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akya\OneDrive - Itron\Desktop\SHAKYA\ITRON_PROJECTS\GenX MAC\monitorTrace\"/>
    </mc:Choice>
  </mc:AlternateContent>
  <xr:revisionPtr revIDLastSave="0" documentId="13_ncr:1_{81F5FCCB-FDB6-4794-8DCA-7351098A3A76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Main" sheetId="6" r:id="rId1"/>
    <sheet name="Main2" sheetId="11" r:id="rId2"/>
    <sheet name="PivotReport" sheetId="19" r:id="rId3"/>
    <sheet name="Freq" sheetId="2" r:id="rId4"/>
    <sheet name="Sizes" sheetId="25" r:id="rId5"/>
    <sheet name="Flags" sheetId="22" r:id="rId6"/>
    <sheet name="Timings" sheetId="18" r:id="rId7"/>
    <sheet name="fast-Link" sheetId="24" r:id="rId8"/>
    <sheet name="duration" sheetId="31" r:id="rId9"/>
    <sheet name="DEBUG_MASK" sheetId="32" r:id="rId10"/>
    <sheet name="mask" sheetId="33" r:id="rId11"/>
  </sheets>
  <externalReferences>
    <externalReference r:id="rId12"/>
  </externalReferences>
  <definedNames>
    <definedName name="DLC_ACK_LEN_BYTES">Sizes!$B$2</definedName>
    <definedName name="DLC_AUX_SEC_COUNTER_LEN" localSheetId="9">[1]Sizes!$Q$20</definedName>
    <definedName name="DLC_AUX_SEC_COUNTER_LEN" localSheetId="10">[1]Sizes!$Q$20</definedName>
    <definedName name="DLC_AUX_SEC_COUNTER_LEN">Sizes!$Q$20</definedName>
    <definedName name="DLC_AUX_SEC_CTRL_LEN" localSheetId="9">[1]Sizes!$Q$19</definedName>
    <definedName name="DLC_AUX_SEC_CTRL_LEN" localSheetId="10">[1]Sizes!$Q$19</definedName>
    <definedName name="DLC_AUX_SEC_CTRL_LEN">Sizes!$Q$19</definedName>
    <definedName name="DLC_AUX_SEC_TLV_LEN">Sizes!$Q$21</definedName>
    <definedName name="DLC_BCAST_LEN_BYTES">Sizes!$B$6</definedName>
    <definedName name="DLC_CLI_PRI_LEN" localSheetId="9">[1]Sizes!$Q$1</definedName>
    <definedName name="DLC_CLI_PRI_LEN" localSheetId="10">[1]Sizes!$Q$1</definedName>
    <definedName name="DLC_CLI_PRI_LEN">Sizes!$Q$1</definedName>
    <definedName name="DLC_CLI_RX_TIME_LEN" localSheetId="9">[1]Sizes!$Q$5</definedName>
    <definedName name="DLC_CLI_RX_TIME_LEN" localSheetId="10">[1]Sizes!$Q$5</definedName>
    <definedName name="DLC_CLI_RX_TIME_LEN">Sizes!$Q$5</definedName>
    <definedName name="DLC_CLI_RX_TIME_OFF" localSheetId="9">[1]Sizes!$Q$4</definedName>
    <definedName name="DLC_CLI_RX_TIME_OFF" localSheetId="10">[1]Sizes!$Q$4</definedName>
    <definedName name="DLC_CLI_RX_TIME_OFF">Sizes!$Q$4</definedName>
    <definedName name="DLC_CLI_TLV_LEN" localSheetId="9">[1]Sizes!$Q$6</definedName>
    <definedName name="DLC_CLI_TLV_LEN" localSheetId="10">[1]Sizes!$Q$6</definedName>
    <definedName name="DLC_CLI_TLV_LEN">Sizes!$Q$6</definedName>
    <definedName name="DLC_CLI_TX_TIME_LEN" localSheetId="9">[1]Sizes!$Q$3</definedName>
    <definedName name="DLC_CLI_TX_TIME_LEN" localSheetId="10">[1]Sizes!$Q$3</definedName>
    <definedName name="DLC_CLI_TX_TIME_LEN">Sizes!$Q$3</definedName>
    <definedName name="DLC_CLI_TX_TIME_OFF" localSheetId="9">[1]Sizes!$Q$2</definedName>
    <definedName name="DLC_CLI_TX_TIME_OFF" localSheetId="10">[1]Sizes!$Q$2</definedName>
    <definedName name="DLC_CLI_TX_TIME_OFF">Sizes!$Q$2</definedName>
    <definedName name="DLC_DACK_LEN_BYTES">Sizes!$B$7</definedName>
    <definedName name="DLC_DPOLL_LEN_BYTES">Sizes!$B$4</definedName>
    <definedName name="DLC_HDR_CRC_LEN" localSheetId="9">[1]Sizes!$Q$14</definedName>
    <definedName name="DLC_HDR_CRC_LEN" localSheetId="10">[1]Sizes!$Q$14</definedName>
    <definedName name="DLC_HDR_CRC_LEN">Sizes!$Q$14</definedName>
    <definedName name="DLC_INFO_LEN_BYTES" localSheetId="9">[1]Sizes!$B$5</definedName>
    <definedName name="DLC_INFO_LEN_BYTES" localSheetId="10">[1]Sizes!$B$5</definedName>
    <definedName name="DLC_INFO_LEN_BYTES">Sizes!$B$5</definedName>
    <definedName name="DLC_MAX_HDR_LEN">Sizes!$Q$16</definedName>
    <definedName name="DLC_PHYCHANGE_TLV_LEN">Sizes!$Q$7</definedName>
    <definedName name="DLC_POLL_LEN_BYTES">Sizes!$B$3</definedName>
    <definedName name="DLC_RSSI_LEN">Sizes!$Q$15</definedName>
    <definedName name="DLC_SEQCTRL_LEN" localSheetId="9">[1]Sizes!$Q$10</definedName>
    <definedName name="DLC_SEQCTRL_LEN" localSheetId="10">[1]Sizes!$Q$10</definedName>
    <definedName name="DLC_SEQCTRL_LEN">Sizes!$Q$10</definedName>
    <definedName name="DLC_TX_RX_TIME_LEN" localSheetId="9">[1]Sizes!$Q$17</definedName>
    <definedName name="DLC_TX_RX_TIME_LEN" localSheetId="10">[1]Sizes!$Q$17</definedName>
    <definedName name="DLC_TX_RX_TIME_LEN">Sizes!$Q$17</definedName>
    <definedName name="DLL_BCN_TYPE_TLV_LEN">Sizes!$Q$11</definedName>
    <definedName name="DLL_CRC_LEN" localSheetId="9">[1]Sizes!$Q$8</definedName>
    <definedName name="DLL_CRC_LEN" localSheetId="10">[1]Sizes!$Q$8</definedName>
    <definedName name="DLL_CRC_LEN">Sizes!$Q$8</definedName>
    <definedName name="DLL_CRC_TLV_LEN">Sizes!$Q$9</definedName>
    <definedName name="DLL_EPOCH_TICK_TLV_LEN">Sizes!$Q$13</definedName>
    <definedName name="DLL_TLV_HDR_LEN">Sizes!$M$2</definedName>
    <definedName name="DLL_TX_RX_TIME_TLV_LEN">Sizes!$Q$18</definedName>
    <definedName name="EPOCH_TICK_LEN" localSheetId="9">[1]Sizes!$Q$12</definedName>
    <definedName name="EPOCH_TICK_LEN" localSheetId="10">[1]Sizes!$Q$12</definedName>
    <definedName name="EPOCH_TICK_LEN">Sizes!$Q$12</definedName>
    <definedName name="ExternalData_1" localSheetId="8" hidden="1">duration!$A$1:$G$20</definedName>
    <definedName name="ExternalData_1" localSheetId="7" hidden="1">'fast-Link'!$A$1:$E$80</definedName>
    <definedName name="ExternalData_1" localSheetId="0" hidden="1">Main!$A$1:$E$3372</definedName>
    <definedName name="ExternalData_1" localSheetId="1" hidden="1">Main2!$A$1:$E$3372</definedName>
    <definedName name="ExternalData_1" localSheetId="6" hidden="1">Timings!$A$4:$F$518</definedName>
    <definedName name="LEN_CRC_32" localSheetId="9">[1]Sizes!$M$15</definedName>
    <definedName name="LEN_CRC_32" localSheetId="10">[1]Sizes!$M$15</definedName>
    <definedName name="LEN_CRC_32">Sizes!$M$15</definedName>
    <definedName name="MAC_ADDR_LEN" localSheetId="9">[1]Sizes!$M$6</definedName>
    <definedName name="MAC_ADDR_LEN" localSheetId="10">[1]Sizes!$M$6</definedName>
    <definedName name="MAC_ADDR_LEN">Sizes!$M$6</definedName>
    <definedName name="MAC_HDR_ACK_LEN" localSheetId="9">[1]Sizes!$M$8</definedName>
    <definedName name="MAC_HDR_ACK_LEN" localSheetId="10">[1]Sizes!$M$8</definedName>
    <definedName name="MAC_HDR_ACK_LEN">Sizes!$M$8</definedName>
    <definedName name="MAC_HDR_BCAST_LEN" localSheetId="9">[1]Sizes!$M$12</definedName>
    <definedName name="MAC_HDR_BCAST_LEN" localSheetId="10">[1]Sizes!$M$12</definedName>
    <definedName name="MAC_HDR_BCAST_LEN">Sizes!$M$12</definedName>
    <definedName name="MAC_HDR_DPOLL_LEN" localSheetId="9">[1]Sizes!$M$10</definedName>
    <definedName name="MAC_HDR_DPOLL_LEN" localSheetId="10">[1]Sizes!$M$10</definedName>
    <definedName name="MAC_HDR_DPOLL_LEN">Sizes!$M$10</definedName>
    <definedName name="MAC_HDR_FCTRL_LEN" localSheetId="9">[1]Sizes!$M$5</definedName>
    <definedName name="MAC_HDR_FCTRL_LEN" localSheetId="10">[1]Sizes!$M$5</definedName>
    <definedName name="MAC_HDR_FCTRL_LEN">Sizes!$M$5</definedName>
    <definedName name="MAC_HDR_INFO_LEN" localSheetId="9">[1]Sizes!$M$9</definedName>
    <definedName name="MAC_HDR_INFO_LEN" localSheetId="10">[1]Sizes!$M$9</definedName>
    <definedName name="MAC_HDR_INFO_LEN">Sizes!$M$9</definedName>
    <definedName name="MAC_HDR_MAX_LEN" localSheetId="9">[1]Sizes!$M$7</definedName>
    <definedName name="MAC_HDR_MAX_LEN" localSheetId="10">[1]Sizes!$M$7</definedName>
    <definedName name="MAC_HDR_MAX_LEN">Sizes!$M$7</definedName>
    <definedName name="MAC_HDR_POLL_LEN" localSheetId="9">[1]Sizes!$M$11</definedName>
    <definedName name="MAC_HDR_POLL_LEN" localSheetId="10">[1]Sizes!$M$11</definedName>
    <definedName name="MAC_HDR_POLL_LEN">Sizes!$M$11</definedName>
    <definedName name="MAC_TLV_HDR_LEN" localSheetId="9">[1]Sizes!$M$1</definedName>
    <definedName name="MAC_TLV_HDR_LEN" localSheetId="10">[1]Sizes!$M$1</definedName>
    <definedName name="MAC_TLV_HDR_LEN">Sizes!$M$1</definedName>
    <definedName name="MRFSK_GENX_PHR_LENGTH" localSheetId="9">[1]Sizes!$M$13</definedName>
    <definedName name="MRFSK_GENX_PHR_LENGTH" localSheetId="10">[1]Sizes!$M$13</definedName>
    <definedName name="MRFSK_GENX_PHR_LENGTH">Sizes!$M$13</definedName>
    <definedName name="MRFSK_PHR_LENGTH">Sizes!$M$14</definedName>
    <definedName name="TLV_MAX_DLL_LEN">Sizes!$M$4</definedName>
    <definedName name="TLV_MAX_MAC_LEN">Sizes!$M$3</definedName>
  </definedNames>
  <calcPr calcId="191029"/>
  <pivotCaches>
    <pivotCache cacheId="67" r:id="rId13"/>
    <pivotCache cacheId="70" r:id="rId14"/>
    <pivotCache cacheId="73" r:id="rId15"/>
    <pivotCache cacheId="76" r:id="rId16"/>
    <pivotCache cacheId="79" r:id="rId17"/>
    <pivotCache cacheId="82" r:id="rId18"/>
    <pivotCache cacheId="85" r:id="rId19"/>
    <pivotCache cacheId="88" r:id="rId20"/>
    <pivotCache cacheId="91" r:id="rId21"/>
    <pivotCache cacheId="94" r:id="rId22"/>
    <pivotCache cacheId="97" r:id="rId23"/>
    <pivotCache cacheId="100" r:id="rId24"/>
    <pivotCache cacheId="103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24" l="1"/>
  <c r="F3" i="24"/>
  <c r="F4" i="24"/>
  <c r="F5" i="24"/>
  <c r="F6" i="24"/>
  <c r="F7" i="24"/>
  <c r="F8" i="24"/>
  <c r="I9" i="24" s="1"/>
  <c r="F9" i="24"/>
  <c r="F10" i="24"/>
  <c r="F11" i="24"/>
  <c r="F12" i="24"/>
  <c r="F13" i="24"/>
  <c r="F14" i="24"/>
  <c r="F15" i="24"/>
  <c r="F16" i="24"/>
  <c r="I17" i="24" s="1"/>
  <c r="F17" i="24"/>
  <c r="F18" i="24"/>
  <c r="F19" i="24"/>
  <c r="F20" i="24"/>
  <c r="F21" i="24"/>
  <c r="F22" i="24"/>
  <c r="F23" i="24"/>
  <c r="F24" i="24"/>
  <c r="I25" i="24" s="1"/>
  <c r="F25" i="24"/>
  <c r="F26" i="24"/>
  <c r="F27" i="24"/>
  <c r="F28" i="24"/>
  <c r="F29" i="24"/>
  <c r="F30" i="24"/>
  <c r="F31" i="24"/>
  <c r="F32" i="24"/>
  <c r="I33" i="24" s="1"/>
  <c r="F33" i="24"/>
  <c r="F34" i="24"/>
  <c r="F35" i="24"/>
  <c r="F36" i="24"/>
  <c r="F37" i="24"/>
  <c r="F38" i="24"/>
  <c r="F39" i="24"/>
  <c r="F40" i="24"/>
  <c r="I41" i="24" s="1"/>
  <c r="F41" i="24"/>
  <c r="F42" i="24"/>
  <c r="F43" i="24"/>
  <c r="F44" i="24"/>
  <c r="F45" i="24"/>
  <c r="F46" i="24"/>
  <c r="F47" i="24"/>
  <c r="F48" i="24"/>
  <c r="I49" i="24" s="1"/>
  <c r="F49" i="24"/>
  <c r="F50" i="24"/>
  <c r="F51" i="24"/>
  <c r="F52" i="24"/>
  <c r="F53" i="24"/>
  <c r="F54" i="24"/>
  <c r="F55" i="24"/>
  <c r="F56" i="24"/>
  <c r="I57" i="24" s="1"/>
  <c r="F57" i="24"/>
  <c r="F58" i="24"/>
  <c r="F59" i="24"/>
  <c r="F60" i="24"/>
  <c r="F61" i="24"/>
  <c r="F62" i="24"/>
  <c r="F63" i="24"/>
  <c r="F64" i="24"/>
  <c r="I65" i="24" s="1"/>
  <c r="F65" i="24"/>
  <c r="F66" i="24"/>
  <c r="F67" i="24"/>
  <c r="F68" i="24"/>
  <c r="F69" i="24"/>
  <c r="F70" i="24"/>
  <c r="F71" i="24"/>
  <c r="F72" i="24"/>
  <c r="I73" i="24" s="1"/>
  <c r="F73" i="24"/>
  <c r="F74" i="24"/>
  <c r="F75" i="24"/>
  <c r="F76" i="24"/>
  <c r="F77" i="24"/>
  <c r="F78" i="24"/>
  <c r="F79" i="24"/>
  <c r="F80" i="24"/>
  <c r="G2" i="24"/>
  <c r="G3" i="24"/>
  <c r="G4" i="24"/>
  <c r="G5" i="24"/>
  <c r="G6" i="24"/>
  <c r="G7" i="24"/>
  <c r="G8" i="24"/>
  <c r="G9" i="24"/>
  <c r="K9" i="24" s="1"/>
  <c r="G10" i="24"/>
  <c r="G11" i="24"/>
  <c r="G12" i="24"/>
  <c r="G13" i="24"/>
  <c r="G14" i="24"/>
  <c r="G15" i="24"/>
  <c r="G16" i="24"/>
  <c r="G17" i="24"/>
  <c r="K17" i="24" s="1"/>
  <c r="G18" i="24"/>
  <c r="G19" i="24"/>
  <c r="G20" i="24"/>
  <c r="G21" i="24"/>
  <c r="G22" i="24"/>
  <c r="G23" i="24"/>
  <c r="G24" i="24"/>
  <c r="G25" i="24"/>
  <c r="K25" i="24" s="1"/>
  <c r="G26" i="24"/>
  <c r="G27" i="24"/>
  <c r="G28" i="24"/>
  <c r="G29" i="24"/>
  <c r="G30" i="24"/>
  <c r="G31" i="24"/>
  <c r="G32" i="24"/>
  <c r="G33" i="24"/>
  <c r="K33" i="24" s="1"/>
  <c r="G34" i="24"/>
  <c r="G35" i="24"/>
  <c r="G36" i="24"/>
  <c r="G37" i="24"/>
  <c r="G38" i="24"/>
  <c r="G39" i="24"/>
  <c r="G40" i="24"/>
  <c r="G41" i="24"/>
  <c r="K41" i="24" s="1"/>
  <c r="G42" i="24"/>
  <c r="G43" i="24"/>
  <c r="G44" i="24"/>
  <c r="G45" i="24"/>
  <c r="G46" i="24"/>
  <c r="G47" i="24"/>
  <c r="G48" i="24"/>
  <c r="G49" i="24"/>
  <c r="K49" i="24" s="1"/>
  <c r="G50" i="24"/>
  <c r="G51" i="24"/>
  <c r="G52" i="24"/>
  <c r="G53" i="24"/>
  <c r="G54" i="24"/>
  <c r="G55" i="24"/>
  <c r="G56" i="24"/>
  <c r="G57" i="24"/>
  <c r="K57" i="24" s="1"/>
  <c r="G58" i="24"/>
  <c r="G59" i="24"/>
  <c r="G60" i="24"/>
  <c r="G61" i="24"/>
  <c r="G62" i="24"/>
  <c r="G63" i="24"/>
  <c r="G64" i="24"/>
  <c r="G65" i="24"/>
  <c r="K65" i="24" s="1"/>
  <c r="G66" i="24"/>
  <c r="G67" i="24"/>
  <c r="G68" i="24"/>
  <c r="G69" i="24"/>
  <c r="G70" i="24"/>
  <c r="G71" i="24"/>
  <c r="G72" i="24"/>
  <c r="G73" i="24"/>
  <c r="K73" i="24" s="1"/>
  <c r="G74" i="24"/>
  <c r="G75" i="24"/>
  <c r="G76" i="24"/>
  <c r="G77" i="24"/>
  <c r="G78" i="24"/>
  <c r="G79" i="24"/>
  <c r="G80" i="24"/>
  <c r="H2" i="24"/>
  <c r="K2" i="24" s="1"/>
  <c r="H3" i="24"/>
  <c r="H4" i="24"/>
  <c r="H5" i="24"/>
  <c r="H6" i="24"/>
  <c r="H7" i="24"/>
  <c r="H8" i="24"/>
  <c r="H9" i="24"/>
  <c r="H10" i="24"/>
  <c r="K10" i="24" s="1"/>
  <c r="H11" i="24"/>
  <c r="H12" i="24"/>
  <c r="H13" i="24"/>
  <c r="H14" i="24"/>
  <c r="H15" i="24"/>
  <c r="H16" i="24"/>
  <c r="H17" i="24"/>
  <c r="H18" i="24"/>
  <c r="K18" i="24" s="1"/>
  <c r="H19" i="24"/>
  <c r="H20" i="24"/>
  <c r="H21" i="24"/>
  <c r="H22" i="24"/>
  <c r="H23" i="24"/>
  <c r="H24" i="24"/>
  <c r="H25" i="24"/>
  <c r="H26" i="24"/>
  <c r="K26" i="24" s="1"/>
  <c r="H27" i="24"/>
  <c r="H28" i="24"/>
  <c r="H29" i="24"/>
  <c r="H30" i="24"/>
  <c r="H31" i="24"/>
  <c r="H32" i="24"/>
  <c r="H33" i="24"/>
  <c r="H34" i="24"/>
  <c r="K34" i="24" s="1"/>
  <c r="H35" i="24"/>
  <c r="H36" i="24"/>
  <c r="H37" i="24"/>
  <c r="H38" i="24"/>
  <c r="H39" i="24"/>
  <c r="H40" i="24"/>
  <c r="H41" i="24"/>
  <c r="H42" i="24"/>
  <c r="K42" i="24" s="1"/>
  <c r="H43" i="24"/>
  <c r="H44" i="24"/>
  <c r="H45" i="24"/>
  <c r="H46" i="24"/>
  <c r="H47" i="24"/>
  <c r="H48" i="24"/>
  <c r="H49" i="24"/>
  <c r="H50" i="24"/>
  <c r="K50" i="24" s="1"/>
  <c r="H51" i="24"/>
  <c r="H52" i="24"/>
  <c r="H53" i="24"/>
  <c r="H54" i="24"/>
  <c r="H55" i="24"/>
  <c r="H56" i="24"/>
  <c r="H57" i="24"/>
  <c r="H58" i="24"/>
  <c r="K58" i="24" s="1"/>
  <c r="H59" i="24"/>
  <c r="H60" i="24"/>
  <c r="H61" i="24"/>
  <c r="H62" i="24"/>
  <c r="H63" i="24"/>
  <c r="H64" i="24"/>
  <c r="H65" i="24"/>
  <c r="H66" i="24"/>
  <c r="K66" i="24" s="1"/>
  <c r="H67" i="24"/>
  <c r="H68" i="24"/>
  <c r="H69" i="24"/>
  <c r="H70" i="24"/>
  <c r="H71" i="24"/>
  <c r="H72" i="24"/>
  <c r="H73" i="24"/>
  <c r="H74" i="24"/>
  <c r="K74" i="24" s="1"/>
  <c r="H75" i="24"/>
  <c r="H76" i="24"/>
  <c r="H77" i="24"/>
  <c r="H78" i="24"/>
  <c r="H79" i="24"/>
  <c r="H80" i="24"/>
  <c r="I2" i="24"/>
  <c r="I3" i="24"/>
  <c r="K3" i="24" s="1"/>
  <c r="I4" i="24"/>
  <c r="I5" i="24"/>
  <c r="I6" i="24"/>
  <c r="I7" i="24"/>
  <c r="I8" i="24"/>
  <c r="I10" i="24"/>
  <c r="I11" i="24"/>
  <c r="I12" i="24"/>
  <c r="I13" i="24"/>
  <c r="I14" i="24"/>
  <c r="I15" i="24"/>
  <c r="I16" i="24"/>
  <c r="I18" i="24"/>
  <c r="I19" i="24"/>
  <c r="I20" i="24"/>
  <c r="I21" i="24"/>
  <c r="I22" i="24"/>
  <c r="I23" i="24"/>
  <c r="I24" i="24"/>
  <c r="I26" i="24"/>
  <c r="I27" i="24"/>
  <c r="I28" i="24"/>
  <c r="I29" i="24"/>
  <c r="I30" i="24"/>
  <c r="I31" i="24"/>
  <c r="I32" i="24"/>
  <c r="I34" i="24"/>
  <c r="I35" i="24"/>
  <c r="I36" i="24"/>
  <c r="I37" i="24"/>
  <c r="I38" i="24"/>
  <c r="I39" i="24"/>
  <c r="I40" i="24"/>
  <c r="I42" i="24"/>
  <c r="I43" i="24"/>
  <c r="I44" i="24"/>
  <c r="I45" i="24"/>
  <c r="I46" i="24"/>
  <c r="I47" i="24"/>
  <c r="I48" i="24"/>
  <c r="I50" i="24"/>
  <c r="I51" i="24"/>
  <c r="I52" i="24"/>
  <c r="I53" i="24"/>
  <c r="I54" i="24"/>
  <c r="I55" i="24"/>
  <c r="I56" i="24"/>
  <c r="I58" i="24"/>
  <c r="I59" i="24"/>
  <c r="I60" i="24"/>
  <c r="I61" i="24"/>
  <c r="I62" i="24"/>
  <c r="I63" i="24"/>
  <c r="I64" i="24"/>
  <c r="I66" i="24"/>
  <c r="I67" i="24"/>
  <c r="I68" i="24"/>
  <c r="I69" i="24"/>
  <c r="I70" i="24"/>
  <c r="I71" i="24"/>
  <c r="I72" i="24"/>
  <c r="I74" i="24"/>
  <c r="I75" i="24"/>
  <c r="I76" i="24"/>
  <c r="I77" i="24"/>
  <c r="I78" i="24"/>
  <c r="I79" i="24"/>
  <c r="I80" i="24"/>
  <c r="J3" i="24"/>
  <c r="J4" i="24"/>
  <c r="J5" i="24"/>
  <c r="J6" i="24"/>
  <c r="J7" i="24"/>
  <c r="J8" i="24"/>
  <c r="J11" i="24"/>
  <c r="J12" i="24"/>
  <c r="J13" i="24"/>
  <c r="J14" i="24"/>
  <c r="J15" i="24"/>
  <c r="J16" i="24"/>
  <c r="J19" i="24"/>
  <c r="J20" i="24"/>
  <c r="J21" i="24"/>
  <c r="J22" i="24"/>
  <c r="J23" i="24"/>
  <c r="J24" i="24"/>
  <c r="J27" i="24"/>
  <c r="J28" i="24"/>
  <c r="J29" i="24"/>
  <c r="J30" i="24"/>
  <c r="J31" i="24"/>
  <c r="J32" i="24"/>
  <c r="J35" i="24"/>
  <c r="J36" i="24"/>
  <c r="J37" i="24"/>
  <c r="J38" i="24"/>
  <c r="J39" i="24"/>
  <c r="J40" i="24"/>
  <c r="J43" i="24"/>
  <c r="J44" i="24"/>
  <c r="J45" i="24"/>
  <c r="J46" i="24"/>
  <c r="J47" i="24"/>
  <c r="J48" i="24"/>
  <c r="J51" i="24"/>
  <c r="J52" i="24"/>
  <c r="J53" i="24"/>
  <c r="J54" i="24"/>
  <c r="J55" i="24"/>
  <c r="J56" i="24"/>
  <c r="J59" i="24"/>
  <c r="J60" i="24"/>
  <c r="J61" i="24"/>
  <c r="J62" i="24"/>
  <c r="J63" i="24"/>
  <c r="J64" i="24"/>
  <c r="J67" i="24"/>
  <c r="J68" i="24"/>
  <c r="J69" i="24"/>
  <c r="J70" i="24"/>
  <c r="J71" i="24"/>
  <c r="J72" i="24"/>
  <c r="J75" i="24"/>
  <c r="J76" i="24"/>
  <c r="J77" i="24"/>
  <c r="J78" i="24"/>
  <c r="J79" i="24"/>
  <c r="J80" i="24"/>
  <c r="K4" i="24"/>
  <c r="K5" i="24"/>
  <c r="K6" i="24"/>
  <c r="K7" i="24"/>
  <c r="K8" i="24"/>
  <c r="K11" i="24"/>
  <c r="K12" i="24"/>
  <c r="K13" i="24"/>
  <c r="K14" i="24"/>
  <c r="K15" i="24"/>
  <c r="K16" i="24"/>
  <c r="K19" i="24"/>
  <c r="K20" i="24"/>
  <c r="K21" i="24"/>
  <c r="K22" i="24"/>
  <c r="K23" i="24"/>
  <c r="K24" i="24"/>
  <c r="K27" i="24"/>
  <c r="K28" i="24"/>
  <c r="K29" i="24"/>
  <c r="K30" i="24"/>
  <c r="K31" i="24"/>
  <c r="K32" i="24"/>
  <c r="K35" i="24"/>
  <c r="K36" i="24"/>
  <c r="K37" i="24"/>
  <c r="K38" i="24"/>
  <c r="K39" i="24"/>
  <c r="K40" i="24"/>
  <c r="K43" i="24"/>
  <c r="K44" i="24"/>
  <c r="K45" i="24"/>
  <c r="K46" i="24"/>
  <c r="K47" i="24"/>
  <c r="K48" i="24"/>
  <c r="K51" i="24"/>
  <c r="K52" i="24"/>
  <c r="K53" i="24"/>
  <c r="K54" i="24"/>
  <c r="K55" i="24"/>
  <c r="K56" i="24"/>
  <c r="K59" i="24"/>
  <c r="K60" i="24"/>
  <c r="K61" i="24"/>
  <c r="K62" i="24"/>
  <c r="K63" i="24"/>
  <c r="K64" i="24"/>
  <c r="K67" i="24"/>
  <c r="K68" i="24"/>
  <c r="K69" i="24"/>
  <c r="K70" i="24"/>
  <c r="K71" i="24"/>
  <c r="K72" i="24"/>
  <c r="K75" i="24"/>
  <c r="K76" i="24"/>
  <c r="K77" i="24"/>
  <c r="K78" i="24"/>
  <c r="K79" i="24"/>
  <c r="K80" i="24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H5" i="18"/>
  <c r="H6" i="18" s="1"/>
  <c r="H7" i="18" s="1"/>
  <c r="H8" i="18" s="1"/>
  <c r="H31" i="18"/>
  <c r="H32" i="18" s="1"/>
  <c r="H54" i="18"/>
  <c r="H55" i="18"/>
  <c r="Q55" i="18" s="1"/>
  <c r="H56" i="18"/>
  <c r="H83" i="18"/>
  <c r="H84" i="18" s="1"/>
  <c r="H85" i="18" s="1"/>
  <c r="H86" i="18" s="1"/>
  <c r="H106" i="18"/>
  <c r="H107" i="18" s="1"/>
  <c r="H108" i="18" s="1"/>
  <c r="H109" i="18" s="1"/>
  <c r="H110" i="18" s="1"/>
  <c r="H135" i="18"/>
  <c r="H136" i="18" s="1"/>
  <c r="H162" i="18"/>
  <c r="H163" i="18" s="1"/>
  <c r="H164" i="18" s="1"/>
  <c r="H165" i="18" s="1"/>
  <c r="H166" i="18" s="1"/>
  <c r="H191" i="18"/>
  <c r="H192" i="18" s="1"/>
  <c r="H214" i="18"/>
  <c r="H215" i="18" s="1"/>
  <c r="H243" i="18"/>
  <c r="H244" i="18" s="1"/>
  <c r="H245" i="18" s="1"/>
  <c r="H246" i="18" s="1"/>
  <c r="H247" i="18" s="1"/>
  <c r="H248" i="18"/>
  <c r="H266" i="18"/>
  <c r="H295" i="18"/>
  <c r="H296" i="18" s="1"/>
  <c r="H318" i="18"/>
  <c r="H319" i="18"/>
  <c r="H347" i="18"/>
  <c r="H348" i="18" s="1"/>
  <c r="H349" i="18" s="1"/>
  <c r="H350" i="18" s="1"/>
  <c r="H351" i="18" s="1"/>
  <c r="H352" i="18" s="1"/>
  <c r="H370" i="18"/>
  <c r="H371" i="18" s="1"/>
  <c r="H399" i="18"/>
  <c r="H422" i="18"/>
  <c r="H423" i="18" s="1"/>
  <c r="H451" i="18"/>
  <c r="H452" i="18" s="1"/>
  <c r="H453" i="18" s="1"/>
  <c r="H454" i="18" s="1"/>
  <c r="H455" i="18" s="1"/>
  <c r="H456" i="18" s="1"/>
  <c r="H457" i="18" s="1"/>
  <c r="H467" i="18"/>
  <c r="H468" i="18" s="1"/>
  <c r="H469" i="18" s="1"/>
  <c r="H470" i="18" s="1"/>
  <c r="H471" i="18" s="1"/>
  <c r="H472" i="18"/>
  <c r="H473" i="18" s="1"/>
  <c r="H496" i="18"/>
  <c r="H497" i="18" s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S107" i="18" s="1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S163" i="18" s="1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K5" i="18"/>
  <c r="K6" i="18"/>
  <c r="M7" i="18" s="1"/>
  <c r="K7" i="18"/>
  <c r="M8" i="18" s="1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M55" i="18" s="1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M84" i="18" s="1"/>
  <c r="N86" i="18" s="1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M107" i="18" s="1"/>
  <c r="N109" i="18" s="1"/>
  <c r="K107" i="18"/>
  <c r="M108" i="18" s="1"/>
  <c r="N110" i="18" s="1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M163" i="18" s="1"/>
  <c r="N165" i="18" s="1"/>
  <c r="K163" i="18"/>
  <c r="M164" i="18" s="1"/>
  <c r="N166" i="18" s="1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M244" i="18" s="1"/>
  <c r="N246" i="18" s="1"/>
  <c r="K244" i="18"/>
  <c r="K245" i="18"/>
  <c r="K246" i="18"/>
  <c r="M247" i="18" s="1"/>
  <c r="S244" i="18" s="1"/>
  <c r="K247" i="18"/>
  <c r="L245" i="18" s="1"/>
  <c r="W245" i="18" s="1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M348" i="18" s="1"/>
  <c r="N350" i="18" s="1"/>
  <c r="K348" i="18"/>
  <c r="K349" i="18"/>
  <c r="L347" i="18" s="1"/>
  <c r="K350" i="18"/>
  <c r="K351" i="18"/>
  <c r="L349" i="18" s="1"/>
  <c r="W349" i="18" s="1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M452" i="18" s="1"/>
  <c r="N454" i="18" s="1"/>
  <c r="K452" i="18"/>
  <c r="K453" i="18"/>
  <c r="L451" i="18" s="1"/>
  <c r="K454" i="18"/>
  <c r="K455" i="18"/>
  <c r="L453" i="18" s="1"/>
  <c r="X453" i="18" s="1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M468" i="18" s="1"/>
  <c r="N470" i="18" s="1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L5" i="18"/>
  <c r="L83" i="18"/>
  <c r="L106" i="18"/>
  <c r="L107" i="18"/>
  <c r="L162" i="18"/>
  <c r="L163" i="18"/>
  <c r="L243" i="18"/>
  <c r="L244" i="18"/>
  <c r="W244" i="18" s="1"/>
  <c r="L454" i="18"/>
  <c r="L467" i="18"/>
  <c r="L469" i="18"/>
  <c r="W469" i="18" s="1"/>
  <c r="L470" i="18"/>
  <c r="M5" i="18"/>
  <c r="M6" i="18"/>
  <c r="M85" i="18"/>
  <c r="M86" i="18"/>
  <c r="M109" i="18"/>
  <c r="M110" i="18"/>
  <c r="M165" i="18"/>
  <c r="M166" i="18"/>
  <c r="M245" i="18"/>
  <c r="N247" i="18" s="1"/>
  <c r="M246" i="18"/>
  <c r="S243" i="18" s="1"/>
  <c r="M349" i="18"/>
  <c r="N351" i="18" s="1"/>
  <c r="M350" i="18"/>
  <c r="M453" i="18"/>
  <c r="N455" i="18" s="1"/>
  <c r="M454" i="18"/>
  <c r="M456" i="18"/>
  <c r="S453" i="18" s="1"/>
  <c r="M457" i="18"/>
  <c r="S454" i="18" s="1"/>
  <c r="M469" i="18"/>
  <c r="M470" i="18"/>
  <c r="M497" i="18"/>
  <c r="N5" i="18"/>
  <c r="T5" i="18" s="1"/>
  <c r="N6" i="18"/>
  <c r="N7" i="18"/>
  <c r="N8" i="18"/>
  <c r="N456" i="18"/>
  <c r="N471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Q107" i="18" s="1"/>
  <c r="R109" i="18" s="1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Q163" i="18" s="1"/>
  <c r="R165" i="18" s="1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Q452" i="18" s="1"/>
  <c r="O452" i="18"/>
  <c r="P451" i="18" s="1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Q468" i="18" s="1"/>
  <c r="O468" i="18"/>
  <c r="P467" i="18" s="1"/>
  <c r="O469" i="18"/>
  <c r="O470" i="18"/>
  <c r="P469" i="18" s="1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P496" i="18" s="1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P5" i="18"/>
  <c r="P6" i="18"/>
  <c r="P7" i="18"/>
  <c r="Z7" i="18" s="1"/>
  <c r="P31" i="18"/>
  <c r="Z31" i="18" s="1"/>
  <c r="P54" i="18"/>
  <c r="P83" i="18"/>
  <c r="P84" i="18"/>
  <c r="P85" i="18"/>
  <c r="P106" i="18"/>
  <c r="P107" i="18"/>
  <c r="P108" i="18"/>
  <c r="P109" i="18"/>
  <c r="P135" i="18"/>
  <c r="P162" i="18"/>
  <c r="Z162" i="18" s="1"/>
  <c r="P163" i="18"/>
  <c r="P164" i="18"/>
  <c r="P165" i="18"/>
  <c r="P243" i="18"/>
  <c r="P244" i="18"/>
  <c r="P245" i="18"/>
  <c r="P246" i="18"/>
  <c r="P318" i="18"/>
  <c r="P347" i="18"/>
  <c r="P348" i="18"/>
  <c r="P349" i="18"/>
  <c r="P350" i="18"/>
  <c r="P370" i="18"/>
  <c r="P422" i="18"/>
  <c r="P452" i="18"/>
  <c r="P453" i="18"/>
  <c r="P454" i="18"/>
  <c r="P455" i="18"/>
  <c r="P456" i="18"/>
  <c r="P468" i="18"/>
  <c r="P470" i="18"/>
  <c r="Q5" i="18"/>
  <c r="Q6" i="18"/>
  <c r="R8" i="18" s="1"/>
  <c r="Q7" i="18"/>
  <c r="Q8" i="18"/>
  <c r="Q84" i="18"/>
  <c r="Q85" i="18"/>
  <c r="Q86" i="18"/>
  <c r="Q108" i="18"/>
  <c r="R110" i="18" s="1"/>
  <c r="Q109" i="18"/>
  <c r="Q110" i="18"/>
  <c r="Q164" i="18"/>
  <c r="Q165" i="18"/>
  <c r="Q166" i="18"/>
  <c r="Q215" i="18"/>
  <c r="Q244" i="18"/>
  <c r="Q245" i="18"/>
  <c r="Q246" i="18"/>
  <c r="Q247" i="18"/>
  <c r="Q296" i="18"/>
  <c r="Q348" i="18"/>
  <c r="Q349" i="18"/>
  <c r="Q350" i="18"/>
  <c r="Q351" i="18"/>
  <c r="Q352" i="18"/>
  <c r="Q453" i="18"/>
  <c r="Q454" i="18"/>
  <c r="R456" i="18" s="1"/>
  <c r="Q455" i="18"/>
  <c r="R457" i="18" s="1"/>
  <c r="Q456" i="18"/>
  <c r="Q457" i="18"/>
  <c r="Q469" i="18"/>
  <c r="Q470" i="18"/>
  <c r="Q471" i="18"/>
  <c r="Q497" i="18"/>
  <c r="R5" i="18"/>
  <c r="R6" i="18"/>
  <c r="R7" i="18"/>
  <c r="R86" i="18"/>
  <c r="R166" i="18"/>
  <c r="R246" i="18"/>
  <c r="R247" i="18"/>
  <c r="R248" i="18"/>
  <c r="R350" i="18"/>
  <c r="R351" i="18"/>
  <c r="R454" i="18"/>
  <c r="R455" i="18"/>
  <c r="R470" i="18"/>
  <c r="R471" i="18"/>
  <c r="S83" i="18"/>
  <c r="S106" i="18"/>
  <c r="S162" i="18"/>
  <c r="S347" i="18"/>
  <c r="S451" i="18"/>
  <c r="S467" i="18"/>
  <c r="W5" i="18"/>
  <c r="W83" i="18"/>
  <c r="W106" i="18"/>
  <c r="W107" i="18"/>
  <c r="W162" i="18"/>
  <c r="W163" i="18"/>
  <c r="W243" i="18"/>
  <c r="W347" i="18"/>
  <c r="W451" i="18"/>
  <c r="W454" i="18"/>
  <c r="W467" i="18"/>
  <c r="W470" i="18"/>
  <c r="X5" i="18"/>
  <c r="X83" i="18"/>
  <c r="X106" i="18"/>
  <c r="X107" i="18"/>
  <c r="X162" i="18"/>
  <c r="X163" i="18"/>
  <c r="X243" i="18"/>
  <c r="X245" i="18"/>
  <c r="X347" i="18"/>
  <c r="X349" i="18"/>
  <c r="X451" i="18"/>
  <c r="X454" i="18"/>
  <c r="X467" i="18"/>
  <c r="X469" i="18"/>
  <c r="X470" i="18"/>
  <c r="Z5" i="18"/>
  <c r="Z6" i="18"/>
  <c r="Z54" i="18"/>
  <c r="Z83" i="18"/>
  <c r="Z84" i="18"/>
  <c r="Z85" i="18"/>
  <c r="Z106" i="18"/>
  <c r="Z107" i="18"/>
  <c r="Z108" i="18"/>
  <c r="Z109" i="18"/>
  <c r="Z135" i="18"/>
  <c r="Z163" i="18"/>
  <c r="Z164" i="18"/>
  <c r="Z165" i="18"/>
  <c r="Z243" i="18"/>
  <c r="Z244" i="18"/>
  <c r="Z245" i="18"/>
  <c r="Z246" i="18"/>
  <c r="Z318" i="18"/>
  <c r="Z347" i="18"/>
  <c r="Z348" i="18"/>
  <c r="Z349" i="18"/>
  <c r="Z350" i="18"/>
  <c r="Z370" i="18"/>
  <c r="Z422" i="18"/>
  <c r="Z451" i="18"/>
  <c r="Z452" i="18"/>
  <c r="Z453" i="18"/>
  <c r="Z454" i="18"/>
  <c r="Z455" i="18"/>
  <c r="Z456" i="18"/>
  <c r="Z467" i="18"/>
  <c r="Z468" i="18"/>
  <c r="Z469" i="18"/>
  <c r="Z470" i="18"/>
  <c r="Z496" i="18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/>
  <c r="G71" i="11" s="1"/>
  <c r="G72" i="11" s="1"/>
  <c r="G73" i="11" s="1"/>
  <c r="G74" i="11" s="1"/>
  <c r="G75" i="11" s="1"/>
  <c r="G76" i="11" s="1"/>
  <c r="G77" i="1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/>
  <c r="G527" i="1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/>
  <c r="G680" i="1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/>
  <c r="G1248" i="11" s="1"/>
  <c r="G1249" i="1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/>
  <c r="G1580" i="11" s="1"/>
  <c r="G1581" i="11" s="1"/>
  <c r="G1582" i="11"/>
  <c r="G1583" i="11" s="1"/>
  <c r="G1584" i="11" s="1"/>
  <c r="G1585" i="1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/>
  <c r="G1924" i="11"/>
  <c r="G1925" i="11" s="1"/>
  <c r="G1926" i="1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/>
  <c r="G2077" i="11"/>
  <c r="G2078" i="11" s="1"/>
  <c r="G2079" i="11" s="1"/>
  <c r="G2080" i="11" s="1"/>
  <c r="G2081" i="11" s="1"/>
  <c r="G2082" i="11" s="1"/>
  <c r="G2083" i="11" s="1"/>
  <c r="G2084" i="11" s="1"/>
  <c r="G2085" i="1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/>
  <c r="G2409" i="1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G3001" i="11" s="1"/>
  <c r="G3002" i="11" s="1"/>
  <c r="G3003" i="11" s="1"/>
  <c r="G3004" i="11" s="1"/>
  <c r="G3005" i="11" s="1"/>
  <c r="G3006" i="11" s="1"/>
  <c r="G3007" i="11" s="1"/>
  <c r="G3008" i="11" s="1"/>
  <c r="G3009" i="11" s="1"/>
  <c r="G3010" i="11" s="1"/>
  <c r="G3011" i="11" s="1"/>
  <c r="G3012" i="11" s="1"/>
  <c r="G3013" i="11" s="1"/>
  <c r="G3014" i="11" s="1"/>
  <c r="G3015" i="11" s="1"/>
  <c r="G3016" i="11" s="1"/>
  <c r="G3017" i="11" s="1"/>
  <c r="G3018" i="11" s="1"/>
  <c r="G3019" i="11" s="1"/>
  <c r="G3020" i="11" s="1"/>
  <c r="G3021" i="11" s="1"/>
  <c r="G3022" i="11" s="1"/>
  <c r="G3023" i="11" s="1"/>
  <c r="G3024" i="11" s="1"/>
  <c r="G3025" i="11" s="1"/>
  <c r="G3026" i="11" s="1"/>
  <c r="G3027" i="11" s="1"/>
  <c r="G3028" i="11" s="1"/>
  <c r="G3029" i="11" s="1"/>
  <c r="G3030" i="11" s="1"/>
  <c r="G3031" i="11" s="1"/>
  <c r="G3032" i="11" s="1"/>
  <c r="G3033" i="11" s="1"/>
  <c r="G3034" i="11" s="1"/>
  <c r="G3035" i="11" s="1"/>
  <c r="G3036" i="11" s="1"/>
  <c r="G3037" i="11" s="1"/>
  <c r="G3038" i="11" s="1"/>
  <c r="G3039" i="11" s="1"/>
  <c r="G3040" i="11" s="1"/>
  <c r="G3041" i="11" s="1"/>
  <c r="G3042" i="11" s="1"/>
  <c r="G3043" i="11" s="1"/>
  <c r="G3044" i="11" s="1"/>
  <c r="G3045" i="11" s="1"/>
  <c r="G3046" i="11" s="1"/>
  <c r="G3047" i="11" s="1"/>
  <c r="G3048" i="11" s="1"/>
  <c r="G3049" i="11" s="1"/>
  <c r="G3050" i="11" s="1"/>
  <c r="G3051" i="11" s="1"/>
  <c r="G3052" i="11" s="1"/>
  <c r="G3053" i="11"/>
  <c r="G3054" i="11" s="1"/>
  <c r="G3055" i="11" s="1"/>
  <c r="G3056" i="11" s="1"/>
  <c r="G3057" i="11" s="1"/>
  <c r="G3058" i="11" s="1"/>
  <c r="G3059" i="11" s="1"/>
  <c r="G3060" i="11" s="1"/>
  <c r="G3061" i="11" s="1"/>
  <c r="G3062" i="11" s="1"/>
  <c r="G3063" i="11" s="1"/>
  <c r="G3064" i="11" s="1"/>
  <c r="G3065" i="11" s="1"/>
  <c r="G3066" i="11" s="1"/>
  <c r="G3067" i="11" s="1"/>
  <c r="G3068" i="11" s="1"/>
  <c r="G3069" i="11" s="1"/>
  <c r="G3070" i="11" s="1"/>
  <c r="G3071" i="11" s="1"/>
  <c r="G3072" i="11" s="1"/>
  <c r="G3073" i="11" s="1"/>
  <c r="G3074" i="11" s="1"/>
  <c r="G3075" i="11" s="1"/>
  <c r="G3076" i="11" s="1"/>
  <c r="G3077" i="11" s="1"/>
  <c r="G3078" i="11" s="1"/>
  <c r="G3079" i="11" s="1"/>
  <c r="G3080" i="11" s="1"/>
  <c r="G3081" i="11" s="1"/>
  <c r="G3082" i="11" s="1"/>
  <c r="G3083" i="11" s="1"/>
  <c r="G3084" i="11" s="1"/>
  <c r="G3085" i="11" s="1"/>
  <c r="G3086" i="11" s="1"/>
  <c r="G3087" i="11" s="1"/>
  <c r="G3088" i="11" s="1"/>
  <c r="G3089" i="11" s="1"/>
  <c r="G3090" i="11" s="1"/>
  <c r="G3091" i="11" s="1"/>
  <c r="G3092" i="11" s="1"/>
  <c r="G3093" i="11" s="1"/>
  <c r="G3094" i="11" s="1"/>
  <c r="G3095" i="11" s="1"/>
  <c r="G3096" i="11" s="1"/>
  <c r="G3097" i="11" s="1"/>
  <c r="G3098" i="11" s="1"/>
  <c r="G3099" i="11" s="1"/>
  <c r="G3100" i="11" s="1"/>
  <c r="G3101" i="11" s="1"/>
  <c r="G3102" i="11" s="1"/>
  <c r="G3103" i="11" s="1"/>
  <c r="G3104" i="11" s="1"/>
  <c r="G3105" i="11" s="1"/>
  <c r="G3106" i="11" s="1"/>
  <c r="G3107" i="11" s="1"/>
  <c r="G3108" i="11" s="1"/>
  <c r="G3109" i="11" s="1"/>
  <c r="G3110" i="11" s="1"/>
  <c r="G3111" i="11" s="1"/>
  <c r="G3112" i="11" s="1"/>
  <c r="G3113" i="11" s="1"/>
  <c r="G3114" i="11" s="1"/>
  <c r="G3115" i="11" s="1"/>
  <c r="G3116" i="11" s="1"/>
  <c r="G3117" i="11" s="1"/>
  <c r="G3118" i="11" s="1"/>
  <c r="G3119" i="11" s="1"/>
  <c r="G3120" i="11" s="1"/>
  <c r="G3121" i="11" s="1"/>
  <c r="G3122" i="11" s="1"/>
  <c r="G3123" i="11" s="1"/>
  <c r="G3124" i="11" s="1"/>
  <c r="G3125" i="11" s="1"/>
  <c r="G3126" i="11" s="1"/>
  <c r="G3127" i="11" s="1"/>
  <c r="G3128" i="11" s="1"/>
  <c r="G3129" i="11" s="1"/>
  <c r="G3130" i="11" s="1"/>
  <c r="G3131" i="11" s="1"/>
  <c r="G3132" i="11" s="1"/>
  <c r="G3133" i="11" s="1"/>
  <c r="G3134" i="11" s="1"/>
  <c r="G3135" i="11" s="1"/>
  <c r="G3136" i="11" s="1"/>
  <c r="G3137" i="11" s="1"/>
  <c r="G3138" i="11" s="1"/>
  <c r="G3139" i="11" s="1"/>
  <c r="G3140" i="11" s="1"/>
  <c r="G3141" i="11" s="1"/>
  <c r="G3142" i="11" s="1"/>
  <c r="G3143" i="11" s="1"/>
  <c r="G3144" i="11" s="1"/>
  <c r="G3145" i="11" s="1"/>
  <c r="G3146" i="11" s="1"/>
  <c r="G3147" i="11" s="1"/>
  <c r="G3148" i="11" s="1"/>
  <c r="G3149" i="11" s="1"/>
  <c r="G3150" i="11" s="1"/>
  <c r="G3151" i="11" s="1"/>
  <c r="G3152" i="11" s="1"/>
  <c r="G3153" i="11" s="1"/>
  <c r="G3154" i="11" s="1"/>
  <c r="G3155" i="11" s="1"/>
  <c r="G3156" i="11" s="1"/>
  <c r="G3157" i="11" s="1"/>
  <c r="G3158" i="11" s="1"/>
  <c r="G3159" i="11" s="1"/>
  <c r="G3160" i="11" s="1"/>
  <c r="G3161" i="11" s="1"/>
  <c r="G3162" i="11" s="1"/>
  <c r="G3163" i="11" s="1"/>
  <c r="G3164" i="11" s="1"/>
  <c r="G3165" i="11" s="1"/>
  <c r="G3166" i="11" s="1"/>
  <c r="G3167" i="11" s="1"/>
  <c r="G3168" i="11" s="1"/>
  <c r="G3169" i="11" s="1"/>
  <c r="G3170" i="11" s="1"/>
  <c r="G3171" i="11" s="1"/>
  <c r="G3172" i="11" s="1"/>
  <c r="G3173" i="11" s="1"/>
  <c r="G3174" i="11" s="1"/>
  <c r="G3175" i="11" s="1"/>
  <c r="G3176" i="11" s="1"/>
  <c r="G3177" i="11" s="1"/>
  <c r="G3178" i="11" s="1"/>
  <c r="G3179" i="11" s="1"/>
  <c r="G3180" i="11" s="1"/>
  <c r="G3181" i="11" s="1"/>
  <c r="G3182" i="11" s="1"/>
  <c r="G3183" i="11" s="1"/>
  <c r="G3184" i="11" s="1"/>
  <c r="G3185" i="11" s="1"/>
  <c r="G3186" i="11" s="1"/>
  <c r="G3187" i="11" s="1"/>
  <c r="G3188" i="11" s="1"/>
  <c r="G3189" i="11" s="1"/>
  <c r="G3190" i="11" s="1"/>
  <c r="G3191" i="11" s="1"/>
  <c r="G3192" i="11" s="1"/>
  <c r="G3193" i="11" s="1"/>
  <c r="G3194" i="11" s="1"/>
  <c r="G3195" i="11" s="1"/>
  <c r="G3196" i="11" s="1"/>
  <c r="G3197" i="11" s="1"/>
  <c r="G3198" i="11" s="1"/>
  <c r="G3199" i="11" s="1"/>
  <c r="G3200" i="11" s="1"/>
  <c r="G3201" i="11" s="1"/>
  <c r="G3202" i="11" s="1"/>
  <c r="G3203" i="11" s="1"/>
  <c r="G3204" i="11" s="1"/>
  <c r="G3205" i="11" s="1"/>
  <c r="G3206" i="11" s="1"/>
  <c r="G3207" i="11" s="1"/>
  <c r="G3208" i="11" s="1"/>
  <c r="G3209" i="11" s="1"/>
  <c r="G3210" i="11" s="1"/>
  <c r="G3211" i="11" s="1"/>
  <c r="G3212" i="11" s="1"/>
  <c r="G3213" i="11" s="1"/>
  <c r="G3214" i="11" s="1"/>
  <c r="G3215" i="11" s="1"/>
  <c r="G3216" i="11" s="1"/>
  <c r="G3217" i="11" s="1"/>
  <c r="G3218" i="11" s="1"/>
  <c r="G3219" i="11" s="1"/>
  <c r="G3220" i="11" s="1"/>
  <c r="G3221" i="11" s="1"/>
  <c r="G3222" i="11" s="1"/>
  <c r="G3223" i="11" s="1"/>
  <c r="G3224" i="11" s="1"/>
  <c r="G3225" i="11" s="1"/>
  <c r="G3226" i="11" s="1"/>
  <c r="G3227" i="11" s="1"/>
  <c r="G3228" i="11" s="1"/>
  <c r="G3229" i="11" s="1"/>
  <c r="G3230" i="11" s="1"/>
  <c r="G3231" i="11" s="1"/>
  <c r="G3232" i="11"/>
  <c r="G3233" i="11"/>
  <c r="G3234" i="11" s="1"/>
  <c r="G3235" i="11" s="1"/>
  <c r="G3236" i="11" s="1"/>
  <c r="G3237" i="11" s="1"/>
  <c r="G3238" i="11" s="1"/>
  <c r="G3239" i="11" s="1"/>
  <c r="G3240" i="11" s="1"/>
  <c r="G3241" i="11" s="1"/>
  <c r="G3242" i="11" s="1"/>
  <c r="G3243" i="11" s="1"/>
  <c r="G3244" i="11" s="1"/>
  <c r="G3245" i="11" s="1"/>
  <c r="G3246" i="11" s="1"/>
  <c r="G3247" i="11" s="1"/>
  <c r="G3248" i="11" s="1"/>
  <c r="G3249" i="11" s="1"/>
  <c r="G3250" i="11" s="1"/>
  <c r="G3251" i="11" s="1"/>
  <c r="G3252" i="11" s="1"/>
  <c r="G3253" i="11" s="1"/>
  <c r="G3254" i="11" s="1"/>
  <c r="G3255" i="11" s="1"/>
  <c r="G3256" i="11" s="1"/>
  <c r="G3257" i="11" s="1"/>
  <c r="G3258" i="11" s="1"/>
  <c r="G3259" i="11" s="1"/>
  <c r="G3260" i="11" s="1"/>
  <c r="G3261" i="11" s="1"/>
  <c r="G3262" i="11" s="1"/>
  <c r="G3263" i="11" s="1"/>
  <c r="G3264" i="11" s="1"/>
  <c r="G3265" i="11" s="1"/>
  <c r="G3266" i="11" s="1"/>
  <c r="G3267" i="11" s="1"/>
  <c r="G3268" i="11" s="1"/>
  <c r="G3269" i="11" s="1"/>
  <c r="G3270" i="11" s="1"/>
  <c r="G3271" i="11" s="1"/>
  <c r="G3272" i="11" s="1"/>
  <c r="G3273" i="11" s="1"/>
  <c r="G3274" i="11" s="1"/>
  <c r="G3275" i="11" s="1"/>
  <c r="G3276" i="11" s="1"/>
  <c r="G3277" i="11" s="1"/>
  <c r="G3278" i="11" s="1"/>
  <c r="G3279" i="11" s="1"/>
  <c r="G3280" i="11" s="1"/>
  <c r="G3281" i="11" s="1"/>
  <c r="G3282" i="11" s="1"/>
  <c r="G3283" i="11" s="1"/>
  <c r="G3284" i="11" s="1"/>
  <c r="G3285" i="11" s="1"/>
  <c r="G3286" i="11" s="1"/>
  <c r="G3287" i="11" s="1"/>
  <c r="G3288" i="11" s="1"/>
  <c r="G3289" i="11" s="1"/>
  <c r="G3290" i="11" s="1"/>
  <c r="G3291" i="11" s="1"/>
  <c r="G3292" i="11" s="1"/>
  <c r="G3293" i="11" s="1"/>
  <c r="G3294" i="11" s="1"/>
  <c r="G3295" i="11" s="1"/>
  <c r="G3296" i="11" s="1"/>
  <c r="G3297" i="11" s="1"/>
  <c r="G3298" i="11" s="1"/>
  <c r="G3299" i="11" s="1"/>
  <c r="G3300" i="11" s="1"/>
  <c r="G3301" i="11" s="1"/>
  <c r="G3302" i="11" s="1"/>
  <c r="G3303" i="11" s="1"/>
  <c r="G3304" i="11" s="1"/>
  <c r="G3305" i="11" s="1"/>
  <c r="G3306" i="11" s="1"/>
  <c r="G3307" i="11" s="1"/>
  <c r="G3308" i="11" s="1"/>
  <c r="G3309" i="11" s="1"/>
  <c r="G3310" i="11" s="1"/>
  <c r="G3311" i="11" s="1"/>
  <c r="G3312" i="11" s="1"/>
  <c r="G3313" i="11" s="1"/>
  <c r="G3314" i="11" s="1"/>
  <c r="G3315" i="11" s="1"/>
  <c r="G3316" i="11" s="1"/>
  <c r="G3317" i="11" s="1"/>
  <c r="G3318" i="11" s="1"/>
  <c r="G3319" i="11" s="1"/>
  <c r="G3320" i="11" s="1"/>
  <c r="G3321" i="11" s="1"/>
  <c r="G3322" i="11" s="1"/>
  <c r="G3323" i="11" s="1"/>
  <c r="G3324" i="11" s="1"/>
  <c r="G3325" i="11" s="1"/>
  <c r="G3326" i="11" s="1"/>
  <c r="G3327" i="11" s="1"/>
  <c r="G3328" i="11" s="1"/>
  <c r="G3329" i="11" s="1"/>
  <c r="G3330" i="11" s="1"/>
  <c r="G3331" i="11" s="1"/>
  <c r="G3332" i="11" s="1"/>
  <c r="G3333" i="11" s="1"/>
  <c r="G3334" i="11" s="1"/>
  <c r="G3335" i="11" s="1"/>
  <c r="G3336" i="11" s="1"/>
  <c r="G3337" i="11" s="1"/>
  <c r="G3338" i="11" s="1"/>
  <c r="G3339" i="11" s="1"/>
  <c r="G3340" i="11" s="1"/>
  <c r="G3341" i="11" s="1"/>
  <c r="G3342" i="11" s="1"/>
  <c r="G3343" i="11" s="1"/>
  <c r="G3344" i="11" s="1"/>
  <c r="G3345" i="11" s="1"/>
  <c r="G3346" i="11" s="1"/>
  <c r="G3347" i="11" s="1"/>
  <c r="G3348" i="11" s="1"/>
  <c r="G3349" i="11" s="1"/>
  <c r="G3350" i="11" s="1"/>
  <c r="G3351" i="11" s="1"/>
  <c r="G3352" i="11" s="1"/>
  <c r="G3353" i="11" s="1"/>
  <c r="G3354" i="11" s="1"/>
  <c r="G3355" i="11" s="1"/>
  <c r="G3356" i="11" s="1"/>
  <c r="G3357" i="11" s="1"/>
  <c r="G3358" i="11" s="1"/>
  <c r="G3359" i="11" s="1"/>
  <c r="G3360" i="11" s="1"/>
  <c r="G3361" i="11" s="1"/>
  <c r="G3362" i="11" s="1"/>
  <c r="G3363" i="11" s="1"/>
  <c r="G3364" i="11" s="1"/>
  <c r="G3365" i="11" s="1"/>
  <c r="G3366" i="11" s="1"/>
  <c r="G3367" i="11" s="1"/>
  <c r="G3368" i="11" s="1"/>
  <c r="G3369" i="11" s="1"/>
  <c r="G3370" i="11" s="1"/>
  <c r="G3371" i="11" s="1"/>
  <c r="G3372" i="11" s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G2" i="6"/>
  <c r="G3" i="6" s="1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/>
  <c r="G1401" i="6" s="1"/>
  <c r="G1402" i="6" s="1"/>
  <c r="G1403" i="6" s="1"/>
  <c r="G1404" i="6" s="1"/>
  <c r="G1405" i="6" s="1"/>
  <c r="G1406" i="6" s="1"/>
  <c r="G1407" i="6" s="1"/>
  <c r="G1408" i="6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/>
  <c r="G1745" i="6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G2051" i="6" s="1"/>
  <c r="G2052" i="6" s="1"/>
  <c r="G2053" i="6" s="1"/>
  <c r="G2054" i="6" s="1"/>
  <c r="G2055" i="6" s="1"/>
  <c r="G2056" i="6" s="1"/>
  <c r="G2057" i="6" s="1"/>
  <c r="G2058" i="6" s="1"/>
  <c r="G2059" i="6" s="1"/>
  <c r="G2060" i="6" s="1"/>
  <c r="G2061" i="6" s="1"/>
  <c r="G2062" i="6" s="1"/>
  <c r="G2063" i="6" s="1"/>
  <c r="G2064" i="6" s="1"/>
  <c r="G2065" i="6" s="1"/>
  <c r="G2066" i="6" s="1"/>
  <c r="G2067" i="6" s="1"/>
  <c r="G2068" i="6" s="1"/>
  <c r="G2069" i="6" s="1"/>
  <c r="G2070" i="6" s="1"/>
  <c r="G2071" i="6" s="1"/>
  <c r="G2072" i="6" s="1"/>
  <c r="G2073" i="6" s="1"/>
  <c r="G2074" i="6" s="1"/>
  <c r="G2075" i="6" s="1"/>
  <c r="G2076" i="6"/>
  <c r="G2077" i="6" s="1"/>
  <c r="G2078" i="6" s="1"/>
  <c r="G2079" i="6" s="1"/>
  <c r="G2080" i="6" s="1"/>
  <c r="G2081" i="6" s="1"/>
  <c r="G2082" i="6" s="1"/>
  <c r="G2083" i="6" s="1"/>
  <c r="G2084" i="6" s="1"/>
  <c r="G2085" i="6" s="1"/>
  <c r="G2086" i="6" s="1"/>
  <c r="G2087" i="6" s="1"/>
  <c r="G2088" i="6" s="1"/>
  <c r="G2089" i="6" s="1"/>
  <c r="G2090" i="6" s="1"/>
  <c r="G2091" i="6" s="1"/>
  <c r="G2092" i="6" s="1"/>
  <c r="G2093" i="6" s="1"/>
  <c r="G2094" i="6" s="1"/>
  <c r="G2095" i="6" s="1"/>
  <c r="G2096" i="6" s="1"/>
  <c r="G2097" i="6" s="1"/>
  <c r="G2098" i="6" s="1"/>
  <c r="G2099" i="6" s="1"/>
  <c r="G2100" i="6" s="1"/>
  <c r="G2101" i="6" s="1"/>
  <c r="G2102" i="6" s="1"/>
  <c r="G2103" i="6" s="1"/>
  <c r="G2104" i="6" s="1"/>
  <c r="G2105" i="6" s="1"/>
  <c r="G2106" i="6" s="1"/>
  <c r="G2107" i="6" s="1"/>
  <c r="G2108" i="6" s="1"/>
  <c r="G2109" i="6" s="1"/>
  <c r="G2110" i="6" s="1"/>
  <c r="G2111" i="6" s="1"/>
  <c r="G2112" i="6" s="1"/>
  <c r="G2113" i="6" s="1"/>
  <c r="G2114" i="6" s="1"/>
  <c r="G2115" i="6" s="1"/>
  <c r="G2116" i="6" s="1"/>
  <c r="G2117" i="6" s="1"/>
  <c r="G2118" i="6" s="1"/>
  <c r="G2119" i="6" s="1"/>
  <c r="G2120" i="6" s="1"/>
  <c r="G2121" i="6" s="1"/>
  <c r="G2122" i="6" s="1"/>
  <c r="G2123" i="6" s="1"/>
  <c r="G2124" i="6" s="1"/>
  <c r="G2125" i="6" s="1"/>
  <c r="G2126" i="6" s="1"/>
  <c r="G2127" i="6" s="1"/>
  <c r="G2128" i="6" s="1"/>
  <c r="G2129" i="6" s="1"/>
  <c r="G2130" i="6" s="1"/>
  <c r="G2131" i="6" s="1"/>
  <c r="G2132" i="6" s="1"/>
  <c r="G2133" i="6" s="1"/>
  <c r="G2134" i="6" s="1"/>
  <c r="G2135" i="6" s="1"/>
  <c r="G2136" i="6" s="1"/>
  <c r="G2137" i="6" s="1"/>
  <c r="G2138" i="6" s="1"/>
  <c r="G2139" i="6" s="1"/>
  <c r="G2140" i="6" s="1"/>
  <c r="G2141" i="6" s="1"/>
  <c r="G2142" i="6" s="1"/>
  <c r="G2143" i="6" s="1"/>
  <c r="G2144" i="6" s="1"/>
  <c r="G2145" i="6" s="1"/>
  <c r="G2146" i="6" s="1"/>
  <c r="G2147" i="6" s="1"/>
  <c r="G2148" i="6" s="1"/>
  <c r="G2149" i="6" s="1"/>
  <c r="G2150" i="6" s="1"/>
  <c r="G2151" i="6" s="1"/>
  <c r="G2152" i="6" s="1"/>
  <c r="G2153" i="6" s="1"/>
  <c r="G2154" i="6" s="1"/>
  <c r="G2155" i="6" s="1"/>
  <c r="G2156" i="6" s="1"/>
  <c r="G2157" i="6" s="1"/>
  <c r="G2158" i="6" s="1"/>
  <c r="G2159" i="6" s="1"/>
  <c r="G2160" i="6" s="1"/>
  <c r="G2161" i="6" s="1"/>
  <c r="G2162" i="6" s="1"/>
  <c r="G2163" i="6" s="1"/>
  <c r="G2164" i="6" s="1"/>
  <c r="G2165" i="6" s="1"/>
  <c r="G2166" i="6" s="1"/>
  <c r="G2167" i="6" s="1"/>
  <c r="G2168" i="6" s="1"/>
  <c r="G2169" i="6" s="1"/>
  <c r="G2170" i="6" s="1"/>
  <c r="G2171" i="6" s="1"/>
  <c r="G2172" i="6" s="1"/>
  <c r="G2173" i="6" s="1"/>
  <c r="G2174" i="6" s="1"/>
  <c r="G2175" i="6" s="1"/>
  <c r="G2176" i="6" s="1"/>
  <c r="G2177" i="6" s="1"/>
  <c r="G2178" i="6" s="1"/>
  <c r="G2179" i="6" s="1"/>
  <c r="G2180" i="6" s="1"/>
  <c r="G2181" i="6" s="1"/>
  <c r="G2182" i="6" s="1"/>
  <c r="G2183" i="6" s="1"/>
  <c r="G2184" i="6" s="1"/>
  <c r="G2185" i="6" s="1"/>
  <c r="G2186" i="6" s="1"/>
  <c r="G2187" i="6" s="1"/>
  <c r="G2188" i="6" s="1"/>
  <c r="G2189" i="6" s="1"/>
  <c r="G2190" i="6" s="1"/>
  <c r="G2191" i="6" s="1"/>
  <c r="G2192" i="6" s="1"/>
  <c r="G2193" i="6" s="1"/>
  <c r="G2194" i="6" s="1"/>
  <c r="G2195" i="6" s="1"/>
  <c r="G2196" i="6" s="1"/>
  <c r="G2197" i="6" s="1"/>
  <c r="G2198" i="6" s="1"/>
  <c r="G2199" i="6" s="1"/>
  <c r="G2200" i="6" s="1"/>
  <c r="G2201" i="6" s="1"/>
  <c r="G2202" i="6" s="1"/>
  <c r="G2203" i="6" s="1"/>
  <c r="G2204" i="6" s="1"/>
  <c r="G2205" i="6" s="1"/>
  <c r="G2206" i="6" s="1"/>
  <c r="G2207" i="6" s="1"/>
  <c r="G2208" i="6" s="1"/>
  <c r="G2209" i="6" s="1"/>
  <c r="G2210" i="6" s="1"/>
  <c r="G2211" i="6" s="1"/>
  <c r="G2212" i="6" s="1"/>
  <c r="G2213" i="6" s="1"/>
  <c r="G2214" i="6" s="1"/>
  <c r="G2215" i="6" s="1"/>
  <c r="G2216" i="6" s="1"/>
  <c r="G2217" i="6" s="1"/>
  <c r="G2218" i="6" s="1"/>
  <c r="G2219" i="6" s="1"/>
  <c r="G2220" i="6" s="1"/>
  <c r="G2221" i="6" s="1"/>
  <c r="G2222" i="6" s="1"/>
  <c r="G2223" i="6" s="1"/>
  <c r="G2224" i="6" s="1"/>
  <c r="G2225" i="6" s="1"/>
  <c r="G2226" i="6" s="1"/>
  <c r="G2227" i="6" s="1"/>
  <c r="G2228" i="6" s="1"/>
  <c r="G2229" i="6" s="1"/>
  <c r="G2230" i="6" s="1"/>
  <c r="G2231" i="6" s="1"/>
  <c r="G2232" i="6" s="1"/>
  <c r="G2233" i="6" s="1"/>
  <c r="G2234" i="6" s="1"/>
  <c r="G2235" i="6" s="1"/>
  <c r="G2236" i="6" s="1"/>
  <c r="G2237" i="6" s="1"/>
  <c r="G2238" i="6" s="1"/>
  <c r="G2239" i="6" s="1"/>
  <c r="G2240" i="6" s="1"/>
  <c r="G2241" i="6" s="1"/>
  <c r="G2242" i="6" s="1"/>
  <c r="G2243" i="6" s="1"/>
  <c r="G2244" i="6" s="1"/>
  <c r="G2245" i="6" s="1"/>
  <c r="G2246" i="6" s="1"/>
  <c r="G2247" i="6" s="1"/>
  <c r="G2248" i="6" s="1"/>
  <c r="G2249" i="6" s="1"/>
  <c r="G2250" i="6" s="1"/>
  <c r="G2251" i="6" s="1"/>
  <c r="G2252" i="6" s="1"/>
  <c r="G2253" i="6" s="1"/>
  <c r="G2254" i="6" s="1"/>
  <c r="G2255" i="6"/>
  <c r="G2256" i="6"/>
  <c r="G2257" i="6"/>
  <c r="G2258" i="6" s="1"/>
  <c r="G2259" i="6" s="1"/>
  <c r="G2260" i="6" s="1"/>
  <c r="G2261" i="6" s="1"/>
  <c r="G2262" i="6" s="1"/>
  <c r="G2263" i="6" s="1"/>
  <c r="G2264" i="6" s="1"/>
  <c r="G2265" i="6" s="1"/>
  <c r="G2266" i="6" s="1"/>
  <c r="G2267" i="6" s="1"/>
  <c r="G2268" i="6" s="1"/>
  <c r="G2269" i="6" s="1"/>
  <c r="G2270" i="6" s="1"/>
  <c r="G2271" i="6" s="1"/>
  <c r="G2272" i="6" s="1"/>
  <c r="G2273" i="6" s="1"/>
  <c r="G2274" i="6" s="1"/>
  <c r="G2275" i="6" s="1"/>
  <c r="G2276" i="6" s="1"/>
  <c r="G2277" i="6" s="1"/>
  <c r="G2278" i="6" s="1"/>
  <c r="G2279" i="6" s="1"/>
  <c r="G2280" i="6" s="1"/>
  <c r="G2281" i="6" s="1"/>
  <c r="G2282" i="6" s="1"/>
  <c r="G2283" i="6" s="1"/>
  <c r="G2284" i="6" s="1"/>
  <c r="G2285" i="6" s="1"/>
  <c r="G2286" i="6" s="1"/>
  <c r="G2287" i="6" s="1"/>
  <c r="G2288" i="6" s="1"/>
  <c r="G2289" i="6" s="1"/>
  <c r="G2290" i="6" s="1"/>
  <c r="G2291" i="6" s="1"/>
  <c r="G2292" i="6" s="1"/>
  <c r="G2293" i="6" s="1"/>
  <c r="G2294" i="6" s="1"/>
  <c r="G2295" i="6" s="1"/>
  <c r="G2296" i="6" s="1"/>
  <c r="G2297" i="6" s="1"/>
  <c r="G2298" i="6" s="1"/>
  <c r="G2299" i="6" s="1"/>
  <c r="G2300" i="6" s="1"/>
  <c r="G2301" i="6" s="1"/>
  <c r="G2302" i="6" s="1"/>
  <c r="G2303" i="6" s="1"/>
  <c r="G2304" i="6" s="1"/>
  <c r="G2305" i="6" s="1"/>
  <c r="G2306" i="6" s="1"/>
  <c r="G2307" i="6" s="1"/>
  <c r="G2308" i="6" s="1"/>
  <c r="G2309" i="6" s="1"/>
  <c r="G2310" i="6" s="1"/>
  <c r="G2311" i="6" s="1"/>
  <c r="G2312" i="6" s="1"/>
  <c r="G2313" i="6" s="1"/>
  <c r="G2314" i="6" s="1"/>
  <c r="G2315" i="6" s="1"/>
  <c r="G2316" i="6" s="1"/>
  <c r="G2317" i="6" s="1"/>
  <c r="G2318" i="6" s="1"/>
  <c r="G2319" i="6" s="1"/>
  <c r="G2320" i="6" s="1"/>
  <c r="G2321" i="6" s="1"/>
  <c r="G2322" i="6" s="1"/>
  <c r="G2323" i="6" s="1"/>
  <c r="G2324" i="6" s="1"/>
  <c r="G2325" i="6" s="1"/>
  <c r="G2326" i="6" s="1"/>
  <c r="G2327" i="6" s="1"/>
  <c r="G2328" i="6" s="1"/>
  <c r="G2329" i="6" s="1"/>
  <c r="G2330" i="6" s="1"/>
  <c r="G2331" i="6" s="1"/>
  <c r="G2332" i="6" s="1"/>
  <c r="G2333" i="6" s="1"/>
  <c r="G2334" i="6" s="1"/>
  <c r="G2335" i="6" s="1"/>
  <c r="G2336" i="6" s="1"/>
  <c r="G2337" i="6" s="1"/>
  <c r="G2338" i="6" s="1"/>
  <c r="G2339" i="6" s="1"/>
  <c r="G2340" i="6" s="1"/>
  <c r="G2341" i="6" s="1"/>
  <c r="G2342" i="6" s="1"/>
  <c r="G2343" i="6" s="1"/>
  <c r="G2344" i="6" s="1"/>
  <c r="G2345" i="6" s="1"/>
  <c r="G2346" i="6" s="1"/>
  <c r="G2347" i="6" s="1"/>
  <c r="G2348" i="6" s="1"/>
  <c r="G2349" i="6" s="1"/>
  <c r="G2350" i="6" s="1"/>
  <c r="G2351" i="6" s="1"/>
  <c r="G2352" i="6" s="1"/>
  <c r="G2353" i="6" s="1"/>
  <c r="G2354" i="6" s="1"/>
  <c r="G2355" i="6" s="1"/>
  <c r="G2356" i="6" s="1"/>
  <c r="G2357" i="6" s="1"/>
  <c r="G2358" i="6" s="1"/>
  <c r="G2359" i="6" s="1"/>
  <c r="G2360" i="6" s="1"/>
  <c r="G2361" i="6" s="1"/>
  <c r="G2362" i="6" s="1"/>
  <c r="G2363" i="6" s="1"/>
  <c r="G2364" i="6" s="1"/>
  <c r="G2365" i="6" s="1"/>
  <c r="G2366" i="6" s="1"/>
  <c r="G2367" i="6" s="1"/>
  <c r="G2368" i="6" s="1"/>
  <c r="G2369" i="6" s="1"/>
  <c r="G2370" i="6" s="1"/>
  <c r="G2371" i="6" s="1"/>
  <c r="G2372" i="6" s="1"/>
  <c r="G2373" i="6" s="1"/>
  <c r="G2374" i="6" s="1"/>
  <c r="G2375" i="6" s="1"/>
  <c r="G2376" i="6" s="1"/>
  <c r="G2377" i="6" s="1"/>
  <c r="G2378" i="6" s="1"/>
  <c r="G2379" i="6" s="1"/>
  <c r="G2380" i="6" s="1"/>
  <c r="G2381" i="6" s="1"/>
  <c r="G2382" i="6" s="1"/>
  <c r="G2383" i="6" s="1"/>
  <c r="G2384" i="6" s="1"/>
  <c r="G2385" i="6" s="1"/>
  <c r="G2386" i="6" s="1"/>
  <c r="G2387" i="6" s="1"/>
  <c r="G2388" i="6" s="1"/>
  <c r="G2389" i="6" s="1"/>
  <c r="G2390" i="6" s="1"/>
  <c r="G2391" i="6" s="1"/>
  <c r="G2392" i="6" s="1"/>
  <c r="G2393" i="6" s="1"/>
  <c r="G2394" i="6" s="1"/>
  <c r="G2395" i="6" s="1"/>
  <c r="G2396" i="6" s="1"/>
  <c r="G2397" i="6" s="1"/>
  <c r="G2398" i="6" s="1"/>
  <c r="G2399" i="6" s="1"/>
  <c r="G2400" i="6" s="1"/>
  <c r="G2401" i="6" s="1"/>
  <c r="G2402" i="6" s="1"/>
  <c r="G2403" i="6" s="1"/>
  <c r="G2404" i="6" s="1"/>
  <c r="G2405" i="6" s="1"/>
  <c r="G2406" i="6" s="1"/>
  <c r="G2407" i="6" s="1"/>
  <c r="G2408" i="6"/>
  <c r="G2409" i="6"/>
  <c r="G2410" i="6" s="1"/>
  <c r="G2411" i="6" s="1"/>
  <c r="G2412" i="6" s="1"/>
  <c r="G2413" i="6" s="1"/>
  <c r="G2414" i="6" s="1"/>
  <c r="G2415" i="6" s="1"/>
  <c r="G2416" i="6" s="1"/>
  <c r="G2417" i="6" s="1"/>
  <c r="G2418" i="6" s="1"/>
  <c r="G2419" i="6" s="1"/>
  <c r="G2420" i="6" s="1"/>
  <c r="G2421" i="6" s="1"/>
  <c r="G2422" i="6" s="1"/>
  <c r="G2423" i="6" s="1"/>
  <c r="G2424" i="6" s="1"/>
  <c r="G2425" i="6" s="1"/>
  <c r="G2426" i="6" s="1"/>
  <c r="G2427" i="6" s="1"/>
  <c r="G2428" i="6" s="1"/>
  <c r="G2429" i="6" s="1"/>
  <c r="G2430" i="6" s="1"/>
  <c r="G2431" i="6" s="1"/>
  <c r="G2432" i="6" s="1"/>
  <c r="G2433" i="6" s="1"/>
  <c r="G2434" i="6" s="1"/>
  <c r="G2435" i="6" s="1"/>
  <c r="G2436" i="6" s="1"/>
  <c r="G2437" i="6" s="1"/>
  <c r="G2438" i="6" s="1"/>
  <c r="G2439" i="6" s="1"/>
  <c r="G2440" i="6" s="1"/>
  <c r="G2441" i="6" s="1"/>
  <c r="G2442" i="6" s="1"/>
  <c r="G2443" i="6" s="1"/>
  <c r="G2444" i="6" s="1"/>
  <c r="G2445" i="6" s="1"/>
  <c r="G2446" i="6" s="1"/>
  <c r="G2447" i="6" s="1"/>
  <c r="G2448" i="6" s="1"/>
  <c r="G2449" i="6" s="1"/>
  <c r="G2450" i="6" s="1"/>
  <c r="G2451" i="6" s="1"/>
  <c r="G2452" i="6" s="1"/>
  <c r="G2453" i="6" s="1"/>
  <c r="G2454" i="6" s="1"/>
  <c r="G2455" i="6" s="1"/>
  <c r="G2456" i="6" s="1"/>
  <c r="G2457" i="6" s="1"/>
  <c r="G2458" i="6" s="1"/>
  <c r="G2459" i="6" s="1"/>
  <c r="G2460" i="6" s="1"/>
  <c r="G2461" i="6" s="1"/>
  <c r="G2462" i="6" s="1"/>
  <c r="G2463" i="6" s="1"/>
  <c r="G2464" i="6" s="1"/>
  <c r="G2465" i="6" s="1"/>
  <c r="G2466" i="6" s="1"/>
  <c r="G2467" i="6" s="1"/>
  <c r="G2468" i="6" s="1"/>
  <c r="G2469" i="6" s="1"/>
  <c r="G2470" i="6" s="1"/>
  <c r="G2471" i="6" s="1"/>
  <c r="G2472" i="6" s="1"/>
  <c r="G2473" i="6" s="1"/>
  <c r="G2474" i="6" s="1"/>
  <c r="G2475" i="6" s="1"/>
  <c r="G2476" i="6" s="1"/>
  <c r="G2477" i="6" s="1"/>
  <c r="G2478" i="6" s="1"/>
  <c r="G2479" i="6" s="1"/>
  <c r="G2480" i="6" s="1"/>
  <c r="G2481" i="6" s="1"/>
  <c r="G2482" i="6" s="1"/>
  <c r="G2483" i="6" s="1"/>
  <c r="G2484" i="6" s="1"/>
  <c r="G2485" i="6" s="1"/>
  <c r="G2486" i="6" s="1"/>
  <c r="G2487" i="6" s="1"/>
  <c r="G2488" i="6" s="1"/>
  <c r="G2489" i="6" s="1"/>
  <c r="G2490" i="6" s="1"/>
  <c r="G2491" i="6" s="1"/>
  <c r="G2492" i="6" s="1"/>
  <c r="G2493" i="6" s="1"/>
  <c r="G2494" i="6" s="1"/>
  <c r="G2495" i="6" s="1"/>
  <c r="G2496" i="6" s="1"/>
  <c r="G2497" i="6" s="1"/>
  <c r="G2498" i="6" s="1"/>
  <c r="G2499" i="6" s="1"/>
  <c r="G2500" i="6" s="1"/>
  <c r="G2501" i="6" s="1"/>
  <c r="G2502" i="6" s="1"/>
  <c r="G2503" i="6" s="1"/>
  <c r="G2504" i="6" s="1"/>
  <c r="G2505" i="6" s="1"/>
  <c r="G2506" i="6" s="1"/>
  <c r="G2507" i="6" s="1"/>
  <c r="G2508" i="6" s="1"/>
  <c r="G2509" i="6" s="1"/>
  <c r="G2510" i="6" s="1"/>
  <c r="G2511" i="6" s="1"/>
  <c r="G2512" i="6" s="1"/>
  <c r="G2513" i="6" s="1"/>
  <c r="G2514" i="6" s="1"/>
  <c r="G2515" i="6" s="1"/>
  <c r="G2516" i="6" s="1"/>
  <c r="G2517" i="6" s="1"/>
  <c r="G2518" i="6" s="1"/>
  <c r="G2519" i="6" s="1"/>
  <c r="G2520" i="6" s="1"/>
  <c r="G2521" i="6" s="1"/>
  <c r="G2522" i="6" s="1"/>
  <c r="G2523" i="6" s="1"/>
  <c r="G2524" i="6" s="1"/>
  <c r="G2525" i="6" s="1"/>
  <c r="G2526" i="6" s="1"/>
  <c r="G2527" i="6" s="1"/>
  <c r="G2528" i="6" s="1"/>
  <c r="G2529" i="6" s="1"/>
  <c r="G2530" i="6" s="1"/>
  <c r="G2531" i="6" s="1"/>
  <c r="G2532" i="6" s="1"/>
  <c r="G2533" i="6" s="1"/>
  <c r="G2534" i="6" s="1"/>
  <c r="G2535" i="6" s="1"/>
  <c r="G2536" i="6" s="1"/>
  <c r="G2537" i="6" s="1"/>
  <c r="G2538" i="6" s="1"/>
  <c r="G2539" i="6" s="1"/>
  <c r="G2540" i="6" s="1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59" i="6" s="1"/>
  <c r="G2560" i="6" s="1"/>
  <c r="G2561" i="6" s="1"/>
  <c r="G2562" i="6" s="1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/>
  <c r="G2588" i="6"/>
  <c r="G2589" i="6" s="1"/>
  <c r="G2590" i="6" s="1"/>
  <c r="G2591" i="6" s="1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G2605" i="6" s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8" i="6" s="1"/>
  <c r="G2619" i="6" s="1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49" i="6" s="1"/>
  <c r="G2650" i="6" s="1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79" i="6" s="1"/>
  <c r="G2680" i="6" s="1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0" i="6" s="1"/>
  <c r="G2711" i="6" s="1"/>
  <c r="G2712" i="6" s="1"/>
  <c r="G2713" i="6" s="1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0" i="6"/>
  <c r="G2741" i="6" s="1"/>
  <c r="G2742" i="6" s="1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 s="1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1" i="6" s="1"/>
  <c r="G2772" i="6" s="1"/>
  <c r="G2773" i="6" s="1"/>
  <c r="G2774" i="6" s="1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2" i="6" s="1"/>
  <c r="G2803" i="6" s="1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2" i="6" s="1"/>
  <c r="G2833" i="6" s="1"/>
  <c r="G2834" i="6" s="1"/>
  <c r="G2835" i="6" s="1"/>
  <c r="G2836" i="6" s="1"/>
  <c r="G2837" i="6" s="1"/>
  <c r="G2838" i="6" s="1"/>
  <c r="G2839" i="6" s="1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3" i="6" s="1"/>
  <c r="G2864" i="6" s="1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3" i="6" s="1"/>
  <c r="G2894" i="6" s="1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 s="1"/>
  <c r="G2920" i="6" s="1"/>
  <c r="G2921" i="6" s="1"/>
  <c r="G2922" i="6" s="1"/>
  <c r="G2923" i="6" s="1"/>
  <c r="G2924" i="6" s="1"/>
  <c r="G2925" i="6" s="1"/>
  <c r="G2926" i="6" s="1"/>
  <c r="G2927" i="6" s="1"/>
  <c r="G2928" i="6"/>
  <c r="G2929" i="6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5" i="6" s="1"/>
  <c r="G2956" i="6" s="1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3" i="6" s="1"/>
  <c r="G2984" i="6" s="1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 s="1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4" i="6" s="1"/>
  <c r="G3015" i="6" s="1"/>
  <c r="G3016" i="6" s="1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4" i="6" s="1"/>
  <c r="G3045" i="6" s="1"/>
  <c r="G3046" i="6" s="1"/>
  <c r="G3047" i="6" s="1"/>
  <c r="G3048" i="6" s="1"/>
  <c r="G3049" i="6" s="1"/>
  <c r="G3050" i="6" s="1"/>
  <c r="G3051" i="6" s="1"/>
  <c r="G3052" i="6" s="1"/>
  <c r="G3053" i="6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5" i="6" s="1"/>
  <c r="G3076" i="6" s="1"/>
  <c r="G3077" i="6" s="1"/>
  <c r="G3078" i="6" s="1"/>
  <c r="G3079" i="6" s="1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5" i="6" s="1"/>
  <c r="G3106" i="6" s="1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6" i="6" s="1"/>
  <c r="G3137" i="6" s="1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 s="1"/>
  <c r="G3160" i="6" s="1"/>
  <c r="G3161" i="6" s="1"/>
  <c r="G3162" i="6" s="1"/>
  <c r="G3163" i="6" s="1"/>
  <c r="G3164" i="6" s="1"/>
  <c r="G3165" i="6" s="1"/>
  <c r="G3166" i="6" s="1"/>
  <c r="G3167" i="6" s="1"/>
  <c r="G3168" i="6" s="1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7" i="6" s="1"/>
  <c r="G3198" i="6" s="1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8" i="6" s="1"/>
  <c r="G3229" i="6" s="1"/>
  <c r="G3230" i="6" s="1"/>
  <c r="G3231" i="6" s="1"/>
  <c r="G3232" i="6"/>
  <c r="G3233" i="6"/>
  <c r="G3234" i="6" s="1"/>
  <c r="G3235" i="6" s="1"/>
  <c r="G3236" i="6" s="1"/>
  <c r="G3237" i="6" s="1"/>
  <c r="G3238" i="6" s="1"/>
  <c r="G3239" i="6" s="1"/>
  <c r="G3240" i="6" s="1"/>
  <c r="G3241" i="6" s="1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8" i="6" s="1"/>
  <c r="G3259" i="6" s="1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89" i="6" s="1"/>
  <c r="G3290" i="6" s="1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0" i="6" s="1"/>
  <c r="G3321" i="6" s="1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49" i="6" s="1"/>
  <c r="G3350" i="6" s="1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J74" i="24" l="1"/>
  <c r="J66" i="24"/>
  <c r="J58" i="24"/>
  <c r="J50" i="24"/>
  <c r="J42" i="24"/>
  <c r="J34" i="24"/>
  <c r="J26" i="24"/>
  <c r="J18" i="24"/>
  <c r="J10" i="24"/>
  <c r="J2" i="24"/>
  <c r="J73" i="24"/>
  <c r="J65" i="24"/>
  <c r="J57" i="24"/>
  <c r="J49" i="24"/>
  <c r="J41" i="24"/>
  <c r="J33" i="24"/>
  <c r="J25" i="24"/>
  <c r="J17" i="24"/>
  <c r="J9" i="24"/>
  <c r="H193" i="18"/>
  <c r="P192" i="18" s="1"/>
  <c r="Z192" i="18" s="1"/>
  <c r="M192" i="18"/>
  <c r="Q192" i="18"/>
  <c r="M473" i="18"/>
  <c r="S470" i="18" s="1"/>
  <c r="R473" i="18"/>
  <c r="Q473" i="18"/>
  <c r="M423" i="18"/>
  <c r="Q423" i="18"/>
  <c r="H424" i="18"/>
  <c r="H249" i="18"/>
  <c r="M248" i="18"/>
  <c r="L246" i="18"/>
  <c r="N248" i="18"/>
  <c r="P247" i="18"/>
  <c r="Z247" i="18" s="1"/>
  <c r="S245" i="18"/>
  <c r="Q248" i="18"/>
  <c r="L54" i="18"/>
  <c r="M56" i="18"/>
  <c r="Q56" i="18"/>
  <c r="X244" i="18"/>
  <c r="W453" i="18"/>
  <c r="P55" i="18"/>
  <c r="Z55" i="18" s="1"/>
  <c r="H372" i="18"/>
  <c r="Q371" i="18"/>
  <c r="H216" i="18"/>
  <c r="P215" i="18" s="1"/>
  <c r="Z215" i="18" s="1"/>
  <c r="M215" i="18"/>
  <c r="P214" i="18"/>
  <c r="Z214" i="18" s="1"/>
  <c r="H400" i="18"/>
  <c r="P399" i="18"/>
  <c r="Z399" i="18" s="1"/>
  <c r="M352" i="18"/>
  <c r="S349" i="18" s="1"/>
  <c r="N352" i="18"/>
  <c r="R352" i="18"/>
  <c r="L350" i="18"/>
  <c r="H353" i="18"/>
  <c r="P351" i="18"/>
  <c r="Z351" i="18" s="1"/>
  <c r="S5" i="18"/>
  <c r="H320" i="18"/>
  <c r="Q319" i="18"/>
  <c r="M319" i="18"/>
  <c r="P191" i="18"/>
  <c r="Z191" i="18" s="1"/>
  <c r="H33" i="18"/>
  <c r="P32" i="18"/>
  <c r="Z32" i="18" s="1"/>
  <c r="Q32" i="18"/>
  <c r="M32" i="18"/>
  <c r="M471" i="18"/>
  <c r="L468" i="18"/>
  <c r="L452" i="18"/>
  <c r="M455" i="18"/>
  <c r="M351" i="18"/>
  <c r="L348" i="18"/>
  <c r="N472" i="18"/>
  <c r="P471" i="18"/>
  <c r="Z471" i="18" s="1"/>
  <c r="M472" i="18"/>
  <c r="S469" i="18" s="1"/>
  <c r="P472" i="18"/>
  <c r="Z472" i="18" s="1"/>
  <c r="Q472" i="18"/>
  <c r="H297" i="18"/>
  <c r="P295" i="18"/>
  <c r="Z295" i="18" s="1"/>
  <c r="M296" i="18"/>
  <c r="P296" i="18"/>
  <c r="Z296" i="18" s="1"/>
  <c r="P136" i="18"/>
  <c r="Z136" i="18" s="1"/>
  <c r="Q136" i="18"/>
  <c r="H137" i="18"/>
  <c r="M136" i="18"/>
  <c r="H267" i="18"/>
  <c r="P266" i="18"/>
  <c r="Z266" i="18" s="1"/>
  <c r="R472" i="18"/>
  <c r="T454" i="18"/>
  <c r="M372" i="18"/>
  <c r="M371" i="18"/>
  <c r="M267" i="18"/>
  <c r="P371" i="18"/>
  <c r="Z371" i="18" s="1"/>
  <c r="H250" i="18"/>
  <c r="L247" i="18"/>
  <c r="H498" i="18"/>
  <c r="H474" i="18"/>
  <c r="L471" i="18"/>
  <c r="L6" i="18"/>
  <c r="H9" i="18"/>
  <c r="H458" i="18"/>
  <c r="L455" i="18"/>
  <c r="H57" i="18"/>
  <c r="L84" i="18"/>
  <c r="H87" i="18"/>
  <c r="L164" i="18"/>
  <c r="H167" i="18"/>
  <c r="L108" i="18"/>
  <c r="H111" i="18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2" i="33"/>
  <c r="W468" i="18" l="1"/>
  <c r="X468" i="18"/>
  <c r="H373" i="18"/>
  <c r="P372" i="18" s="1"/>
  <c r="Z372" i="18" s="1"/>
  <c r="Q372" i="18"/>
  <c r="L370" i="18"/>
  <c r="X54" i="18"/>
  <c r="W54" i="18"/>
  <c r="M249" i="18"/>
  <c r="N249" i="18"/>
  <c r="S246" i="18"/>
  <c r="Q249" i="18"/>
  <c r="R249" i="18"/>
  <c r="S468" i="18"/>
  <c r="H321" i="18"/>
  <c r="R321" i="18" s="1"/>
  <c r="Q320" i="18"/>
  <c r="L318" i="18"/>
  <c r="P319" i="18"/>
  <c r="Z319" i="18" s="1"/>
  <c r="M320" i="18"/>
  <c r="H425" i="18"/>
  <c r="L422" i="18"/>
  <c r="M424" i="18"/>
  <c r="Q424" i="18"/>
  <c r="T470" i="18"/>
  <c r="H401" i="18"/>
  <c r="Q400" i="18"/>
  <c r="M400" i="18"/>
  <c r="N473" i="18"/>
  <c r="N373" i="18"/>
  <c r="P248" i="18"/>
  <c r="P423" i="18"/>
  <c r="Z423" i="18" s="1"/>
  <c r="X348" i="18"/>
  <c r="W348" i="18"/>
  <c r="H354" i="18"/>
  <c r="Q353" i="18"/>
  <c r="M353" i="18"/>
  <c r="S350" i="18" s="1"/>
  <c r="N353" i="18"/>
  <c r="R353" i="18"/>
  <c r="L351" i="18"/>
  <c r="P352" i="18"/>
  <c r="P353" i="18"/>
  <c r="H268" i="18"/>
  <c r="Q267" i="18"/>
  <c r="P267" i="18"/>
  <c r="Z267" i="18" s="1"/>
  <c r="H298" i="18"/>
  <c r="L295" i="18"/>
  <c r="Q297" i="18"/>
  <c r="M297" i="18"/>
  <c r="S348" i="18"/>
  <c r="H34" i="18"/>
  <c r="L31" i="18"/>
  <c r="P33" i="18"/>
  <c r="Z33" i="18" s="1"/>
  <c r="Q33" i="18"/>
  <c r="M33" i="18"/>
  <c r="W350" i="18"/>
  <c r="X350" i="18"/>
  <c r="S452" i="18"/>
  <c r="N457" i="18"/>
  <c r="L214" i="18"/>
  <c r="H217" i="18"/>
  <c r="M216" i="18"/>
  <c r="P216" i="18"/>
  <c r="Z216" i="18" s="1"/>
  <c r="Q216" i="18"/>
  <c r="W246" i="18"/>
  <c r="X246" i="18"/>
  <c r="H194" i="18"/>
  <c r="L191" i="18"/>
  <c r="M193" i="18"/>
  <c r="Q193" i="18"/>
  <c r="H138" i="18"/>
  <c r="P137" i="18"/>
  <c r="Z137" i="18" s="1"/>
  <c r="Q137" i="18"/>
  <c r="M137" i="18"/>
  <c r="L135" i="18"/>
  <c r="X452" i="18"/>
  <c r="W452" i="18"/>
  <c r="H499" i="18"/>
  <c r="L496" i="18"/>
  <c r="M498" i="18"/>
  <c r="P497" i="18"/>
  <c r="Z497" i="18" s="1"/>
  <c r="Q498" i="18"/>
  <c r="H58" i="18"/>
  <c r="M57" i="18"/>
  <c r="S54" i="18" s="1"/>
  <c r="L55" i="18"/>
  <c r="P56" i="18"/>
  <c r="Z56" i="18" s="1"/>
  <c r="Q57" i="18"/>
  <c r="N57" i="18"/>
  <c r="R57" i="18"/>
  <c r="H168" i="18"/>
  <c r="L165" i="18"/>
  <c r="M167" i="18"/>
  <c r="S164" i="18" s="1"/>
  <c r="N167" i="18"/>
  <c r="P166" i="18"/>
  <c r="Z166" i="18" s="1"/>
  <c r="Q167" i="18"/>
  <c r="R167" i="18"/>
  <c r="W164" i="18"/>
  <c r="X164" i="18"/>
  <c r="W455" i="18"/>
  <c r="X455" i="18"/>
  <c r="X247" i="18"/>
  <c r="W247" i="18"/>
  <c r="H88" i="18"/>
  <c r="L85" i="18"/>
  <c r="N87" i="18"/>
  <c r="M87" i="18"/>
  <c r="S84" i="18" s="1"/>
  <c r="P86" i="18"/>
  <c r="Z86" i="18" s="1"/>
  <c r="Q87" i="18"/>
  <c r="R87" i="18"/>
  <c r="X84" i="18"/>
  <c r="W84" i="18"/>
  <c r="H459" i="18"/>
  <c r="L456" i="18"/>
  <c r="M458" i="18"/>
  <c r="S455" i="18" s="1"/>
  <c r="N458" i="18"/>
  <c r="R458" i="18"/>
  <c r="P457" i="18"/>
  <c r="Q458" i="18"/>
  <c r="AA454" i="18" s="1"/>
  <c r="H251" i="18"/>
  <c r="L248" i="18"/>
  <c r="M250" i="18"/>
  <c r="N250" i="18"/>
  <c r="Q250" i="18"/>
  <c r="AA246" i="18" s="1"/>
  <c r="P249" i="18"/>
  <c r="R250" i="18"/>
  <c r="S247" i="18"/>
  <c r="W471" i="18"/>
  <c r="X471" i="18"/>
  <c r="H112" i="18"/>
  <c r="L109" i="18"/>
  <c r="M111" i="18"/>
  <c r="S108" i="18" s="1"/>
  <c r="N111" i="18"/>
  <c r="P110" i="18"/>
  <c r="Z110" i="18" s="1"/>
  <c r="Q111" i="18"/>
  <c r="R111" i="18"/>
  <c r="H475" i="18"/>
  <c r="P474" i="18" s="1"/>
  <c r="L472" i="18"/>
  <c r="M474" i="18"/>
  <c r="S471" i="18" s="1"/>
  <c r="N474" i="18"/>
  <c r="P473" i="18"/>
  <c r="R474" i="18"/>
  <c r="Q474" i="18"/>
  <c r="AA470" i="18" s="1"/>
  <c r="X108" i="18"/>
  <c r="W108" i="18"/>
  <c r="H10" i="18"/>
  <c r="L7" i="18"/>
  <c r="M9" i="18"/>
  <c r="S6" i="18" s="1"/>
  <c r="P8" i="18"/>
  <c r="Q9" i="18"/>
  <c r="AA5" i="18" s="1"/>
  <c r="R9" i="18"/>
  <c r="N9" i="18"/>
  <c r="W6" i="18"/>
  <c r="X6" i="18"/>
  <c r="E299" i="33"/>
  <c r="D299" i="33"/>
  <c r="E298" i="33"/>
  <c r="D298" i="33"/>
  <c r="D297" i="33"/>
  <c r="E297" i="33" s="1"/>
  <c r="E296" i="33"/>
  <c r="D296" i="33"/>
  <c r="E295" i="33"/>
  <c r="D295" i="33"/>
  <c r="E294" i="33"/>
  <c r="D294" i="33"/>
  <c r="D293" i="33"/>
  <c r="E293" i="33" s="1"/>
  <c r="E292" i="33"/>
  <c r="D292" i="33"/>
  <c r="E291" i="33"/>
  <c r="D291" i="33"/>
  <c r="E290" i="33"/>
  <c r="D290" i="33"/>
  <c r="D289" i="33"/>
  <c r="E289" i="33" s="1"/>
  <c r="E288" i="33"/>
  <c r="D288" i="33"/>
  <c r="E287" i="33"/>
  <c r="D287" i="33"/>
  <c r="E286" i="33"/>
  <c r="D286" i="33"/>
  <c r="D285" i="33"/>
  <c r="E285" i="33" s="1"/>
  <c r="E284" i="33"/>
  <c r="D284" i="33"/>
  <c r="E283" i="33"/>
  <c r="D283" i="33"/>
  <c r="E282" i="33"/>
  <c r="D282" i="33"/>
  <c r="D281" i="33"/>
  <c r="E281" i="33" s="1"/>
  <c r="E280" i="33"/>
  <c r="D280" i="33"/>
  <c r="E279" i="33"/>
  <c r="D279" i="33"/>
  <c r="E278" i="33"/>
  <c r="D278" i="33"/>
  <c r="D277" i="33"/>
  <c r="E277" i="33" s="1"/>
  <c r="E276" i="33"/>
  <c r="D276" i="33"/>
  <c r="E275" i="33"/>
  <c r="D275" i="33"/>
  <c r="E274" i="33"/>
  <c r="D274" i="33"/>
  <c r="D273" i="33"/>
  <c r="E273" i="33" s="1"/>
  <c r="E272" i="33"/>
  <c r="D272" i="33"/>
  <c r="E271" i="33"/>
  <c r="D271" i="33"/>
  <c r="E270" i="33"/>
  <c r="D270" i="33"/>
  <c r="D269" i="33"/>
  <c r="E269" i="33" s="1"/>
  <c r="E268" i="33"/>
  <c r="D268" i="33"/>
  <c r="E267" i="33"/>
  <c r="D267" i="33"/>
  <c r="E266" i="33"/>
  <c r="D266" i="33"/>
  <c r="D265" i="33"/>
  <c r="E265" i="33" s="1"/>
  <c r="E264" i="33"/>
  <c r="D264" i="33"/>
  <c r="E263" i="33"/>
  <c r="D263" i="33"/>
  <c r="E262" i="33"/>
  <c r="D262" i="33"/>
  <c r="D261" i="33"/>
  <c r="E261" i="33" s="1"/>
  <c r="E260" i="33"/>
  <c r="D260" i="33"/>
  <c r="E259" i="33"/>
  <c r="D259" i="33"/>
  <c r="E258" i="33"/>
  <c r="D258" i="33"/>
  <c r="D257" i="33"/>
  <c r="E257" i="33" s="1"/>
  <c r="E256" i="33"/>
  <c r="D256" i="33"/>
  <c r="E255" i="33"/>
  <c r="D255" i="33"/>
  <c r="E254" i="33"/>
  <c r="D254" i="33"/>
  <c r="D253" i="33"/>
  <c r="E253" i="33" s="1"/>
  <c r="E252" i="33"/>
  <c r="D252" i="33"/>
  <c r="E251" i="33"/>
  <c r="D251" i="33"/>
  <c r="E250" i="33"/>
  <c r="D250" i="33"/>
  <c r="D249" i="33"/>
  <c r="E249" i="33" s="1"/>
  <c r="E248" i="33"/>
  <c r="D248" i="33"/>
  <c r="E247" i="33"/>
  <c r="D247" i="33"/>
  <c r="E246" i="33"/>
  <c r="D246" i="33"/>
  <c r="D245" i="33"/>
  <c r="E245" i="33" s="1"/>
  <c r="E244" i="33"/>
  <c r="D244" i="33"/>
  <c r="E243" i="33"/>
  <c r="D243" i="33"/>
  <c r="E242" i="33"/>
  <c r="D242" i="33"/>
  <c r="D241" i="33"/>
  <c r="E241" i="33" s="1"/>
  <c r="E240" i="33"/>
  <c r="D240" i="33"/>
  <c r="E239" i="33"/>
  <c r="D239" i="33"/>
  <c r="E238" i="33"/>
  <c r="D238" i="33"/>
  <c r="D237" i="33"/>
  <c r="E237" i="33" s="1"/>
  <c r="E236" i="33"/>
  <c r="D236" i="33"/>
  <c r="E235" i="33"/>
  <c r="D235" i="33"/>
  <c r="E234" i="33"/>
  <c r="D234" i="33"/>
  <c r="D233" i="33"/>
  <c r="E233" i="33" s="1"/>
  <c r="E232" i="33"/>
  <c r="D232" i="33"/>
  <c r="E231" i="33"/>
  <c r="D231" i="33"/>
  <c r="E230" i="33"/>
  <c r="D230" i="33"/>
  <c r="D229" i="33"/>
  <c r="E229" i="33" s="1"/>
  <c r="E228" i="33"/>
  <c r="D228" i="33"/>
  <c r="E227" i="33"/>
  <c r="D227" i="33"/>
  <c r="E226" i="33"/>
  <c r="D226" i="33"/>
  <c r="D225" i="33"/>
  <c r="E225" i="33" s="1"/>
  <c r="E224" i="33"/>
  <c r="D224" i="33"/>
  <c r="E223" i="33"/>
  <c r="D223" i="33"/>
  <c r="E222" i="33"/>
  <c r="D222" i="33"/>
  <c r="D221" i="33"/>
  <c r="E221" i="33" s="1"/>
  <c r="E220" i="33"/>
  <c r="D220" i="33"/>
  <c r="E219" i="33"/>
  <c r="D219" i="33"/>
  <c r="E218" i="33"/>
  <c r="D218" i="33"/>
  <c r="D217" i="33"/>
  <c r="E217" i="33" s="1"/>
  <c r="E216" i="33"/>
  <c r="D216" i="33"/>
  <c r="E215" i="33"/>
  <c r="D215" i="33"/>
  <c r="E214" i="33"/>
  <c r="D214" i="33"/>
  <c r="D213" i="33"/>
  <c r="E213" i="33" s="1"/>
  <c r="E212" i="33"/>
  <c r="D212" i="33"/>
  <c r="E211" i="33"/>
  <c r="D211" i="33"/>
  <c r="E210" i="33"/>
  <c r="D210" i="33"/>
  <c r="D209" i="33"/>
  <c r="E209" i="33" s="1"/>
  <c r="E208" i="33"/>
  <c r="D208" i="33"/>
  <c r="E207" i="33"/>
  <c r="D207" i="33"/>
  <c r="E206" i="33"/>
  <c r="D206" i="33"/>
  <c r="D205" i="33"/>
  <c r="E205" i="33" s="1"/>
  <c r="E204" i="33"/>
  <c r="D204" i="33"/>
  <c r="E203" i="33"/>
  <c r="D203" i="33"/>
  <c r="E202" i="33"/>
  <c r="D202" i="33"/>
  <c r="D201" i="33"/>
  <c r="E201" i="33" s="1"/>
  <c r="E200" i="33"/>
  <c r="D200" i="33"/>
  <c r="E199" i="33"/>
  <c r="D199" i="33"/>
  <c r="E198" i="33"/>
  <c r="D198" i="33"/>
  <c r="D197" i="33"/>
  <c r="E197" i="33" s="1"/>
  <c r="E196" i="33"/>
  <c r="D196" i="33"/>
  <c r="E195" i="33"/>
  <c r="D195" i="33"/>
  <c r="E194" i="33"/>
  <c r="D194" i="33"/>
  <c r="D193" i="33"/>
  <c r="E193" i="33" s="1"/>
  <c r="E192" i="33"/>
  <c r="D192" i="33"/>
  <c r="E191" i="33"/>
  <c r="D191" i="33"/>
  <c r="E190" i="33"/>
  <c r="D190" i="33"/>
  <c r="D189" i="33"/>
  <c r="E189" i="33" s="1"/>
  <c r="E188" i="33"/>
  <c r="D188" i="33"/>
  <c r="E187" i="33"/>
  <c r="D187" i="33"/>
  <c r="E186" i="33"/>
  <c r="D186" i="33"/>
  <c r="D185" i="33"/>
  <c r="E185" i="33" s="1"/>
  <c r="E184" i="33"/>
  <c r="D184" i="33"/>
  <c r="E183" i="33"/>
  <c r="D183" i="33"/>
  <c r="E182" i="33"/>
  <c r="D182" i="33"/>
  <c r="D181" i="33"/>
  <c r="E181" i="33" s="1"/>
  <c r="E180" i="33"/>
  <c r="D180" i="33"/>
  <c r="E179" i="33"/>
  <c r="D179" i="33"/>
  <c r="E178" i="33"/>
  <c r="D178" i="33"/>
  <c r="D177" i="33"/>
  <c r="E177" i="33" s="1"/>
  <c r="E176" i="33"/>
  <c r="D176" i="33"/>
  <c r="E175" i="33"/>
  <c r="D175" i="33"/>
  <c r="E174" i="33"/>
  <c r="D174" i="33"/>
  <c r="D173" i="33"/>
  <c r="E173" i="33" s="1"/>
  <c r="E172" i="33"/>
  <c r="D172" i="33"/>
  <c r="E171" i="33"/>
  <c r="D171" i="33"/>
  <c r="E170" i="33"/>
  <c r="D170" i="33"/>
  <c r="D169" i="33"/>
  <c r="E169" i="33" s="1"/>
  <c r="E168" i="33"/>
  <c r="D168" i="33"/>
  <c r="E167" i="33"/>
  <c r="D167" i="33"/>
  <c r="E166" i="33"/>
  <c r="D166" i="33"/>
  <c r="D165" i="33"/>
  <c r="E165" i="33" s="1"/>
  <c r="E164" i="33"/>
  <c r="D164" i="33"/>
  <c r="E163" i="33"/>
  <c r="D163" i="33"/>
  <c r="E162" i="33"/>
  <c r="D162" i="33"/>
  <c r="D161" i="33"/>
  <c r="E161" i="33" s="1"/>
  <c r="E160" i="33"/>
  <c r="D160" i="33"/>
  <c r="E159" i="33"/>
  <c r="D159" i="33"/>
  <c r="E158" i="33"/>
  <c r="D158" i="33"/>
  <c r="D157" i="33"/>
  <c r="E157" i="33" s="1"/>
  <c r="E156" i="33"/>
  <c r="D156" i="33"/>
  <c r="E155" i="33"/>
  <c r="D155" i="33"/>
  <c r="E154" i="33"/>
  <c r="D154" i="33"/>
  <c r="D153" i="33"/>
  <c r="E153" i="33" s="1"/>
  <c r="E152" i="33"/>
  <c r="D152" i="33"/>
  <c r="E151" i="33"/>
  <c r="D151" i="33"/>
  <c r="E150" i="33"/>
  <c r="D150" i="33"/>
  <c r="D149" i="33"/>
  <c r="E149" i="33" s="1"/>
  <c r="E148" i="33"/>
  <c r="D148" i="33"/>
  <c r="E147" i="33"/>
  <c r="D147" i="33"/>
  <c r="E146" i="33"/>
  <c r="D146" i="33"/>
  <c r="D145" i="33"/>
  <c r="E145" i="33" s="1"/>
  <c r="E144" i="33"/>
  <c r="D144" i="33"/>
  <c r="E143" i="33"/>
  <c r="D143" i="33"/>
  <c r="E142" i="33"/>
  <c r="D142" i="33"/>
  <c r="D141" i="33"/>
  <c r="E141" i="33" s="1"/>
  <c r="E140" i="33"/>
  <c r="D140" i="33"/>
  <c r="E139" i="33"/>
  <c r="D139" i="33"/>
  <c r="E138" i="33"/>
  <c r="D138" i="33"/>
  <c r="D137" i="33"/>
  <c r="E137" i="33" s="1"/>
  <c r="E136" i="33"/>
  <c r="D136" i="33"/>
  <c r="E135" i="33"/>
  <c r="D135" i="33"/>
  <c r="E134" i="33"/>
  <c r="D134" i="33"/>
  <c r="D133" i="33"/>
  <c r="E133" i="33" s="1"/>
  <c r="E132" i="33"/>
  <c r="D132" i="33"/>
  <c r="E131" i="33"/>
  <c r="D131" i="33"/>
  <c r="E130" i="33"/>
  <c r="D130" i="33"/>
  <c r="D129" i="33"/>
  <c r="E129" i="33" s="1"/>
  <c r="E128" i="33"/>
  <c r="D128" i="33"/>
  <c r="E127" i="33"/>
  <c r="D127" i="33"/>
  <c r="E126" i="33"/>
  <c r="D126" i="33"/>
  <c r="D125" i="33"/>
  <c r="E125" i="33" s="1"/>
  <c r="E124" i="33"/>
  <c r="D124" i="33"/>
  <c r="E123" i="33"/>
  <c r="D123" i="33"/>
  <c r="E122" i="33"/>
  <c r="D122" i="33"/>
  <c r="D121" i="33"/>
  <c r="E121" i="33" s="1"/>
  <c r="E120" i="33"/>
  <c r="D120" i="33"/>
  <c r="E119" i="33"/>
  <c r="D119" i="33"/>
  <c r="E118" i="33"/>
  <c r="D118" i="33"/>
  <c r="D117" i="33"/>
  <c r="E117" i="33" s="1"/>
  <c r="E116" i="33"/>
  <c r="D116" i="33"/>
  <c r="E115" i="33"/>
  <c r="D115" i="33"/>
  <c r="E114" i="33"/>
  <c r="D114" i="33"/>
  <c r="D113" i="33"/>
  <c r="E113" i="33" s="1"/>
  <c r="E112" i="33"/>
  <c r="D112" i="33"/>
  <c r="E111" i="33"/>
  <c r="D111" i="33"/>
  <c r="E110" i="33"/>
  <c r="D110" i="33"/>
  <c r="D109" i="33"/>
  <c r="E109" i="33" s="1"/>
  <c r="E108" i="33"/>
  <c r="D108" i="33"/>
  <c r="E107" i="33"/>
  <c r="D107" i="33"/>
  <c r="E106" i="33"/>
  <c r="D106" i="33"/>
  <c r="D105" i="33"/>
  <c r="E105" i="33" s="1"/>
  <c r="E104" i="33"/>
  <c r="D104" i="33"/>
  <c r="E103" i="33"/>
  <c r="D103" i="33"/>
  <c r="E102" i="33"/>
  <c r="D102" i="33"/>
  <c r="D101" i="33"/>
  <c r="E101" i="33" s="1"/>
  <c r="E100" i="33"/>
  <c r="D100" i="33"/>
  <c r="E99" i="33"/>
  <c r="D99" i="33"/>
  <c r="E98" i="33"/>
  <c r="D98" i="33"/>
  <c r="D97" i="33"/>
  <c r="E97" i="33" s="1"/>
  <c r="E96" i="33"/>
  <c r="D96" i="33"/>
  <c r="E95" i="33"/>
  <c r="D95" i="33"/>
  <c r="E94" i="33"/>
  <c r="D94" i="33"/>
  <c r="D93" i="33"/>
  <c r="E93" i="33" s="1"/>
  <c r="E92" i="33"/>
  <c r="D92" i="33"/>
  <c r="E91" i="33"/>
  <c r="D91" i="33"/>
  <c r="E90" i="33"/>
  <c r="D90" i="33"/>
  <c r="D89" i="33"/>
  <c r="E89" i="33" s="1"/>
  <c r="E88" i="33"/>
  <c r="D88" i="33"/>
  <c r="E87" i="33"/>
  <c r="D87" i="33"/>
  <c r="E86" i="33"/>
  <c r="D86" i="33"/>
  <c r="D85" i="33"/>
  <c r="E85" i="33" s="1"/>
  <c r="E84" i="33"/>
  <c r="D84" i="33"/>
  <c r="E83" i="33"/>
  <c r="D83" i="33"/>
  <c r="E82" i="33"/>
  <c r="D82" i="33"/>
  <c r="D81" i="33"/>
  <c r="E81" i="33" s="1"/>
  <c r="E80" i="33"/>
  <c r="D80" i="33"/>
  <c r="E79" i="33"/>
  <c r="D79" i="33"/>
  <c r="E78" i="33"/>
  <c r="D78" i="33"/>
  <c r="D77" i="33"/>
  <c r="E77" i="33" s="1"/>
  <c r="E76" i="33"/>
  <c r="D76" i="33"/>
  <c r="E75" i="33"/>
  <c r="D75" i="33"/>
  <c r="E74" i="33"/>
  <c r="D74" i="33"/>
  <c r="D73" i="33"/>
  <c r="E73" i="33" s="1"/>
  <c r="E72" i="33"/>
  <c r="D72" i="33"/>
  <c r="E71" i="33"/>
  <c r="D71" i="33"/>
  <c r="E70" i="33"/>
  <c r="D70" i="33"/>
  <c r="D69" i="33"/>
  <c r="E69" i="33" s="1"/>
  <c r="E68" i="33"/>
  <c r="D68" i="33"/>
  <c r="E67" i="33"/>
  <c r="D67" i="33"/>
  <c r="E66" i="33"/>
  <c r="D66" i="33"/>
  <c r="D65" i="33"/>
  <c r="E65" i="33" s="1"/>
  <c r="E64" i="33"/>
  <c r="D64" i="33"/>
  <c r="E63" i="33"/>
  <c r="D63" i="33"/>
  <c r="E62" i="33"/>
  <c r="D62" i="33"/>
  <c r="D61" i="33"/>
  <c r="E61" i="33" s="1"/>
  <c r="E60" i="33"/>
  <c r="D60" i="33"/>
  <c r="E59" i="33"/>
  <c r="D59" i="33"/>
  <c r="E58" i="33"/>
  <c r="D58" i="33"/>
  <c r="D57" i="33"/>
  <c r="E57" i="33" s="1"/>
  <c r="E56" i="33"/>
  <c r="D56" i="33"/>
  <c r="E55" i="33"/>
  <c r="D55" i="33"/>
  <c r="E54" i="33"/>
  <c r="D54" i="33"/>
  <c r="D53" i="33"/>
  <c r="E53" i="33" s="1"/>
  <c r="E52" i="33"/>
  <c r="D52" i="33"/>
  <c r="E51" i="33"/>
  <c r="D51" i="33"/>
  <c r="E50" i="33"/>
  <c r="D50" i="33"/>
  <c r="D49" i="33"/>
  <c r="E49" i="33" s="1"/>
  <c r="E48" i="33"/>
  <c r="D48" i="33"/>
  <c r="E47" i="33"/>
  <c r="D47" i="33"/>
  <c r="E46" i="33"/>
  <c r="D46" i="33"/>
  <c r="D45" i="33"/>
  <c r="E45" i="33" s="1"/>
  <c r="E44" i="33"/>
  <c r="D44" i="33"/>
  <c r="E43" i="33"/>
  <c r="D43" i="33"/>
  <c r="E42" i="33"/>
  <c r="D42" i="33"/>
  <c r="D41" i="33"/>
  <c r="E41" i="33" s="1"/>
  <c r="E40" i="33"/>
  <c r="D40" i="33"/>
  <c r="E39" i="33"/>
  <c r="D39" i="33"/>
  <c r="E38" i="33"/>
  <c r="D38" i="33"/>
  <c r="D37" i="33"/>
  <c r="E37" i="33" s="1"/>
  <c r="E36" i="33"/>
  <c r="D36" i="33"/>
  <c r="E35" i="33"/>
  <c r="D35" i="33"/>
  <c r="E34" i="33"/>
  <c r="D34" i="33"/>
  <c r="D33" i="33"/>
  <c r="E33" i="33" s="1"/>
  <c r="E32" i="33"/>
  <c r="D32" i="33"/>
  <c r="E31" i="33"/>
  <c r="D31" i="33"/>
  <c r="E30" i="33"/>
  <c r="D30" i="33"/>
  <c r="D29" i="33"/>
  <c r="E29" i="33" s="1"/>
  <c r="E28" i="33"/>
  <c r="D28" i="33"/>
  <c r="E27" i="33"/>
  <c r="D27" i="33"/>
  <c r="E26" i="33"/>
  <c r="D26" i="33"/>
  <c r="D25" i="33"/>
  <c r="E25" i="33" s="1"/>
  <c r="E24" i="33"/>
  <c r="D24" i="33"/>
  <c r="E23" i="33"/>
  <c r="D23" i="33"/>
  <c r="E22" i="33"/>
  <c r="D22" i="33"/>
  <c r="D21" i="33"/>
  <c r="E21" i="33" s="1"/>
  <c r="E20" i="33"/>
  <c r="D20" i="33"/>
  <c r="E19" i="33"/>
  <c r="D19" i="33"/>
  <c r="E18" i="33"/>
  <c r="D18" i="33"/>
  <c r="D17" i="33"/>
  <c r="E17" i="33" s="1"/>
  <c r="E16" i="33"/>
  <c r="D16" i="33"/>
  <c r="E15" i="33"/>
  <c r="D15" i="33"/>
  <c r="E14" i="33"/>
  <c r="D14" i="33"/>
  <c r="D13" i="33"/>
  <c r="E13" i="33" s="1"/>
  <c r="E12" i="33"/>
  <c r="D12" i="33"/>
  <c r="E11" i="33"/>
  <c r="D11" i="33"/>
  <c r="E10" i="33"/>
  <c r="D10" i="33"/>
  <c r="D9" i="33"/>
  <c r="D8" i="33"/>
  <c r="D7" i="33"/>
  <c r="D6" i="33"/>
  <c r="D5" i="33"/>
  <c r="D4" i="33"/>
  <c r="D3" i="33"/>
  <c r="D2" i="33"/>
  <c r="H195" i="18" l="1"/>
  <c r="P194" i="18"/>
  <c r="Z194" i="18" s="1"/>
  <c r="N194" i="18"/>
  <c r="M194" i="18"/>
  <c r="S191" i="18"/>
  <c r="Q194" i="18"/>
  <c r="L192" i="18"/>
  <c r="H299" i="18"/>
  <c r="Q298" i="18"/>
  <c r="N298" i="18"/>
  <c r="P298" i="18"/>
  <c r="Z298" i="18" s="1"/>
  <c r="M298" i="18"/>
  <c r="S295" i="18" s="1"/>
  <c r="L296" i="18"/>
  <c r="R298" i="18"/>
  <c r="M425" i="18"/>
  <c r="N425" i="18"/>
  <c r="Q425" i="18"/>
  <c r="S422" i="18"/>
  <c r="L423" i="18"/>
  <c r="H426" i="18"/>
  <c r="X31" i="18"/>
  <c r="W31" i="18"/>
  <c r="Z248" i="18"/>
  <c r="T246" i="18"/>
  <c r="Q401" i="18"/>
  <c r="M401" i="18"/>
  <c r="H402" i="18"/>
  <c r="L399" i="18"/>
  <c r="H35" i="18"/>
  <c r="N34" i="18"/>
  <c r="P34" i="18"/>
  <c r="Z34" i="18" s="1"/>
  <c r="Q34" i="18"/>
  <c r="S31" i="18"/>
  <c r="M34" i="18"/>
  <c r="L32" i="18"/>
  <c r="R34" i="18"/>
  <c r="H374" i="18"/>
  <c r="M373" i="18"/>
  <c r="S370" i="18" s="1"/>
  <c r="P373" i="18"/>
  <c r="Z373" i="18" s="1"/>
  <c r="R373" i="18"/>
  <c r="Q373" i="18"/>
  <c r="L371" i="18"/>
  <c r="H139" i="18"/>
  <c r="P138" i="18" s="1"/>
  <c r="Z138" i="18" s="1"/>
  <c r="Q138" i="18"/>
  <c r="N138" i="18"/>
  <c r="M138" i="18"/>
  <c r="S135" i="18" s="1"/>
  <c r="L136" i="18"/>
  <c r="H269" i="18"/>
  <c r="Q268" i="18"/>
  <c r="L266" i="18"/>
  <c r="P268" i="18"/>
  <c r="Z268" i="18" s="1"/>
  <c r="M268" i="18"/>
  <c r="X318" i="18"/>
  <c r="W318" i="18"/>
  <c r="Z353" i="18"/>
  <c r="T351" i="18"/>
  <c r="H355" i="18"/>
  <c r="P354" i="18" s="1"/>
  <c r="Q354" i="18"/>
  <c r="AA350" i="18" s="1"/>
  <c r="S351" i="18"/>
  <c r="M354" i="18"/>
  <c r="N354" i="18"/>
  <c r="R354" i="18"/>
  <c r="L352" i="18"/>
  <c r="R322" i="18"/>
  <c r="P297" i="18"/>
  <c r="Z297" i="18" s="1"/>
  <c r="Z352" i="18"/>
  <c r="T350" i="18"/>
  <c r="R425" i="18"/>
  <c r="P424" i="18"/>
  <c r="Z424" i="18" s="1"/>
  <c r="H322" i="18"/>
  <c r="P321" i="18" s="1"/>
  <c r="Z321" i="18" s="1"/>
  <c r="N321" i="18"/>
  <c r="Q321" i="18"/>
  <c r="L319" i="18"/>
  <c r="S318" i="18"/>
  <c r="M321" i="18"/>
  <c r="P193" i="18"/>
  <c r="Z193" i="18" s="1"/>
  <c r="H218" i="18"/>
  <c r="Q217" i="18"/>
  <c r="L215" i="18"/>
  <c r="N217" i="18"/>
  <c r="M217" i="18"/>
  <c r="S214" i="18" s="1"/>
  <c r="P217" i="18"/>
  <c r="Z217" i="18" s="1"/>
  <c r="R217" i="18"/>
  <c r="N35" i="18"/>
  <c r="X351" i="18"/>
  <c r="W351" i="18"/>
  <c r="P400" i="18"/>
  <c r="Z400" i="18" s="1"/>
  <c r="P320" i="18"/>
  <c r="Z320" i="18" s="1"/>
  <c r="R138" i="18"/>
  <c r="X135" i="18"/>
  <c r="W135" i="18"/>
  <c r="X191" i="18"/>
  <c r="W191" i="18"/>
  <c r="W214" i="18"/>
  <c r="X214" i="18"/>
  <c r="W295" i="18"/>
  <c r="X295" i="18"/>
  <c r="R194" i="18"/>
  <c r="X422" i="18"/>
  <c r="W422" i="18"/>
  <c r="W370" i="18"/>
  <c r="X370" i="18"/>
  <c r="T472" i="18"/>
  <c r="Z474" i="18"/>
  <c r="L110" i="18"/>
  <c r="H113" i="18"/>
  <c r="M112" i="18"/>
  <c r="S109" i="18" s="1"/>
  <c r="P112" i="18"/>
  <c r="Q112" i="18"/>
  <c r="R112" i="18"/>
  <c r="N112" i="18"/>
  <c r="T247" i="18"/>
  <c r="Z249" i="18"/>
  <c r="X55" i="18"/>
  <c r="W55" i="18"/>
  <c r="U5" i="18"/>
  <c r="X7" i="18"/>
  <c r="W7" i="18"/>
  <c r="Y5" i="18"/>
  <c r="T471" i="18"/>
  <c r="Z473" i="18"/>
  <c r="U454" i="18"/>
  <c r="W456" i="18"/>
  <c r="Y454" i="18"/>
  <c r="X456" i="18"/>
  <c r="H11" i="18"/>
  <c r="L8" i="18"/>
  <c r="M10" i="18"/>
  <c r="V5" i="18" s="1"/>
  <c r="N10" i="18"/>
  <c r="Q10" i="18"/>
  <c r="AA6" i="18" s="1"/>
  <c r="R10" i="18"/>
  <c r="H460" i="18"/>
  <c r="P459" i="18" s="1"/>
  <c r="L457" i="18"/>
  <c r="M459" i="18"/>
  <c r="V454" i="18" s="1"/>
  <c r="N459" i="18"/>
  <c r="Q459" i="18"/>
  <c r="AA455" i="18" s="1"/>
  <c r="R459" i="18"/>
  <c r="W85" i="18"/>
  <c r="X85" i="18"/>
  <c r="W165" i="18"/>
  <c r="X165" i="18"/>
  <c r="H59" i="18"/>
  <c r="L56" i="18"/>
  <c r="M58" i="18"/>
  <c r="S55" i="18" s="1"/>
  <c r="N58" i="18"/>
  <c r="P58" i="18"/>
  <c r="Z58" i="18" s="1"/>
  <c r="Q58" i="18"/>
  <c r="R58" i="18"/>
  <c r="W496" i="18"/>
  <c r="X496" i="18"/>
  <c r="L86" i="18"/>
  <c r="H89" i="18"/>
  <c r="N88" i="18"/>
  <c r="M88" i="18"/>
  <c r="S85" i="18" s="1"/>
  <c r="P88" i="18"/>
  <c r="Q88" i="18"/>
  <c r="R88" i="18"/>
  <c r="L166" i="18"/>
  <c r="H169" i="18"/>
  <c r="P168" i="18" s="1"/>
  <c r="M168" i="18"/>
  <c r="S165" i="18" s="1"/>
  <c r="N168" i="18"/>
  <c r="Q168" i="18"/>
  <c r="R168" i="18"/>
  <c r="P57" i="18"/>
  <c r="Z57" i="18" s="1"/>
  <c r="H500" i="18"/>
  <c r="P499" i="18" s="1"/>
  <c r="Z499" i="18" s="1"/>
  <c r="L497" i="18"/>
  <c r="M499" i="18"/>
  <c r="S496" i="18" s="1"/>
  <c r="N499" i="18"/>
  <c r="Q499" i="18"/>
  <c r="R499" i="18"/>
  <c r="U470" i="18"/>
  <c r="W472" i="18"/>
  <c r="Y470" i="18"/>
  <c r="X472" i="18"/>
  <c r="P111" i="18"/>
  <c r="U246" i="18"/>
  <c r="W248" i="18"/>
  <c r="X248" i="18"/>
  <c r="Y246" i="18"/>
  <c r="T455" i="18"/>
  <c r="Z457" i="18"/>
  <c r="P9" i="18"/>
  <c r="H476" i="18"/>
  <c r="P475" i="18" s="1"/>
  <c r="L473" i="18"/>
  <c r="N475" i="18"/>
  <c r="M475" i="18"/>
  <c r="V470" i="18" s="1"/>
  <c r="Q475" i="18"/>
  <c r="AA471" i="18" s="1"/>
  <c r="R475" i="18"/>
  <c r="H252" i="18"/>
  <c r="L249" i="18"/>
  <c r="M251" i="18"/>
  <c r="V246" i="18" s="1"/>
  <c r="N251" i="18"/>
  <c r="Q251" i="18"/>
  <c r="AA247" i="18" s="1"/>
  <c r="R251" i="18"/>
  <c r="P458" i="18"/>
  <c r="P498" i="18"/>
  <c r="Z498" i="18" s="1"/>
  <c r="T6" i="18"/>
  <c r="Z8" i="18"/>
  <c r="W109" i="18"/>
  <c r="X109" i="18"/>
  <c r="P250" i="18"/>
  <c r="P87" i="18"/>
  <c r="Z87" i="18" s="1"/>
  <c r="P167" i="18"/>
  <c r="AS9" i="18"/>
  <c r="CC6" i="18"/>
  <c r="CC5" i="18"/>
  <c r="G298" i="33"/>
  <c r="F298" i="33" a="1"/>
  <c r="F298" i="33" s="1"/>
  <c r="G297" i="33"/>
  <c r="F297" i="33" a="1"/>
  <c r="F297" i="33" s="1"/>
  <c r="G296" i="33"/>
  <c r="F296" i="33" a="1"/>
  <c r="F296" i="33" s="1"/>
  <c r="F293" i="33" a="1"/>
  <c r="F293" i="33" s="1"/>
  <c r="G293" i="33"/>
  <c r="G292" i="33"/>
  <c r="G290" i="33"/>
  <c r="F290" i="33" a="1"/>
  <c r="F290" i="33" s="1"/>
  <c r="G289" i="33"/>
  <c r="F289" i="33" a="1"/>
  <c r="F289" i="33" s="1"/>
  <c r="G288" i="33"/>
  <c r="F288" i="33" a="1"/>
  <c r="F288" i="33" s="1"/>
  <c r="F285" i="33" a="1"/>
  <c r="F285" i="33" s="1"/>
  <c r="G285" i="33"/>
  <c r="G284" i="33"/>
  <c r="G282" i="33"/>
  <c r="F282" i="33" a="1"/>
  <c r="F282" i="33" s="1"/>
  <c r="G281" i="33"/>
  <c r="F281" i="33" a="1"/>
  <c r="F281" i="33" s="1"/>
  <c r="G280" i="33"/>
  <c r="F280" i="33" a="1"/>
  <c r="F280" i="33" s="1"/>
  <c r="F277" i="33" a="1"/>
  <c r="F277" i="33" s="1"/>
  <c r="G277" i="33"/>
  <c r="G276" i="33"/>
  <c r="G274" i="33"/>
  <c r="F274" i="33" a="1"/>
  <c r="F274" i="33" s="1"/>
  <c r="G273" i="33"/>
  <c r="F273" i="33" a="1"/>
  <c r="F273" i="33" s="1"/>
  <c r="G272" i="33"/>
  <c r="F272" i="33" a="1"/>
  <c r="F272" i="33" s="1"/>
  <c r="F269" i="33" a="1"/>
  <c r="F269" i="33" s="1"/>
  <c r="G269" i="33"/>
  <c r="G268" i="33"/>
  <c r="G266" i="33"/>
  <c r="F266" i="33" a="1"/>
  <c r="F266" i="33" s="1"/>
  <c r="G265" i="33"/>
  <c r="F265" i="33" a="1"/>
  <c r="F265" i="33" s="1"/>
  <c r="G264" i="33"/>
  <c r="F264" i="33" a="1"/>
  <c r="F264" i="33" s="1"/>
  <c r="F261" i="33" a="1"/>
  <c r="F261" i="33" s="1"/>
  <c r="G261" i="33"/>
  <c r="G260" i="33"/>
  <c r="G258" i="33"/>
  <c r="F258" i="33" a="1"/>
  <c r="F258" i="33" s="1"/>
  <c r="G257" i="33"/>
  <c r="F257" i="33" a="1"/>
  <c r="F257" i="33" s="1"/>
  <c r="G256" i="33"/>
  <c r="F256" i="33" a="1"/>
  <c r="F256" i="33" s="1"/>
  <c r="F253" i="33" a="1"/>
  <c r="F253" i="33" s="1"/>
  <c r="G253" i="33"/>
  <c r="G252" i="33"/>
  <c r="G250" i="33"/>
  <c r="F250" i="33" a="1"/>
  <c r="F250" i="33" s="1"/>
  <c r="G249" i="33"/>
  <c r="F249" i="33" a="1"/>
  <c r="F249" i="33" s="1"/>
  <c r="G248" i="33"/>
  <c r="F248" i="33" a="1"/>
  <c r="F248" i="33" s="1"/>
  <c r="F245" i="33" a="1"/>
  <c r="F245" i="33" s="1"/>
  <c r="G245" i="33"/>
  <c r="G244" i="33"/>
  <c r="G242" i="33"/>
  <c r="F242" i="33" a="1"/>
  <c r="F242" i="33" s="1"/>
  <c r="G241" i="33"/>
  <c r="F241" i="33" a="1"/>
  <c r="F241" i="33" s="1"/>
  <c r="G240" i="33"/>
  <c r="F240" i="33" a="1"/>
  <c r="F240" i="33" s="1"/>
  <c r="G239" i="33"/>
  <c r="F237" i="33" a="1"/>
  <c r="F237" i="33" s="1"/>
  <c r="G237" i="33"/>
  <c r="G236" i="33"/>
  <c r="G234" i="33"/>
  <c r="F234" i="33" a="1"/>
  <c r="F234" i="33" s="1"/>
  <c r="G233" i="33"/>
  <c r="F233" i="33" a="1"/>
  <c r="F233" i="33" s="1"/>
  <c r="G232" i="33"/>
  <c r="F232" i="33" a="1"/>
  <c r="F232" i="33" s="1"/>
  <c r="G231" i="33"/>
  <c r="F229" i="33" a="1"/>
  <c r="F229" i="33" s="1"/>
  <c r="G229" i="33"/>
  <c r="G228" i="33"/>
  <c r="G226" i="33"/>
  <c r="F226" i="33" a="1"/>
  <c r="F226" i="33" s="1"/>
  <c r="G225" i="33"/>
  <c r="F225" i="33" a="1"/>
  <c r="F225" i="33" s="1"/>
  <c r="G224" i="33"/>
  <c r="F224" i="33" a="1"/>
  <c r="F224" i="33" s="1"/>
  <c r="G223" i="33"/>
  <c r="F221" i="33" a="1"/>
  <c r="F221" i="33" s="1"/>
  <c r="G221" i="33"/>
  <c r="G220" i="33"/>
  <c r="G218" i="33"/>
  <c r="F218" i="33" a="1"/>
  <c r="F218" i="33" s="1"/>
  <c r="G217" i="33"/>
  <c r="F217" i="33" a="1"/>
  <c r="F217" i="33" s="1"/>
  <c r="G216" i="33"/>
  <c r="F216" i="33" a="1"/>
  <c r="F216" i="33" s="1"/>
  <c r="F215" i="33" a="1"/>
  <c r="F215" i="33" s="1"/>
  <c r="F214" i="33" a="1"/>
  <c r="F214" i="33" s="1"/>
  <c r="F213" i="33" a="1"/>
  <c r="F213" i="33" s="1"/>
  <c r="G213" i="33"/>
  <c r="G210" i="33"/>
  <c r="F210" i="33" a="1"/>
  <c r="F210" i="33" s="1"/>
  <c r="G209" i="33"/>
  <c r="F209" i="33" a="1"/>
  <c r="F209" i="33" s="1"/>
  <c r="G208" i="33"/>
  <c r="F208" i="33" a="1"/>
  <c r="F208" i="33" s="1"/>
  <c r="G207" i="33"/>
  <c r="F207" i="33" a="1"/>
  <c r="F207" i="33" s="1"/>
  <c r="F206" i="33" a="1"/>
  <c r="F206" i="33" s="1"/>
  <c r="F205" i="33" a="1"/>
  <c r="F205" i="33" s="1"/>
  <c r="G205" i="33"/>
  <c r="G204" i="33"/>
  <c r="G202" i="33"/>
  <c r="F202" i="33" a="1"/>
  <c r="F202" i="33" s="1"/>
  <c r="G201" i="33"/>
  <c r="F201" i="33" a="1"/>
  <c r="F201" i="33" s="1"/>
  <c r="F200" i="33" a="1"/>
  <c r="F200" i="33" s="1"/>
  <c r="G200" i="33"/>
  <c r="G199" i="33"/>
  <c r="F199" i="33" a="1"/>
  <c r="F199" i="33" s="1"/>
  <c r="F198" i="33" a="1"/>
  <c r="F198" i="33" s="1"/>
  <c r="F197" i="33" a="1"/>
  <c r="F197" i="33" s="1"/>
  <c r="G197" i="33"/>
  <c r="G196" i="33"/>
  <c r="G194" i="33"/>
  <c r="F194" i="33" a="1"/>
  <c r="F194" i="33" s="1"/>
  <c r="G193" i="33"/>
  <c r="F193" i="33" a="1"/>
  <c r="F193" i="33" s="1"/>
  <c r="G192" i="33"/>
  <c r="F192" i="33" a="1"/>
  <c r="F192" i="33" s="1"/>
  <c r="F191" i="33" a="1"/>
  <c r="F191" i="33" s="1"/>
  <c r="F189" i="33" a="1"/>
  <c r="F189" i="33" s="1"/>
  <c r="G189" i="33"/>
  <c r="G186" i="33"/>
  <c r="F186" i="33" a="1"/>
  <c r="F186" i="33" s="1"/>
  <c r="G185" i="33"/>
  <c r="F185" i="33" a="1"/>
  <c r="F185" i="33" s="1"/>
  <c r="G183" i="33"/>
  <c r="F183" i="33" a="1"/>
  <c r="F183" i="33" s="1"/>
  <c r="F181" i="33" a="1"/>
  <c r="F181" i="33" s="1"/>
  <c r="G181" i="33"/>
  <c r="G180" i="33"/>
  <c r="F180" i="33" a="1"/>
  <c r="F180" i="33" s="1"/>
  <c r="G178" i="33"/>
  <c r="F178" i="33" a="1"/>
  <c r="F178" i="33" s="1"/>
  <c r="G177" i="33"/>
  <c r="F177" i="33" a="1"/>
  <c r="F177" i="33" s="1"/>
  <c r="F176" i="33" a="1"/>
  <c r="F176" i="33" s="1"/>
  <c r="G175" i="33"/>
  <c r="F175" i="33" a="1"/>
  <c r="F175" i="33" s="1"/>
  <c r="F174" i="33" a="1"/>
  <c r="F174" i="33" s="1"/>
  <c r="G174" i="33"/>
  <c r="G172" i="33"/>
  <c r="F172" i="33" a="1"/>
  <c r="F172" i="33" s="1"/>
  <c r="G170" i="33"/>
  <c r="F170" i="33" a="1"/>
  <c r="F170" i="33" s="1"/>
  <c r="F169" i="33" a="1"/>
  <c r="F169" i="33" s="1"/>
  <c r="G169" i="33"/>
  <c r="G168" i="33"/>
  <c r="G167" i="33"/>
  <c r="F167" i="33" a="1"/>
  <c r="F167" i="33" s="1"/>
  <c r="F166" i="33" a="1"/>
  <c r="F166" i="33" s="1"/>
  <c r="G166" i="33"/>
  <c r="G165" i="33"/>
  <c r="F165" i="33" a="1"/>
  <c r="F165" i="33" s="1"/>
  <c r="F164" i="33" a="1"/>
  <c r="F164" i="33" s="1"/>
  <c r="G162" i="33"/>
  <c r="F162" i="33" a="1"/>
  <c r="F162" i="33" s="1"/>
  <c r="G161" i="33"/>
  <c r="F161" i="33" a="1"/>
  <c r="F161" i="33" s="1"/>
  <c r="F160" i="33" a="1"/>
  <c r="F160" i="33" s="1"/>
  <c r="G158" i="33"/>
  <c r="F157" i="33" a="1"/>
  <c r="F157" i="33" s="1"/>
  <c r="G156" i="33"/>
  <c r="F156" i="33" a="1"/>
  <c r="F156" i="33" s="1"/>
  <c r="G154" i="33"/>
  <c r="F154" i="33" a="1"/>
  <c r="F154" i="33" s="1"/>
  <c r="G153" i="33"/>
  <c r="F153" i="33" a="1"/>
  <c r="F153" i="33" s="1"/>
  <c r="F152" i="33" a="1"/>
  <c r="F152" i="33" s="1"/>
  <c r="G151" i="33"/>
  <c r="F149" i="33" a="1"/>
  <c r="F149" i="33" s="1"/>
  <c r="G148" i="33"/>
  <c r="F148" i="33" a="1"/>
  <c r="F148" i="33" s="1"/>
  <c r="G146" i="33"/>
  <c r="F146" i="33" a="1"/>
  <c r="F146" i="33" s="1"/>
  <c r="G145" i="33"/>
  <c r="F145" i="33" a="1"/>
  <c r="F145" i="33" s="1"/>
  <c r="F144" i="33" a="1"/>
  <c r="F144" i="33" s="1"/>
  <c r="G143" i="33"/>
  <c r="F141" i="33" a="1"/>
  <c r="F141" i="33" s="1"/>
  <c r="G140" i="33"/>
  <c r="F140" i="33" a="1"/>
  <c r="F140" i="33" s="1"/>
  <c r="G138" i="33"/>
  <c r="F138" i="33" a="1"/>
  <c r="F138" i="33" s="1"/>
  <c r="G137" i="33"/>
  <c r="F137" i="33" a="1"/>
  <c r="F137" i="33" s="1"/>
  <c r="F136" i="33" a="1"/>
  <c r="F136" i="33" s="1"/>
  <c r="G135" i="33"/>
  <c r="F133" i="33" a="1"/>
  <c r="F133" i="33" s="1"/>
  <c r="G133" i="33"/>
  <c r="G132" i="33"/>
  <c r="F132" i="33" a="1"/>
  <c r="F132" i="33" s="1"/>
  <c r="G130" i="33"/>
  <c r="F130" i="33" a="1"/>
  <c r="F130" i="33" s="1"/>
  <c r="G129" i="33"/>
  <c r="F129" i="33" a="1"/>
  <c r="F129" i="33" s="1"/>
  <c r="F128" i="33" a="1"/>
  <c r="F128" i="33" s="1"/>
  <c r="G124" i="33"/>
  <c r="F124" i="33" a="1"/>
  <c r="F124" i="33" s="1"/>
  <c r="G122" i="33"/>
  <c r="F122" i="33" a="1"/>
  <c r="F122" i="33" s="1"/>
  <c r="G121" i="33"/>
  <c r="F121" i="33" a="1"/>
  <c r="F121" i="33" s="1"/>
  <c r="F120" i="33" a="1"/>
  <c r="F120" i="33" s="1"/>
  <c r="G116" i="33"/>
  <c r="F116" i="33" a="1"/>
  <c r="F116" i="33" s="1"/>
  <c r="G114" i="33"/>
  <c r="F114" i="33" a="1"/>
  <c r="F114" i="33" s="1"/>
  <c r="G113" i="33"/>
  <c r="F113" i="33" a="1"/>
  <c r="F113" i="33" s="1"/>
  <c r="F112" i="33" a="1"/>
  <c r="F112" i="33" s="1"/>
  <c r="G111" i="33"/>
  <c r="F111" i="33" a="1"/>
  <c r="F111" i="33" s="1"/>
  <c r="G108" i="33"/>
  <c r="F108" i="33" a="1"/>
  <c r="F108" i="33" s="1"/>
  <c r="G106" i="33"/>
  <c r="F106" i="33" a="1"/>
  <c r="F106" i="33" s="1"/>
  <c r="G105" i="33"/>
  <c r="F105" i="33" a="1"/>
  <c r="F105" i="33" s="1"/>
  <c r="F104" i="33" a="1"/>
  <c r="F104" i="33" s="1"/>
  <c r="G103" i="33"/>
  <c r="F103" i="33" a="1"/>
  <c r="F103" i="33" s="1"/>
  <c r="G100" i="33"/>
  <c r="F100" i="33" a="1"/>
  <c r="F100" i="33" s="1"/>
  <c r="G97" i="33"/>
  <c r="F97" i="33" a="1"/>
  <c r="F97" i="33" s="1"/>
  <c r="G95" i="33"/>
  <c r="F95" i="33" a="1"/>
  <c r="F95" i="33" s="1"/>
  <c r="G94" i="33"/>
  <c r="F94" i="33" a="1"/>
  <c r="F94" i="33" s="1"/>
  <c r="G92" i="33"/>
  <c r="F92" i="33" a="1"/>
  <c r="F92" i="33" s="1"/>
  <c r="G91" i="33"/>
  <c r="G89" i="33"/>
  <c r="F89" i="33" a="1"/>
  <c r="F89" i="33" s="1"/>
  <c r="F88" i="33" a="1"/>
  <c r="F88" i="33" s="1"/>
  <c r="G87" i="33"/>
  <c r="F87" i="33" a="1"/>
  <c r="F87" i="33" s="1"/>
  <c r="G84" i="33"/>
  <c r="F84" i="33" a="1"/>
  <c r="F84" i="33" s="1"/>
  <c r="G81" i="33"/>
  <c r="F81" i="33" a="1"/>
  <c r="F81" i="33" s="1"/>
  <c r="F80" i="33" a="1"/>
  <c r="F80" i="33" s="1"/>
  <c r="G78" i="33"/>
  <c r="F78" i="33" a="1"/>
  <c r="F78" i="33" s="1"/>
  <c r="G76" i="33"/>
  <c r="F76" i="33" a="1"/>
  <c r="F76" i="33" s="1"/>
  <c r="G73" i="33"/>
  <c r="F73" i="33" a="1"/>
  <c r="F73" i="33" s="1"/>
  <c r="G70" i="33"/>
  <c r="F70" i="33" a="1"/>
  <c r="F70" i="33" s="1"/>
  <c r="G69" i="33"/>
  <c r="G68" i="33"/>
  <c r="F68" i="33" a="1"/>
  <c r="F68" i="33" s="1"/>
  <c r="G67" i="33"/>
  <c r="F67" i="33" a="1"/>
  <c r="F67" i="33" s="1"/>
  <c r="G65" i="33"/>
  <c r="F65" i="33" a="1"/>
  <c r="F65" i="33" s="1"/>
  <c r="G62" i="33"/>
  <c r="G61" i="33"/>
  <c r="G60" i="33"/>
  <c r="F60" i="33" a="1"/>
  <c r="F60" i="33" s="1"/>
  <c r="G59" i="33"/>
  <c r="F59" i="33" a="1"/>
  <c r="F59" i="33" s="1"/>
  <c r="G57" i="33"/>
  <c r="F57" i="33" a="1"/>
  <c r="F57" i="33" s="1"/>
  <c r="G53" i="33"/>
  <c r="G52" i="33"/>
  <c r="F52" i="33" a="1"/>
  <c r="F52" i="33" s="1"/>
  <c r="G51" i="33"/>
  <c r="F51" i="33" a="1"/>
  <c r="F51" i="33" s="1"/>
  <c r="G49" i="33"/>
  <c r="F49" i="33" a="1"/>
  <c r="F49" i="33" s="1"/>
  <c r="G45" i="33"/>
  <c r="G44" i="33"/>
  <c r="F44" i="33" a="1"/>
  <c r="F44" i="33" s="1"/>
  <c r="G43" i="33"/>
  <c r="F43" i="33" a="1"/>
  <c r="F43" i="33" s="1"/>
  <c r="G41" i="33"/>
  <c r="F41" i="33" a="1"/>
  <c r="F41" i="33" s="1"/>
  <c r="F40" i="33" a="1"/>
  <c r="F40" i="33" s="1"/>
  <c r="G38" i="33"/>
  <c r="G37" i="33"/>
  <c r="G36" i="33"/>
  <c r="F36" i="33" a="1"/>
  <c r="F36" i="33" s="1"/>
  <c r="G35" i="33"/>
  <c r="F35" i="33" a="1"/>
  <c r="F35" i="33" s="1"/>
  <c r="G33" i="33"/>
  <c r="F33" i="33" a="1"/>
  <c r="F33" i="33" s="1"/>
  <c r="F32" i="33" a="1"/>
  <c r="F32" i="33" s="1"/>
  <c r="G30" i="33"/>
  <c r="G29" i="33"/>
  <c r="G28" i="33"/>
  <c r="F28" i="33" a="1"/>
  <c r="F28" i="33" s="1"/>
  <c r="G27" i="33"/>
  <c r="F27" i="33" a="1"/>
  <c r="F27" i="33" s="1"/>
  <c r="G25" i="33"/>
  <c r="F25" i="33" a="1"/>
  <c r="F25" i="33" s="1"/>
  <c r="F24" i="33" a="1"/>
  <c r="F24" i="33" s="1"/>
  <c r="G22" i="33"/>
  <c r="G21" i="33"/>
  <c r="G20" i="33"/>
  <c r="F20" i="33" a="1"/>
  <c r="F20" i="33" s="1"/>
  <c r="G19" i="33"/>
  <c r="F19" i="33" a="1"/>
  <c r="F19" i="33" s="1"/>
  <c r="G17" i="33"/>
  <c r="F17" i="33" a="1"/>
  <c r="F17" i="33" s="1"/>
  <c r="G13" i="33"/>
  <c r="G12" i="33"/>
  <c r="F12" i="33" a="1"/>
  <c r="F12" i="33" s="1"/>
  <c r="G11" i="33"/>
  <c r="F11" i="33" a="1"/>
  <c r="F11" i="33" s="1"/>
  <c r="G9" i="33"/>
  <c r="F9" i="33" a="1"/>
  <c r="F9" i="33" s="1"/>
  <c r="E9" i="33"/>
  <c r="E8" i="33"/>
  <c r="G5" i="33"/>
  <c r="C5" i="33"/>
  <c r="G4" i="33"/>
  <c r="F4" i="33" a="1"/>
  <c r="F4" i="33" s="1"/>
  <c r="E4" i="33"/>
  <c r="C4" i="33"/>
  <c r="G3" i="33"/>
  <c r="F3" i="33" a="1"/>
  <c r="F3" i="33" s="1"/>
  <c r="E3" i="33"/>
  <c r="C3" i="33"/>
  <c r="C299" i="32"/>
  <c r="C298" i="32"/>
  <c r="C297" i="32"/>
  <c r="C296" i="32"/>
  <c r="C295" i="32"/>
  <c r="C294" i="32"/>
  <c r="C293" i="32"/>
  <c r="C292" i="32"/>
  <c r="C291" i="32"/>
  <c r="C290" i="32"/>
  <c r="C289" i="32"/>
  <c r="C288" i="32"/>
  <c r="C287" i="32"/>
  <c r="C286" i="32"/>
  <c r="C285" i="32"/>
  <c r="C284" i="32"/>
  <c r="C283" i="32"/>
  <c r="C282" i="32"/>
  <c r="C281" i="32"/>
  <c r="C280" i="32"/>
  <c r="C279" i="32"/>
  <c r="C278" i="32"/>
  <c r="C277" i="32"/>
  <c r="C276" i="32"/>
  <c r="C275" i="32"/>
  <c r="C274" i="32"/>
  <c r="C273" i="32"/>
  <c r="C272" i="32"/>
  <c r="C271" i="32"/>
  <c r="C270" i="32"/>
  <c r="C269" i="32"/>
  <c r="C268" i="32"/>
  <c r="C267" i="32"/>
  <c r="C266" i="32"/>
  <c r="C265" i="32"/>
  <c r="C264" i="32"/>
  <c r="C263" i="32"/>
  <c r="C262" i="32"/>
  <c r="C261" i="32"/>
  <c r="C260" i="32"/>
  <c r="C259" i="32"/>
  <c r="C258" i="32"/>
  <c r="C257" i="32"/>
  <c r="C256" i="32"/>
  <c r="C255" i="32"/>
  <c r="C254" i="32"/>
  <c r="C253" i="32"/>
  <c r="C252" i="32"/>
  <c r="C251" i="32"/>
  <c r="C250" i="32"/>
  <c r="C249" i="32"/>
  <c r="C248" i="32"/>
  <c r="C247" i="32"/>
  <c r="C246" i="32"/>
  <c r="C245" i="32"/>
  <c r="C244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C193" i="32"/>
  <c r="C192" i="32"/>
  <c r="C191" i="32"/>
  <c r="C190" i="32"/>
  <c r="C189" i="32"/>
  <c r="C188" i="32"/>
  <c r="C187" i="32"/>
  <c r="C186" i="32"/>
  <c r="C185" i="32"/>
  <c r="C184" i="32"/>
  <c r="C183" i="32"/>
  <c r="C182" i="32"/>
  <c r="C181" i="32"/>
  <c r="C180" i="32"/>
  <c r="C179" i="32"/>
  <c r="C178" i="32"/>
  <c r="C177" i="32"/>
  <c r="C176" i="32"/>
  <c r="C175" i="32"/>
  <c r="C174" i="32"/>
  <c r="C173" i="32"/>
  <c r="C172" i="32"/>
  <c r="C171" i="32"/>
  <c r="C170" i="32"/>
  <c r="C169" i="32"/>
  <c r="C168" i="32"/>
  <c r="C167" i="32"/>
  <c r="C166" i="32"/>
  <c r="C165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C139" i="32"/>
  <c r="C138" i="32"/>
  <c r="C137" i="32"/>
  <c r="C136" i="32"/>
  <c r="C135" i="32"/>
  <c r="C134" i="32"/>
  <c r="C133" i="32"/>
  <c r="C132" i="32"/>
  <c r="C131" i="32"/>
  <c r="C130" i="32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E11" i="32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E236" i="32" s="1"/>
  <c r="E237" i="32" s="1"/>
  <c r="E238" i="32" s="1"/>
  <c r="E239" i="32" s="1"/>
  <c r="E240" i="32" s="1"/>
  <c r="E241" i="32" s="1"/>
  <c r="E242" i="32" s="1"/>
  <c r="E243" i="32" s="1"/>
  <c r="E244" i="32" s="1"/>
  <c r="E245" i="32" s="1"/>
  <c r="E246" i="32" s="1"/>
  <c r="E247" i="32" s="1"/>
  <c r="E248" i="32" s="1"/>
  <c r="E249" i="32" s="1"/>
  <c r="E250" i="32" s="1"/>
  <c r="E251" i="32" s="1"/>
  <c r="E252" i="32" s="1"/>
  <c r="E253" i="32" s="1"/>
  <c r="E254" i="32" s="1"/>
  <c r="E255" i="32" s="1"/>
  <c r="E256" i="32" s="1"/>
  <c r="E257" i="32" s="1"/>
  <c r="E258" i="32" s="1"/>
  <c r="E259" i="32" s="1"/>
  <c r="E260" i="32" s="1"/>
  <c r="E261" i="32" s="1"/>
  <c r="E262" i="32" s="1"/>
  <c r="E263" i="32" s="1"/>
  <c r="E264" i="32" s="1"/>
  <c r="E265" i="32" s="1"/>
  <c r="E266" i="32" s="1"/>
  <c r="E267" i="32" s="1"/>
  <c r="E268" i="32" s="1"/>
  <c r="E269" i="32" s="1"/>
  <c r="E270" i="32" s="1"/>
  <c r="E271" i="32" s="1"/>
  <c r="E272" i="32" s="1"/>
  <c r="E273" i="32" s="1"/>
  <c r="E274" i="32" s="1"/>
  <c r="E275" i="32" s="1"/>
  <c r="E276" i="32" s="1"/>
  <c r="E277" i="32" s="1"/>
  <c r="E278" i="32" s="1"/>
  <c r="E279" i="32" s="1"/>
  <c r="E280" i="32" s="1"/>
  <c r="E281" i="32" s="1"/>
  <c r="E282" i="32" s="1"/>
  <c r="E283" i="32" s="1"/>
  <c r="E284" i="32" s="1"/>
  <c r="E285" i="32" s="1"/>
  <c r="E286" i="32" s="1"/>
  <c r="E287" i="32" s="1"/>
  <c r="E288" i="32" s="1"/>
  <c r="E289" i="32" s="1"/>
  <c r="E290" i="32" s="1"/>
  <c r="E291" i="32" s="1"/>
  <c r="E292" i="32" s="1"/>
  <c r="E293" i="32" s="1"/>
  <c r="E294" i="32" s="1"/>
  <c r="E295" i="32" s="1"/>
  <c r="E296" i="32" s="1"/>
  <c r="E297" i="32" s="1"/>
  <c r="E298" i="32" s="1"/>
  <c r="E299" i="32" s="1"/>
  <c r="C11" i="32"/>
  <c r="C10" i="32"/>
  <c r="C9" i="32"/>
  <c r="C8" i="32"/>
  <c r="E7" i="32"/>
  <c r="E8" i="32" s="1"/>
  <c r="E9" i="32" s="1"/>
  <c r="E10" i="32" s="1"/>
  <c r="C7" i="32"/>
  <c r="C6" i="32"/>
  <c r="C5" i="32"/>
  <c r="C4" i="32"/>
  <c r="E3" i="32"/>
  <c r="E4" i="32" s="1"/>
  <c r="E5" i="32" s="1"/>
  <c r="E6" i="32" s="1"/>
  <c r="C3" i="32"/>
  <c r="C2" i="32"/>
  <c r="F2" i="33" a="1"/>
  <c r="F98" i="33" a="1"/>
  <c r="F90" i="33" a="1"/>
  <c r="F74" i="33" a="1"/>
  <c r="F171" i="33" a="1"/>
  <c r="T352" i="18" l="1"/>
  <c r="Z354" i="18"/>
  <c r="W136" i="18"/>
  <c r="X136" i="18"/>
  <c r="W371" i="18"/>
  <c r="X371" i="18"/>
  <c r="W423" i="18"/>
  <c r="X423" i="18"/>
  <c r="W296" i="18"/>
  <c r="X296" i="18"/>
  <c r="X319" i="18"/>
  <c r="W319" i="18"/>
  <c r="N270" i="18"/>
  <c r="W215" i="18"/>
  <c r="X215" i="18"/>
  <c r="H356" i="18"/>
  <c r="N356" i="18" s="1"/>
  <c r="P355" i="18"/>
  <c r="Q355" i="18"/>
  <c r="AA351" i="18" s="1"/>
  <c r="R355" i="18"/>
  <c r="N355" i="18"/>
  <c r="M355" i="18"/>
  <c r="V350" i="18" s="1"/>
  <c r="L353" i="18"/>
  <c r="U350" i="18"/>
  <c r="W352" i="18"/>
  <c r="X352" i="18"/>
  <c r="Y350" i="18"/>
  <c r="X266" i="18"/>
  <c r="W266" i="18"/>
  <c r="H375" i="18"/>
  <c r="P374" i="18" s="1"/>
  <c r="Z374" i="18" s="1"/>
  <c r="M374" i="18"/>
  <c r="S371" i="18" s="1"/>
  <c r="R374" i="18"/>
  <c r="Q374" i="18"/>
  <c r="L372" i="18"/>
  <c r="N374" i="18"/>
  <c r="H36" i="18"/>
  <c r="P35" i="18" s="1"/>
  <c r="Z35" i="18" s="1"/>
  <c r="Q35" i="18"/>
  <c r="R35" i="18"/>
  <c r="L33" i="18"/>
  <c r="M35" i="18"/>
  <c r="S32" i="18"/>
  <c r="H196" i="18"/>
  <c r="R196" i="18" s="1"/>
  <c r="N195" i="18"/>
  <c r="R195" i="18"/>
  <c r="Q195" i="18"/>
  <c r="P195" i="18"/>
  <c r="Z195" i="18" s="1"/>
  <c r="M195" i="18"/>
  <c r="S192" i="18" s="1"/>
  <c r="L193" i="18"/>
  <c r="H219" i="18"/>
  <c r="P218" i="18"/>
  <c r="Z218" i="18" s="1"/>
  <c r="Q218" i="18"/>
  <c r="N218" i="18"/>
  <c r="M218" i="18"/>
  <c r="S215" i="18" s="1"/>
  <c r="R218" i="18"/>
  <c r="L216" i="18"/>
  <c r="H323" i="18"/>
  <c r="M322" i="18"/>
  <c r="S319" i="18" s="1"/>
  <c r="P322" i="18"/>
  <c r="Z322" i="18" s="1"/>
  <c r="N322" i="18"/>
  <c r="Q322" i="18"/>
  <c r="L320" i="18"/>
  <c r="H140" i="18"/>
  <c r="P139" i="18" s="1"/>
  <c r="Z139" i="18" s="1"/>
  <c r="Q139" i="18"/>
  <c r="N139" i="18"/>
  <c r="L137" i="18"/>
  <c r="M139" i="18"/>
  <c r="S136" i="18"/>
  <c r="W399" i="18"/>
  <c r="X399" i="18"/>
  <c r="R139" i="18"/>
  <c r="H300" i="18"/>
  <c r="P299" i="18"/>
  <c r="Z299" i="18" s="1"/>
  <c r="Q299" i="18"/>
  <c r="R299" i="18"/>
  <c r="N299" i="18"/>
  <c r="L297" i="18"/>
  <c r="M299" i="18"/>
  <c r="S296" i="18"/>
  <c r="H270" i="18"/>
  <c r="P269" i="18"/>
  <c r="Z269" i="18" s="1"/>
  <c r="R269" i="18"/>
  <c r="Q269" i="18"/>
  <c r="M269" i="18"/>
  <c r="L267" i="18"/>
  <c r="S266" i="18"/>
  <c r="N269" i="18"/>
  <c r="X32" i="18"/>
  <c r="W32" i="18"/>
  <c r="Q402" i="18"/>
  <c r="S399" i="18"/>
  <c r="H403" i="18"/>
  <c r="L400" i="18"/>
  <c r="M402" i="18"/>
  <c r="N402" i="18"/>
  <c r="P401" i="18"/>
  <c r="Z401" i="18" s="1"/>
  <c r="R402" i="18"/>
  <c r="P425" i="18"/>
  <c r="Z425" i="18" s="1"/>
  <c r="R426" i="18"/>
  <c r="Q426" i="18"/>
  <c r="N426" i="18"/>
  <c r="H427" i="18"/>
  <c r="L424" i="18"/>
  <c r="M426" i="18"/>
  <c r="S423" i="18" s="1"/>
  <c r="W192" i="18"/>
  <c r="X192" i="18"/>
  <c r="Z168" i="18"/>
  <c r="T166" i="18"/>
  <c r="T457" i="18"/>
  <c r="Z459" i="18"/>
  <c r="U247" i="18"/>
  <c r="W249" i="18"/>
  <c r="X249" i="18"/>
  <c r="Y247" i="18"/>
  <c r="T473" i="18"/>
  <c r="Z475" i="18"/>
  <c r="Z88" i="18"/>
  <c r="T86" i="18"/>
  <c r="S456" i="18"/>
  <c r="U6" i="18"/>
  <c r="W8" i="18"/>
  <c r="X8" i="18"/>
  <c r="Y6" i="18"/>
  <c r="H114" i="18"/>
  <c r="L111" i="18"/>
  <c r="M113" i="18"/>
  <c r="S110" i="18" s="1"/>
  <c r="Q113" i="18"/>
  <c r="AA109" i="18" s="1"/>
  <c r="N113" i="18"/>
  <c r="R113" i="18"/>
  <c r="T456" i="18"/>
  <c r="Z458" i="18"/>
  <c r="W56" i="18"/>
  <c r="X56" i="18"/>
  <c r="S7" i="18"/>
  <c r="H253" i="18"/>
  <c r="P252" i="18" s="1"/>
  <c r="L250" i="18"/>
  <c r="M252" i="18"/>
  <c r="V247" i="18" s="1"/>
  <c r="N252" i="18"/>
  <c r="R252" i="18"/>
  <c r="Q252" i="18"/>
  <c r="AA248" i="18" s="1"/>
  <c r="S248" i="18"/>
  <c r="W473" i="18"/>
  <c r="U471" i="18"/>
  <c r="X473" i="18"/>
  <c r="Y471" i="18"/>
  <c r="H90" i="18"/>
  <c r="P89" i="18" s="1"/>
  <c r="L87" i="18"/>
  <c r="M89" i="18"/>
  <c r="S86" i="18" s="1"/>
  <c r="N89" i="18"/>
  <c r="Q89" i="18"/>
  <c r="R89" i="18"/>
  <c r="H60" i="18"/>
  <c r="P59" i="18" s="1"/>
  <c r="L57" i="18"/>
  <c r="N59" i="18"/>
  <c r="M59" i="18"/>
  <c r="Q59" i="18"/>
  <c r="R59" i="18"/>
  <c r="S56" i="18"/>
  <c r="H12" i="18"/>
  <c r="P11" i="18" s="1"/>
  <c r="L9" i="18"/>
  <c r="M11" i="18"/>
  <c r="V6" i="18" s="1"/>
  <c r="N11" i="18"/>
  <c r="Q11" i="18"/>
  <c r="AA7" i="18" s="1"/>
  <c r="R11" i="18"/>
  <c r="W110" i="18"/>
  <c r="X110" i="18"/>
  <c r="T248" i="18"/>
  <c r="Z250" i="18"/>
  <c r="H477" i="18"/>
  <c r="L474" i="18"/>
  <c r="M476" i="18"/>
  <c r="V471" i="18" s="1"/>
  <c r="N476" i="18"/>
  <c r="P476" i="18"/>
  <c r="Q476" i="18"/>
  <c r="AA472" i="18" s="1"/>
  <c r="R476" i="18"/>
  <c r="W86" i="18"/>
  <c r="X86" i="18"/>
  <c r="P10" i="18"/>
  <c r="P251" i="18"/>
  <c r="W497" i="18"/>
  <c r="X497" i="18"/>
  <c r="Z167" i="18"/>
  <c r="T165" i="18"/>
  <c r="S472" i="18"/>
  <c r="H501" i="18"/>
  <c r="M500" i="18"/>
  <c r="L498" i="18"/>
  <c r="N500" i="18"/>
  <c r="Q500" i="18"/>
  <c r="R500" i="18"/>
  <c r="S497" i="18"/>
  <c r="H170" i="18"/>
  <c r="L167" i="18"/>
  <c r="M169" i="18"/>
  <c r="N169" i="18"/>
  <c r="P169" i="18"/>
  <c r="R169" i="18"/>
  <c r="Q169" i="18"/>
  <c r="AA165" i="18" s="1"/>
  <c r="S166" i="18"/>
  <c r="W457" i="18"/>
  <c r="U455" i="18"/>
  <c r="X457" i="18"/>
  <c r="Y455" i="18"/>
  <c r="Z112" i="18"/>
  <c r="T110" i="18"/>
  <c r="T7" i="18"/>
  <c r="Z9" i="18"/>
  <c r="Z111" i="18"/>
  <c r="T109" i="18"/>
  <c r="W166" i="18"/>
  <c r="X166" i="18"/>
  <c r="H461" i="18"/>
  <c r="P460" i="18" s="1"/>
  <c r="L458" i="18"/>
  <c r="M460" i="18"/>
  <c r="V455" i="18" s="1"/>
  <c r="N460" i="18"/>
  <c r="Q460" i="18"/>
  <c r="AA456" i="18" s="1"/>
  <c r="R460" i="18"/>
  <c r="C6" i="33"/>
  <c r="F98" i="33"/>
  <c r="G98" i="33" s="1"/>
  <c r="F2" i="33"/>
  <c r="F74" i="33"/>
  <c r="G74" i="33" s="1"/>
  <c r="F90" i="33"/>
  <c r="G90" i="33" s="1"/>
  <c r="F171" i="33"/>
  <c r="G171" i="33" s="1"/>
  <c r="G7" i="33"/>
  <c r="F7" i="33" a="1"/>
  <c r="F7" i="33" s="1"/>
  <c r="E7" i="33"/>
  <c r="G16" i="33"/>
  <c r="F22" i="33" a="1"/>
  <c r="F22" i="33" s="1"/>
  <c r="F30" i="33" a="1"/>
  <c r="F30" i="33" s="1"/>
  <c r="F83" i="33" a="1"/>
  <c r="F83" i="33" s="1"/>
  <c r="G83" i="33"/>
  <c r="F14" i="33" a="1"/>
  <c r="F14" i="33" s="1"/>
  <c r="G47" i="33"/>
  <c r="F47" i="33" a="1"/>
  <c r="F47" i="33" s="1"/>
  <c r="G72" i="33"/>
  <c r="F72" i="33" a="1"/>
  <c r="F72" i="33" s="1"/>
  <c r="G8" i="33"/>
  <c r="G14" i="33"/>
  <c r="F16" i="33" a="1"/>
  <c r="F16" i="33" s="1"/>
  <c r="G39" i="33"/>
  <c r="F39" i="33" a="1"/>
  <c r="F39" i="33" s="1"/>
  <c r="G56" i="33"/>
  <c r="F79" i="33" a="1"/>
  <c r="F79" i="33" s="1"/>
  <c r="G79" i="33"/>
  <c r="F86" i="33" a="1"/>
  <c r="F86" i="33" s="1"/>
  <c r="G86" i="33"/>
  <c r="E6" i="33"/>
  <c r="F6" i="33" a="1"/>
  <c r="F6" i="33" s="1"/>
  <c r="G31" i="33"/>
  <c r="F31" i="33" a="1"/>
  <c r="F31" i="33" s="1"/>
  <c r="F54" i="33" a="1"/>
  <c r="F54" i="33" s="1"/>
  <c r="G77" i="33"/>
  <c r="F77" i="33" a="1"/>
  <c r="F77" i="33" s="1"/>
  <c r="G24" i="33"/>
  <c r="G55" i="33"/>
  <c r="F55" i="33" a="1"/>
  <c r="F55" i="33" s="1"/>
  <c r="G6" i="33"/>
  <c r="F8" i="33" a="1"/>
  <c r="F8" i="33" s="1"/>
  <c r="G23" i="33"/>
  <c r="F23" i="33" a="1"/>
  <c r="F23" i="33" s="1"/>
  <c r="G48" i="33"/>
  <c r="G54" i="33"/>
  <c r="F56" i="33" a="1"/>
  <c r="F56" i="33" s="1"/>
  <c r="G63" i="33"/>
  <c r="F63" i="33" a="1"/>
  <c r="F63" i="33" s="1"/>
  <c r="G80" i="33"/>
  <c r="G15" i="33"/>
  <c r="F15" i="33" a="1"/>
  <c r="F15" i="33" s="1"/>
  <c r="G40" i="33"/>
  <c r="F46" i="33" a="1"/>
  <c r="F46" i="33" s="1"/>
  <c r="G71" i="33"/>
  <c r="F71" i="33" a="1"/>
  <c r="F71" i="33" s="1"/>
  <c r="C7" i="33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5" i="33" s="1"/>
  <c r="C36" i="33" s="1"/>
  <c r="C37" i="33" s="1"/>
  <c r="C38" i="33" s="1"/>
  <c r="C39" i="33" s="1"/>
  <c r="C40" i="33" s="1"/>
  <c r="C41" i="33" s="1"/>
  <c r="C42" i="33" s="1"/>
  <c r="C43" i="33" s="1"/>
  <c r="C44" i="33" s="1"/>
  <c r="C45" i="33" s="1"/>
  <c r="C46" i="33" s="1"/>
  <c r="C47" i="33" s="1"/>
  <c r="C48" i="33" s="1"/>
  <c r="C49" i="33" s="1"/>
  <c r="C50" i="33" s="1"/>
  <c r="C51" i="33" s="1"/>
  <c r="C52" i="33" s="1"/>
  <c r="C53" i="33" s="1"/>
  <c r="C54" i="33" s="1"/>
  <c r="C55" i="33" s="1"/>
  <c r="C56" i="33" s="1"/>
  <c r="C57" i="33" s="1"/>
  <c r="C58" i="33" s="1"/>
  <c r="C59" i="33" s="1"/>
  <c r="C60" i="33" s="1"/>
  <c r="C61" i="33" s="1"/>
  <c r="C62" i="33" s="1"/>
  <c r="C63" i="33" s="1"/>
  <c r="C64" i="33" s="1"/>
  <c r="C65" i="33" s="1"/>
  <c r="C66" i="33" s="1"/>
  <c r="C67" i="33" s="1"/>
  <c r="C68" i="33" s="1"/>
  <c r="C69" i="33" s="1"/>
  <c r="C70" i="33" s="1"/>
  <c r="C71" i="33" s="1"/>
  <c r="C72" i="33" s="1"/>
  <c r="C73" i="33" s="1"/>
  <c r="C74" i="33" s="1"/>
  <c r="C75" i="33" s="1"/>
  <c r="C76" i="33" s="1"/>
  <c r="C77" i="33" s="1"/>
  <c r="C78" i="33" s="1"/>
  <c r="C79" i="33" s="1"/>
  <c r="C80" i="33" s="1"/>
  <c r="C81" i="33" s="1"/>
  <c r="C82" i="33" s="1"/>
  <c r="C83" i="33" s="1"/>
  <c r="C84" i="33" s="1"/>
  <c r="C85" i="33" s="1"/>
  <c r="C86" i="33" s="1"/>
  <c r="C87" i="33" s="1"/>
  <c r="C88" i="33" s="1"/>
  <c r="C89" i="33" s="1"/>
  <c r="C90" i="33" s="1"/>
  <c r="C91" i="33" s="1"/>
  <c r="C92" i="33" s="1"/>
  <c r="C93" i="33" s="1"/>
  <c r="C94" i="33" s="1"/>
  <c r="C95" i="33" s="1"/>
  <c r="C96" i="33" s="1"/>
  <c r="C97" i="33" s="1"/>
  <c r="C98" i="33" s="1"/>
  <c r="C99" i="33" s="1"/>
  <c r="C100" i="33" s="1"/>
  <c r="C101" i="33" s="1"/>
  <c r="C102" i="33" s="1"/>
  <c r="C103" i="33" s="1"/>
  <c r="C104" i="33" s="1"/>
  <c r="C105" i="33" s="1"/>
  <c r="C106" i="33" s="1"/>
  <c r="C107" i="33" s="1"/>
  <c r="C108" i="33" s="1"/>
  <c r="C109" i="33" s="1"/>
  <c r="C110" i="33" s="1"/>
  <c r="C111" i="33" s="1"/>
  <c r="C112" i="33" s="1"/>
  <c r="C113" i="33" s="1"/>
  <c r="C114" i="33" s="1"/>
  <c r="C115" i="33" s="1"/>
  <c r="C116" i="33" s="1"/>
  <c r="C117" i="33" s="1"/>
  <c r="C118" i="33" s="1"/>
  <c r="C119" i="33" s="1"/>
  <c r="C120" i="33" s="1"/>
  <c r="C121" i="33" s="1"/>
  <c r="C122" i="33" s="1"/>
  <c r="C123" i="33" s="1"/>
  <c r="C124" i="33" s="1"/>
  <c r="C125" i="33" s="1"/>
  <c r="C126" i="33" s="1"/>
  <c r="C127" i="33" s="1"/>
  <c r="C128" i="33" s="1"/>
  <c r="C129" i="33" s="1"/>
  <c r="C130" i="33" s="1"/>
  <c r="C131" i="33" s="1"/>
  <c r="C132" i="33" s="1"/>
  <c r="C133" i="33" s="1"/>
  <c r="C134" i="33" s="1"/>
  <c r="C135" i="33" s="1"/>
  <c r="C136" i="33" s="1"/>
  <c r="C137" i="33" s="1"/>
  <c r="C138" i="33" s="1"/>
  <c r="C139" i="33" s="1"/>
  <c r="C140" i="33" s="1"/>
  <c r="C141" i="33" s="1"/>
  <c r="C142" i="33" s="1"/>
  <c r="C143" i="33" s="1"/>
  <c r="C144" i="33" s="1"/>
  <c r="C145" i="33" s="1"/>
  <c r="C146" i="33" s="1"/>
  <c r="C147" i="33" s="1"/>
  <c r="C148" i="33" s="1"/>
  <c r="C149" i="33" s="1"/>
  <c r="C150" i="33" s="1"/>
  <c r="C151" i="33" s="1"/>
  <c r="C152" i="33" s="1"/>
  <c r="C153" i="33" s="1"/>
  <c r="C154" i="33" s="1"/>
  <c r="C155" i="33" s="1"/>
  <c r="C156" i="33" s="1"/>
  <c r="C157" i="33" s="1"/>
  <c r="C158" i="33" s="1"/>
  <c r="C159" i="33" s="1"/>
  <c r="C160" i="33" s="1"/>
  <c r="C161" i="33" s="1"/>
  <c r="C162" i="33" s="1"/>
  <c r="C163" i="33" s="1"/>
  <c r="C164" i="33" s="1"/>
  <c r="C165" i="33" s="1"/>
  <c r="C166" i="33" s="1"/>
  <c r="C167" i="33" s="1"/>
  <c r="C168" i="33" s="1"/>
  <c r="C169" i="33" s="1"/>
  <c r="C170" i="33" s="1"/>
  <c r="C171" i="33" s="1"/>
  <c r="C172" i="33" s="1"/>
  <c r="C173" i="33" s="1"/>
  <c r="C174" i="33" s="1"/>
  <c r="C175" i="33" s="1"/>
  <c r="C176" i="33" s="1"/>
  <c r="C177" i="33" s="1"/>
  <c r="C178" i="33" s="1"/>
  <c r="C179" i="33" s="1"/>
  <c r="C180" i="33" s="1"/>
  <c r="C181" i="33" s="1"/>
  <c r="C182" i="33" s="1"/>
  <c r="C183" i="33" s="1"/>
  <c r="C184" i="33" s="1"/>
  <c r="C185" i="33" s="1"/>
  <c r="C186" i="33" s="1"/>
  <c r="C187" i="33" s="1"/>
  <c r="C188" i="33" s="1"/>
  <c r="C189" i="33" s="1"/>
  <c r="C190" i="33" s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207" i="33" s="1"/>
  <c r="C208" i="33" s="1"/>
  <c r="C209" i="33" s="1"/>
  <c r="C210" i="33" s="1"/>
  <c r="C211" i="33" s="1"/>
  <c r="C212" i="33" s="1"/>
  <c r="C213" i="33" s="1"/>
  <c r="C214" i="33" s="1"/>
  <c r="C215" i="33" s="1"/>
  <c r="C216" i="33" s="1"/>
  <c r="C217" i="33" s="1"/>
  <c r="C218" i="33" s="1"/>
  <c r="C219" i="33" s="1"/>
  <c r="C220" i="33" s="1"/>
  <c r="C221" i="33" s="1"/>
  <c r="C222" i="33" s="1"/>
  <c r="C223" i="33" s="1"/>
  <c r="C224" i="33" s="1"/>
  <c r="C225" i="33" s="1"/>
  <c r="C226" i="33" s="1"/>
  <c r="C227" i="33" s="1"/>
  <c r="C228" i="33" s="1"/>
  <c r="C229" i="33" s="1"/>
  <c r="C230" i="33" s="1"/>
  <c r="C231" i="33" s="1"/>
  <c r="C232" i="33" s="1"/>
  <c r="C233" i="33" s="1"/>
  <c r="C234" i="33" s="1"/>
  <c r="C235" i="33" s="1"/>
  <c r="C236" i="33" s="1"/>
  <c r="C237" i="33" s="1"/>
  <c r="C238" i="33" s="1"/>
  <c r="C239" i="33" s="1"/>
  <c r="C240" i="33" s="1"/>
  <c r="C241" i="33" s="1"/>
  <c r="C242" i="33" s="1"/>
  <c r="C243" i="33" s="1"/>
  <c r="C244" i="33" s="1"/>
  <c r="C245" i="33" s="1"/>
  <c r="C246" i="33" s="1"/>
  <c r="C247" i="33" s="1"/>
  <c r="C248" i="33" s="1"/>
  <c r="C249" i="33" s="1"/>
  <c r="C250" i="33" s="1"/>
  <c r="C251" i="33" s="1"/>
  <c r="C252" i="33" s="1"/>
  <c r="C253" i="33" s="1"/>
  <c r="C254" i="33" s="1"/>
  <c r="C255" i="33" s="1"/>
  <c r="C256" i="33" s="1"/>
  <c r="C257" i="33" s="1"/>
  <c r="C258" i="33" s="1"/>
  <c r="C259" i="33" s="1"/>
  <c r="C260" i="33" s="1"/>
  <c r="C261" i="33" s="1"/>
  <c r="C262" i="33" s="1"/>
  <c r="C263" i="33" s="1"/>
  <c r="C264" i="33" s="1"/>
  <c r="C265" i="33" s="1"/>
  <c r="C266" i="33" s="1"/>
  <c r="C267" i="33" s="1"/>
  <c r="C268" i="33" s="1"/>
  <c r="C269" i="33" s="1"/>
  <c r="C270" i="33" s="1"/>
  <c r="C271" i="33" s="1"/>
  <c r="C272" i="33" s="1"/>
  <c r="C273" i="33" s="1"/>
  <c r="C274" i="33" s="1"/>
  <c r="C275" i="33" s="1"/>
  <c r="C276" i="33" s="1"/>
  <c r="C277" i="33" s="1"/>
  <c r="C278" i="33" s="1"/>
  <c r="C279" i="33" s="1"/>
  <c r="C280" i="33" s="1"/>
  <c r="C281" i="33" s="1"/>
  <c r="C282" i="33" s="1"/>
  <c r="C283" i="33" s="1"/>
  <c r="C284" i="33" s="1"/>
  <c r="C285" i="33" s="1"/>
  <c r="C286" i="33" s="1"/>
  <c r="C287" i="33" s="1"/>
  <c r="C288" i="33" s="1"/>
  <c r="C289" i="33" s="1"/>
  <c r="C290" i="33" s="1"/>
  <c r="C291" i="33" s="1"/>
  <c r="C292" i="33" s="1"/>
  <c r="C293" i="33" s="1"/>
  <c r="C294" i="33" s="1"/>
  <c r="C295" i="33" s="1"/>
  <c r="C296" i="33" s="1"/>
  <c r="C297" i="33" s="1"/>
  <c r="C298" i="33" s="1"/>
  <c r="C299" i="33" s="1"/>
  <c r="G32" i="33"/>
  <c r="F38" i="33" a="1"/>
  <c r="F38" i="33" s="1"/>
  <c r="G46" i="33"/>
  <c r="F48" i="33" a="1"/>
  <c r="F48" i="33" s="1"/>
  <c r="G64" i="33"/>
  <c r="F64" i="33" a="1"/>
  <c r="F64" i="33" s="1"/>
  <c r="G109" i="33"/>
  <c r="F109" i="33" a="1"/>
  <c r="F109" i="33" s="1"/>
  <c r="F135" i="33" a="1"/>
  <c r="F135" i="33" s="1"/>
  <c r="F143" i="33" a="1"/>
  <c r="F143" i="33" s="1"/>
  <c r="F151" i="33" a="1"/>
  <c r="F151" i="33" s="1"/>
  <c r="G238" i="33"/>
  <c r="F238" i="33" a="1"/>
  <c r="F238" i="33" s="1"/>
  <c r="G286" i="33"/>
  <c r="F286" i="33" a="1"/>
  <c r="F286" i="33" s="1"/>
  <c r="F75" i="33" a="1"/>
  <c r="F75" i="33" s="1"/>
  <c r="G93" i="33"/>
  <c r="G96" i="33"/>
  <c r="G102" i="33"/>
  <c r="F102" i="33" a="1"/>
  <c r="F102" i="33" s="1"/>
  <c r="G117" i="33"/>
  <c r="G125" i="33"/>
  <c r="G173" i="33"/>
  <c r="F173" i="33" a="1"/>
  <c r="F173" i="33" s="1"/>
  <c r="F93" i="33" a="1"/>
  <c r="F93" i="33" s="1"/>
  <c r="F99" i="33" a="1"/>
  <c r="F99" i="33" s="1"/>
  <c r="F117" i="33" a="1"/>
  <c r="F117" i="33" s="1"/>
  <c r="F125" i="33" a="1"/>
  <c r="F125" i="33" s="1"/>
  <c r="E5" i="33"/>
  <c r="F62" i="33" a="1"/>
  <c r="F62" i="33" s="1"/>
  <c r="G85" i="33"/>
  <c r="G88" i="33"/>
  <c r="F96" i="33" a="1"/>
  <c r="F96" i="33" s="1"/>
  <c r="G104" i="33"/>
  <c r="G110" i="33"/>
  <c r="F110" i="33" a="1"/>
  <c r="F110" i="33" s="1"/>
  <c r="F119" i="33" a="1"/>
  <c r="F119" i="33" s="1"/>
  <c r="F127" i="33" a="1"/>
  <c r="F127" i="33" s="1"/>
  <c r="F159" i="33" a="1"/>
  <c r="F159" i="33" s="1"/>
  <c r="F212" i="33" a="1"/>
  <c r="F212" i="33" s="1"/>
  <c r="G212" i="33"/>
  <c r="F5" i="33" a="1"/>
  <c r="F5" i="33" s="1"/>
  <c r="F13" i="33" a="1"/>
  <c r="F13" i="33" s="1"/>
  <c r="F21" i="33" a="1"/>
  <c r="F21" i="33" s="1"/>
  <c r="F29" i="33" a="1"/>
  <c r="F29" i="33" s="1"/>
  <c r="F37" i="33" a="1"/>
  <c r="F37" i="33" s="1"/>
  <c r="F45" i="33" a="1"/>
  <c r="F45" i="33" s="1"/>
  <c r="F53" i="33" a="1"/>
  <c r="F53" i="33" s="1"/>
  <c r="F61" i="33" a="1"/>
  <c r="F61" i="33" s="1"/>
  <c r="F69" i="33" a="1"/>
  <c r="F69" i="33" s="1"/>
  <c r="G75" i="33"/>
  <c r="F85" i="33" a="1"/>
  <c r="F85" i="33" s="1"/>
  <c r="G99" i="33"/>
  <c r="G119" i="33"/>
  <c r="G127" i="33"/>
  <c r="G159" i="33"/>
  <c r="G184" i="33"/>
  <c r="F184" i="33" a="1"/>
  <c r="F184" i="33" s="1"/>
  <c r="G101" i="33"/>
  <c r="G112" i="33"/>
  <c r="G118" i="33"/>
  <c r="F118" i="33" a="1"/>
  <c r="F118" i="33" s="1"/>
  <c r="G126" i="33"/>
  <c r="F126" i="33" a="1"/>
  <c r="F126" i="33" s="1"/>
  <c r="F91" i="33" a="1"/>
  <c r="F91" i="33" s="1"/>
  <c r="F101" i="33" a="1"/>
  <c r="F101" i="33" s="1"/>
  <c r="F168" i="33" a="1"/>
  <c r="F168" i="33" s="1"/>
  <c r="G120" i="33"/>
  <c r="G128" i="33"/>
  <c r="F134" i="33" a="1"/>
  <c r="F134" i="33" s="1"/>
  <c r="G136" i="33"/>
  <c r="F142" i="33" a="1"/>
  <c r="F142" i="33" s="1"/>
  <c r="G144" i="33"/>
  <c r="F150" i="33" a="1"/>
  <c r="F150" i="33" s="1"/>
  <c r="G152" i="33"/>
  <c r="F158" i="33" a="1"/>
  <c r="F158" i="33" s="1"/>
  <c r="G160" i="33"/>
  <c r="G176" i="33"/>
  <c r="F182" i="33" a="1"/>
  <c r="F182" i="33" s="1"/>
  <c r="F188" i="33" a="1"/>
  <c r="F188" i="33" s="1"/>
  <c r="G206" i="33"/>
  <c r="G134" i="33"/>
  <c r="G142" i="33"/>
  <c r="G150" i="33"/>
  <c r="G188" i="33"/>
  <c r="G190" i="33"/>
  <c r="G191" i="33"/>
  <c r="F223" i="33" a="1"/>
  <c r="F223" i="33" s="1"/>
  <c r="G262" i="33"/>
  <c r="F262" i="33" a="1"/>
  <c r="F262" i="33" s="1"/>
  <c r="G141" i="33"/>
  <c r="G149" i="33"/>
  <c r="G157" i="33"/>
  <c r="G164" i="33"/>
  <c r="F190" i="33" a="1"/>
  <c r="F190" i="33" s="1"/>
  <c r="F196" i="33" a="1"/>
  <c r="F196" i="33" s="1"/>
  <c r="G214" i="33"/>
  <c r="G215" i="33"/>
  <c r="F220" i="33" a="1"/>
  <c r="F220" i="33" s="1"/>
  <c r="G230" i="33"/>
  <c r="F230" i="33" a="1"/>
  <c r="F230" i="33" s="1"/>
  <c r="F239" i="33" a="1"/>
  <c r="F239" i="33" s="1"/>
  <c r="G278" i="33"/>
  <c r="F278" i="33" a="1"/>
  <c r="F278" i="33" s="1"/>
  <c r="G198" i="33"/>
  <c r="G246" i="33"/>
  <c r="F246" i="33" a="1"/>
  <c r="F246" i="33" s="1"/>
  <c r="G254" i="33"/>
  <c r="F254" i="33" a="1"/>
  <c r="F254" i="33" s="1"/>
  <c r="G294" i="33"/>
  <c r="F294" i="33" a="1"/>
  <c r="F294" i="33" s="1"/>
  <c r="F204" i="33" a="1"/>
  <c r="F204" i="33" s="1"/>
  <c r="G222" i="33"/>
  <c r="G182" i="33"/>
  <c r="F222" i="33" a="1"/>
  <c r="F222" i="33" s="1"/>
  <c r="F231" i="33" a="1"/>
  <c r="F231" i="33" s="1"/>
  <c r="G247" i="33"/>
  <c r="F247" i="33" a="1"/>
  <c r="F247" i="33" s="1"/>
  <c r="G255" i="33"/>
  <c r="F255" i="33" a="1"/>
  <c r="F255" i="33" s="1"/>
  <c r="G270" i="33"/>
  <c r="F270" i="33" a="1"/>
  <c r="F270" i="33" s="1"/>
  <c r="F263" i="33" a="1"/>
  <c r="F263" i="33" s="1"/>
  <c r="F271" i="33" a="1"/>
  <c r="F271" i="33" s="1"/>
  <c r="F279" i="33" a="1"/>
  <c r="F279" i="33" s="1"/>
  <c r="F287" i="33" a="1"/>
  <c r="F287" i="33" s="1"/>
  <c r="F295" i="33" a="1"/>
  <c r="F295" i="33" s="1"/>
  <c r="G263" i="33"/>
  <c r="G271" i="33"/>
  <c r="G279" i="33"/>
  <c r="G287" i="33"/>
  <c r="G295" i="33"/>
  <c r="F228" i="33" a="1"/>
  <c r="F228" i="33" s="1"/>
  <c r="F236" i="33" a="1"/>
  <c r="F236" i="33" s="1"/>
  <c r="F244" i="33" a="1"/>
  <c r="F244" i="33" s="1"/>
  <c r="F252" i="33" a="1"/>
  <c r="F252" i="33" s="1"/>
  <c r="F260" i="33" a="1"/>
  <c r="F260" i="33" s="1"/>
  <c r="F268" i="33" a="1"/>
  <c r="F268" i="33" s="1"/>
  <c r="F276" i="33" a="1"/>
  <c r="F276" i="33" s="1"/>
  <c r="F284" i="33" a="1"/>
  <c r="F284" i="33" s="1"/>
  <c r="F292" i="33" a="1"/>
  <c r="F292" i="33" s="1"/>
  <c r="F267" i="33" a="1"/>
  <c r="F187" i="33" a="1"/>
  <c r="F219" i="33" a="1"/>
  <c r="F227" i="33" a="1"/>
  <c r="F195" i="33" a="1"/>
  <c r="F235" i="33" a="1"/>
  <c r="F251" i="33" a="1"/>
  <c r="F283" i="33" a="1"/>
  <c r="F42" i="33" a="1"/>
  <c r="F115" i="33" a="1"/>
  <c r="F163" i="33" a="1"/>
  <c r="F26" i="33" a="1"/>
  <c r="F299" i="33" a="1"/>
  <c r="F66" i="33" a="1"/>
  <c r="F131" i="33" a="1"/>
  <c r="F203" i="33" a="1"/>
  <c r="F123" i="33" a="1"/>
  <c r="F155" i="33" a="1"/>
  <c r="F34" i="33" a="1"/>
  <c r="F259" i="33" a="1"/>
  <c r="F18" i="33" a="1"/>
  <c r="F179" i="33" a="1"/>
  <c r="F82" i="33" a="1"/>
  <c r="F50" i="33" a="1"/>
  <c r="F107" i="33" a="1"/>
  <c r="F243" i="33" a="1"/>
  <c r="F147" i="33" a="1"/>
  <c r="F58" i="33" a="1"/>
  <c r="F211" i="33" a="1"/>
  <c r="F275" i="33" a="1"/>
  <c r="F139" i="33" a="1"/>
  <c r="F10" i="33" a="1"/>
  <c r="F291" i="33" a="1"/>
  <c r="W193" i="18" l="1"/>
  <c r="X193" i="18"/>
  <c r="X372" i="18"/>
  <c r="W372" i="18"/>
  <c r="S352" i="18"/>
  <c r="R376" i="18"/>
  <c r="X353" i="18"/>
  <c r="Y351" i="18"/>
  <c r="U351" i="18"/>
  <c r="W353" i="18"/>
  <c r="W297" i="18"/>
  <c r="X297" i="18"/>
  <c r="H141" i="18"/>
  <c r="P140" i="18" s="1"/>
  <c r="R140" i="18"/>
  <c r="Q140" i="18"/>
  <c r="L138" i="18"/>
  <c r="N140" i="18"/>
  <c r="M140" i="18"/>
  <c r="S137" i="18" s="1"/>
  <c r="W33" i="18"/>
  <c r="X33" i="18"/>
  <c r="H271" i="18"/>
  <c r="P270" i="18" s="1"/>
  <c r="Z270" i="18" s="1"/>
  <c r="R270" i="18"/>
  <c r="Q270" i="18"/>
  <c r="M270" i="18"/>
  <c r="S267" i="18" s="1"/>
  <c r="L268" i="18"/>
  <c r="H324" i="18"/>
  <c r="R323" i="18"/>
  <c r="P323" i="18"/>
  <c r="Q323" i="18"/>
  <c r="L321" i="18"/>
  <c r="M323" i="18"/>
  <c r="S320" i="18" s="1"/>
  <c r="H220" i="18"/>
  <c r="P219" i="18" s="1"/>
  <c r="Q219" i="18"/>
  <c r="N219" i="18"/>
  <c r="M219" i="18"/>
  <c r="S216" i="18" s="1"/>
  <c r="L217" i="18"/>
  <c r="S8" i="18"/>
  <c r="W424" i="18"/>
  <c r="X424" i="18"/>
  <c r="W216" i="18"/>
  <c r="X216" i="18"/>
  <c r="Q427" i="18"/>
  <c r="R427" i="18"/>
  <c r="P426" i="18"/>
  <c r="Z426" i="18" s="1"/>
  <c r="S424" i="18"/>
  <c r="H428" i="18"/>
  <c r="P427" i="18" s="1"/>
  <c r="N427" i="18"/>
  <c r="M427" i="18"/>
  <c r="L425" i="18"/>
  <c r="W320" i="18"/>
  <c r="X320" i="18"/>
  <c r="R219" i="18"/>
  <c r="N323" i="18"/>
  <c r="W400" i="18"/>
  <c r="X400" i="18"/>
  <c r="X267" i="18"/>
  <c r="W267" i="18"/>
  <c r="W137" i="18"/>
  <c r="X137" i="18"/>
  <c r="H197" i="18"/>
  <c r="P196" i="18" s="1"/>
  <c r="Q196" i="18"/>
  <c r="N196" i="18"/>
  <c r="L194" i="18"/>
  <c r="M196" i="18"/>
  <c r="S193" i="18"/>
  <c r="H37" i="18"/>
  <c r="L34" i="18"/>
  <c r="N36" i="18"/>
  <c r="P36" i="18"/>
  <c r="Q36" i="18"/>
  <c r="R36" i="18"/>
  <c r="M36" i="18"/>
  <c r="S33" i="18"/>
  <c r="H376" i="18"/>
  <c r="N375" i="18"/>
  <c r="M375" i="18"/>
  <c r="S372" i="18" s="1"/>
  <c r="P375" i="18"/>
  <c r="R375" i="18"/>
  <c r="Q375" i="18"/>
  <c r="L373" i="18"/>
  <c r="Z355" i="18"/>
  <c r="T353" i="18"/>
  <c r="R403" i="18"/>
  <c r="Q403" i="18"/>
  <c r="H404" i="18"/>
  <c r="L401" i="18"/>
  <c r="N403" i="18"/>
  <c r="P402" i="18"/>
  <c r="Z402" i="18" s="1"/>
  <c r="M403" i="18"/>
  <c r="S400" i="18"/>
  <c r="H301" i="18"/>
  <c r="P300" i="18"/>
  <c r="Q300" i="18"/>
  <c r="L298" i="18"/>
  <c r="N300" i="18"/>
  <c r="M300" i="18"/>
  <c r="S297" i="18" s="1"/>
  <c r="R300" i="18"/>
  <c r="H357" i="18"/>
  <c r="P356" i="18" s="1"/>
  <c r="Q356" i="18"/>
  <c r="AA352" i="18" s="1"/>
  <c r="R356" i="18"/>
  <c r="L354" i="18"/>
  <c r="M356" i="18"/>
  <c r="V351" i="18" s="1"/>
  <c r="Z460" i="18"/>
  <c r="T458" i="18"/>
  <c r="Z59" i="18"/>
  <c r="T57" i="18"/>
  <c r="Z89" i="18"/>
  <c r="T87" i="18"/>
  <c r="Z252" i="18"/>
  <c r="T250" i="18"/>
  <c r="W498" i="18"/>
  <c r="X498" i="18"/>
  <c r="U7" i="18"/>
  <c r="W9" i="18"/>
  <c r="X9" i="18"/>
  <c r="Y7" i="18"/>
  <c r="U165" i="18"/>
  <c r="X167" i="18"/>
  <c r="W167" i="18"/>
  <c r="Y165" i="18"/>
  <c r="T8" i="18"/>
  <c r="Z10" i="18"/>
  <c r="U472" i="18"/>
  <c r="W474" i="18"/>
  <c r="Y472" i="18"/>
  <c r="X474" i="18"/>
  <c r="H13" i="18"/>
  <c r="P12" i="18" s="1"/>
  <c r="L10" i="18"/>
  <c r="M12" i="18"/>
  <c r="V7" i="18" s="1"/>
  <c r="Q12" i="18"/>
  <c r="AA8" i="18" s="1"/>
  <c r="N12" i="18"/>
  <c r="R12" i="18"/>
  <c r="U456" i="18"/>
  <c r="Y456" i="18"/>
  <c r="X458" i="18"/>
  <c r="W458" i="18"/>
  <c r="H171" i="18"/>
  <c r="L168" i="18"/>
  <c r="M170" i="18"/>
  <c r="V165" i="18" s="1"/>
  <c r="N170" i="18"/>
  <c r="Q170" i="18"/>
  <c r="AA166" i="18" s="1"/>
  <c r="R170" i="18"/>
  <c r="P170" i="18"/>
  <c r="S167" i="18"/>
  <c r="H502" i="18"/>
  <c r="L499" i="18"/>
  <c r="M501" i="18"/>
  <c r="N501" i="18"/>
  <c r="P501" i="18"/>
  <c r="Q501" i="18"/>
  <c r="R501" i="18"/>
  <c r="S498" i="18"/>
  <c r="H478" i="18"/>
  <c r="P477" i="18" s="1"/>
  <c r="L475" i="18"/>
  <c r="M477" i="18"/>
  <c r="V472" i="18" s="1"/>
  <c r="N477" i="18"/>
  <c r="Q477" i="18"/>
  <c r="AA473" i="18" s="1"/>
  <c r="R477" i="18"/>
  <c r="H462" i="18"/>
  <c r="L459" i="18"/>
  <c r="M461" i="18"/>
  <c r="V456" i="18" s="1"/>
  <c r="N461" i="18"/>
  <c r="Q461" i="18"/>
  <c r="AA457" i="18" s="1"/>
  <c r="R461" i="18"/>
  <c r="S457" i="18"/>
  <c r="P500" i="18"/>
  <c r="Z500" i="18" s="1"/>
  <c r="S473" i="18"/>
  <c r="W57" i="18"/>
  <c r="X57" i="18"/>
  <c r="X87" i="18"/>
  <c r="W87" i="18"/>
  <c r="U248" i="18"/>
  <c r="W250" i="18"/>
  <c r="X250" i="18"/>
  <c r="Y248" i="18"/>
  <c r="U109" i="18"/>
  <c r="X111" i="18"/>
  <c r="W111" i="18"/>
  <c r="Y109" i="18"/>
  <c r="T249" i="18"/>
  <c r="Z251" i="18"/>
  <c r="Z11" i="18"/>
  <c r="T9" i="18"/>
  <c r="H61" i="18"/>
  <c r="L58" i="18"/>
  <c r="N60" i="18"/>
  <c r="M60" i="18"/>
  <c r="S57" i="18" s="1"/>
  <c r="P60" i="18"/>
  <c r="Q60" i="18"/>
  <c r="R60" i="18"/>
  <c r="H91" i="18"/>
  <c r="P90" i="18" s="1"/>
  <c r="M90" i="18"/>
  <c r="S87" i="18" s="1"/>
  <c r="L88" i="18"/>
  <c r="N90" i="18"/>
  <c r="Q90" i="18"/>
  <c r="AA86" i="18" s="1"/>
  <c r="R90" i="18"/>
  <c r="H254" i="18"/>
  <c r="L251" i="18"/>
  <c r="M253" i="18"/>
  <c r="V248" i="18" s="1"/>
  <c r="N253" i="18"/>
  <c r="P253" i="18"/>
  <c r="Q253" i="18"/>
  <c r="AA249" i="18" s="1"/>
  <c r="S250" i="18"/>
  <c r="R253" i="18"/>
  <c r="H115" i="18"/>
  <c r="P114" i="18" s="1"/>
  <c r="L112" i="18"/>
  <c r="M114" i="18"/>
  <c r="V109" i="18" s="1"/>
  <c r="N114" i="18"/>
  <c r="R114" i="18"/>
  <c r="Q114" i="18"/>
  <c r="AA110" i="18" s="1"/>
  <c r="Z169" i="18"/>
  <c r="T167" i="18"/>
  <c r="Z476" i="18"/>
  <c r="T474" i="18"/>
  <c r="S249" i="18"/>
  <c r="P113" i="18"/>
  <c r="F147" i="33"/>
  <c r="G147" i="33" s="1"/>
  <c r="F251" i="33"/>
  <c r="G251" i="33" s="1"/>
  <c r="F139" i="33"/>
  <c r="G139" i="33" s="1"/>
  <c r="F195" i="33"/>
  <c r="G195" i="33" s="1"/>
  <c r="F179" i="33"/>
  <c r="G179" i="33" s="1"/>
  <c r="F155" i="33"/>
  <c r="G155" i="33" s="1"/>
  <c r="F259" i="33"/>
  <c r="G259" i="33" s="1"/>
  <c r="F219" i="33"/>
  <c r="G219" i="33" s="1"/>
  <c r="F131" i="33"/>
  <c r="G131" i="33" s="1"/>
  <c r="F211" i="33"/>
  <c r="G211" i="33" s="1"/>
  <c r="F123" i="33"/>
  <c r="G123" i="33" s="1"/>
  <c r="F291" i="33"/>
  <c r="G291" i="33" s="1"/>
  <c r="F299" i="33"/>
  <c r="G299" i="33" s="1"/>
  <c r="F267" i="33"/>
  <c r="G267" i="33" s="1"/>
  <c r="F243" i="33"/>
  <c r="G243" i="33" s="1"/>
  <c r="F58" i="33"/>
  <c r="G58" i="33" s="1"/>
  <c r="F66" i="33"/>
  <c r="G66" i="33" s="1"/>
  <c r="F42" i="33"/>
  <c r="G42" i="33" s="1"/>
  <c r="F187" i="33"/>
  <c r="G187" i="33" s="1"/>
  <c r="F107" i="33"/>
  <c r="G107" i="33" s="1"/>
  <c r="F50" i="33"/>
  <c r="G50" i="33" s="1"/>
  <c r="F163" i="33"/>
  <c r="G163" i="33" s="1"/>
  <c r="F82" i="33"/>
  <c r="G82" i="33" s="1"/>
  <c r="F26" i="33"/>
  <c r="G26" i="33" s="1"/>
  <c r="F275" i="33"/>
  <c r="G275" i="33" s="1"/>
  <c r="F283" i="33"/>
  <c r="G283" i="33" s="1"/>
  <c r="F18" i="33"/>
  <c r="G18" i="33" s="1"/>
  <c r="F235" i="33"/>
  <c r="G235" i="33" s="1"/>
  <c r="F203" i="33"/>
  <c r="G203" i="33" s="1"/>
  <c r="F227" i="33"/>
  <c r="G227" i="33" s="1"/>
  <c r="F115" i="33"/>
  <c r="G115" i="33" s="1"/>
  <c r="F10" i="33"/>
  <c r="G10" i="33" s="1"/>
  <c r="F34" i="33"/>
  <c r="G34" i="33" s="1"/>
  <c r="Z219" i="18" l="1"/>
  <c r="T217" i="18"/>
  <c r="Z140" i="18"/>
  <c r="T138" i="18"/>
  <c r="Z356" i="18"/>
  <c r="T354" i="18"/>
  <c r="T425" i="18"/>
  <c r="Z427" i="18"/>
  <c r="Z196" i="18"/>
  <c r="T194" i="18"/>
  <c r="X298" i="18"/>
  <c r="W298" i="18"/>
  <c r="X401" i="18"/>
  <c r="W401" i="18"/>
  <c r="H358" i="18"/>
  <c r="P357" i="18"/>
  <c r="M357" i="18"/>
  <c r="V352" i="18" s="1"/>
  <c r="Q357" i="18"/>
  <c r="AA353" i="18" s="1"/>
  <c r="R357" i="18"/>
  <c r="L355" i="18"/>
  <c r="N357" i="18"/>
  <c r="P403" i="18"/>
  <c r="Z403" i="18" s="1"/>
  <c r="L402" i="18"/>
  <c r="M404" i="18"/>
  <c r="S401" i="18" s="1"/>
  <c r="N404" i="18"/>
  <c r="Q404" i="18"/>
  <c r="R404" i="18"/>
  <c r="H405" i="18"/>
  <c r="Z375" i="18"/>
  <c r="T373" i="18"/>
  <c r="W194" i="18"/>
  <c r="X194" i="18"/>
  <c r="H325" i="18"/>
  <c r="R324" i="18"/>
  <c r="N324" i="18"/>
  <c r="P324" i="18"/>
  <c r="L322" i="18"/>
  <c r="Q324" i="18"/>
  <c r="M324" i="18"/>
  <c r="S321" i="18"/>
  <c r="S9" i="18"/>
  <c r="Z300" i="18"/>
  <c r="T298" i="18"/>
  <c r="Z36" i="18"/>
  <c r="T34" i="18"/>
  <c r="H221" i="18"/>
  <c r="L218" i="18"/>
  <c r="P220" i="18"/>
  <c r="Q220" i="18"/>
  <c r="N220" i="18"/>
  <c r="R220" i="18"/>
  <c r="M220" i="18"/>
  <c r="S217" i="18" s="1"/>
  <c r="H272" i="18"/>
  <c r="N271" i="18"/>
  <c r="Q271" i="18"/>
  <c r="M271" i="18"/>
  <c r="L269" i="18"/>
  <c r="S268" i="18"/>
  <c r="S353" i="18"/>
  <c r="H302" i="18"/>
  <c r="M301" i="18"/>
  <c r="P301" i="18"/>
  <c r="S298" i="18"/>
  <c r="Q301" i="18"/>
  <c r="R301" i="18"/>
  <c r="L299" i="18"/>
  <c r="N301" i="18"/>
  <c r="W138" i="18"/>
  <c r="X138" i="18"/>
  <c r="R271" i="18"/>
  <c r="W34" i="18"/>
  <c r="X34" i="18"/>
  <c r="H198" i="18"/>
  <c r="P197" i="18" s="1"/>
  <c r="S194" i="18"/>
  <c r="Q197" i="18"/>
  <c r="R197" i="18"/>
  <c r="L195" i="18"/>
  <c r="M197" i="18"/>
  <c r="N197" i="18"/>
  <c r="W425" i="18"/>
  <c r="X425" i="18"/>
  <c r="W354" i="18"/>
  <c r="X354" i="18"/>
  <c r="U352" i="18"/>
  <c r="Y352" i="18"/>
  <c r="H377" i="18"/>
  <c r="N376" i="18"/>
  <c r="S373" i="18"/>
  <c r="M376" i="18"/>
  <c r="P376" i="18"/>
  <c r="L374" i="18"/>
  <c r="Q376" i="18"/>
  <c r="H38" i="18"/>
  <c r="L35" i="18"/>
  <c r="P37" i="18"/>
  <c r="R37" i="18"/>
  <c r="Q37" i="18"/>
  <c r="M37" i="18"/>
  <c r="S34" i="18" s="1"/>
  <c r="N37" i="18"/>
  <c r="W217" i="18"/>
  <c r="X217" i="18"/>
  <c r="W321" i="18"/>
  <c r="X321" i="18"/>
  <c r="X268" i="18"/>
  <c r="W268" i="18"/>
  <c r="W373" i="18"/>
  <c r="X373" i="18"/>
  <c r="Q428" i="18"/>
  <c r="R428" i="18"/>
  <c r="L426" i="18"/>
  <c r="H429" i="18"/>
  <c r="M428" i="18"/>
  <c r="S425" i="18" s="1"/>
  <c r="N428" i="18"/>
  <c r="Z323" i="18"/>
  <c r="T321" i="18"/>
  <c r="H142" i="18"/>
  <c r="L139" i="18"/>
  <c r="M141" i="18"/>
  <c r="S138" i="18"/>
  <c r="R141" i="18"/>
  <c r="P141" i="18"/>
  <c r="Q141" i="18"/>
  <c r="N141" i="18"/>
  <c r="Z114" i="18"/>
  <c r="T112" i="18"/>
  <c r="Z90" i="18"/>
  <c r="T88" i="18"/>
  <c r="Z477" i="18"/>
  <c r="T475" i="18"/>
  <c r="U457" i="18"/>
  <c r="W459" i="18"/>
  <c r="Y457" i="18"/>
  <c r="X459" i="18"/>
  <c r="Z170" i="18"/>
  <c r="T168" i="18"/>
  <c r="Z253" i="18"/>
  <c r="T251" i="18"/>
  <c r="Z60" i="18"/>
  <c r="T58" i="18"/>
  <c r="H463" i="18"/>
  <c r="P462" i="18" s="1"/>
  <c r="L460" i="18"/>
  <c r="N462" i="18"/>
  <c r="M462" i="18"/>
  <c r="V457" i="18" s="1"/>
  <c r="Q462" i="18"/>
  <c r="AA458" i="18" s="1"/>
  <c r="R462" i="18"/>
  <c r="U473" i="18"/>
  <c r="W475" i="18"/>
  <c r="Y473" i="18"/>
  <c r="X475" i="18"/>
  <c r="Z501" i="18"/>
  <c r="T499" i="18"/>
  <c r="Z113" i="18"/>
  <c r="T111" i="18"/>
  <c r="U110" i="18"/>
  <c r="W112" i="18"/>
  <c r="X112" i="18"/>
  <c r="Y110" i="18"/>
  <c r="U86" i="18"/>
  <c r="W88" i="18"/>
  <c r="X88" i="18"/>
  <c r="Y86" i="18"/>
  <c r="S458" i="18"/>
  <c r="H479" i="18"/>
  <c r="P478" i="18" s="1"/>
  <c r="L476" i="18"/>
  <c r="M478" i="18"/>
  <c r="V473" i="18" s="1"/>
  <c r="N478" i="18"/>
  <c r="R478" i="18"/>
  <c r="Q478" i="18"/>
  <c r="AA474" i="18" s="1"/>
  <c r="Z12" i="18"/>
  <c r="T10" i="18"/>
  <c r="H116" i="18"/>
  <c r="L113" i="18"/>
  <c r="M115" i="18"/>
  <c r="V110" i="18" s="1"/>
  <c r="N115" i="18"/>
  <c r="Q115" i="18"/>
  <c r="AA111" i="18" s="1"/>
  <c r="R115" i="18"/>
  <c r="U249" i="18"/>
  <c r="W251" i="18"/>
  <c r="X251" i="18"/>
  <c r="Y249" i="18"/>
  <c r="W58" i="18"/>
  <c r="X58" i="18"/>
  <c r="S474" i="18"/>
  <c r="S111" i="18"/>
  <c r="H255" i="18"/>
  <c r="P254" i="18" s="1"/>
  <c r="M254" i="18"/>
  <c r="V249" i="18" s="1"/>
  <c r="N254" i="18"/>
  <c r="L252" i="18"/>
  <c r="Q254" i="18"/>
  <c r="AA250" i="18" s="1"/>
  <c r="R254" i="18"/>
  <c r="H92" i="18"/>
  <c r="L89" i="18"/>
  <c r="M91" i="18"/>
  <c r="V86" i="18" s="1"/>
  <c r="N91" i="18"/>
  <c r="P91" i="18"/>
  <c r="Q91" i="18"/>
  <c r="AA87" i="18" s="1"/>
  <c r="R91" i="18"/>
  <c r="H62" i="18"/>
  <c r="L59" i="18"/>
  <c r="M61" i="18"/>
  <c r="S58" i="18" s="1"/>
  <c r="N61" i="18"/>
  <c r="P61" i="18"/>
  <c r="Q61" i="18"/>
  <c r="AA57" i="18" s="1"/>
  <c r="R61" i="18"/>
  <c r="P461" i="18"/>
  <c r="X499" i="18"/>
  <c r="W499" i="18"/>
  <c r="U166" i="18"/>
  <c r="W168" i="18"/>
  <c r="X168" i="18"/>
  <c r="Y166" i="18"/>
  <c r="U8" i="18"/>
  <c r="W10" i="18"/>
  <c r="X10" i="18"/>
  <c r="Y8" i="18"/>
  <c r="H503" i="18"/>
  <c r="P502" i="18" s="1"/>
  <c r="L500" i="18"/>
  <c r="M502" i="18"/>
  <c r="S499" i="18" s="1"/>
  <c r="N502" i="18"/>
  <c r="R502" i="18"/>
  <c r="Q502" i="18"/>
  <c r="H172" i="18"/>
  <c r="L169" i="18"/>
  <c r="M171" i="18"/>
  <c r="V166" i="18" s="1"/>
  <c r="N171" i="18"/>
  <c r="P171" i="18"/>
  <c r="Q171" i="18"/>
  <c r="AA167" i="18" s="1"/>
  <c r="R171" i="18"/>
  <c r="H14" i="18"/>
  <c r="P13" i="18" s="1"/>
  <c r="L11" i="18"/>
  <c r="M13" i="18"/>
  <c r="V8" i="18" s="1"/>
  <c r="N13" i="18"/>
  <c r="Q13" i="18"/>
  <c r="AA9" i="18" s="1"/>
  <c r="R13" i="18"/>
  <c r="F2" i="32"/>
  <c r="G1" i="32" s="1"/>
  <c r="Z197" i="18" l="1"/>
  <c r="T195" i="18"/>
  <c r="Z376" i="18"/>
  <c r="T374" i="18"/>
  <c r="H273" i="18"/>
  <c r="R272" i="18"/>
  <c r="P272" i="18"/>
  <c r="N272" i="18"/>
  <c r="Q272" i="18"/>
  <c r="M272" i="18"/>
  <c r="S269" i="18" s="1"/>
  <c r="L270" i="18"/>
  <c r="H222" i="18"/>
  <c r="M221" i="18"/>
  <c r="R221" i="18"/>
  <c r="L219" i="18"/>
  <c r="P221" i="18"/>
  <c r="Q221" i="18"/>
  <c r="AA217" i="18" s="1"/>
  <c r="S218" i="18"/>
  <c r="N221" i="18"/>
  <c r="S354" i="18"/>
  <c r="X402" i="18"/>
  <c r="W402" i="18"/>
  <c r="Z357" i="18"/>
  <c r="T355" i="18"/>
  <c r="S88" i="18"/>
  <c r="Z37" i="18"/>
  <c r="T35" i="18"/>
  <c r="Z301" i="18"/>
  <c r="T299" i="18"/>
  <c r="W269" i="18"/>
  <c r="X269" i="18"/>
  <c r="W322" i="18"/>
  <c r="X322" i="18"/>
  <c r="H359" i="18"/>
  <c r="P358" i="18" s="1"/>
  <c r="L356" i="18"/>
  <c r="S355" i="18"/>
  <c r="M358" i="18"/>
  <c r="V353" i="18" s="1"/>
  <c r="Q358" i="18"/>
  <c r="AA354" i="18" s="1"/>
  <c r="R358" i="18"/>
  <c r="N358" i="18"/>
  <c r="S112" i="18"/>
  <c r="W35" i="18"/>
  <c r="X35" i="18"/>
  <c r="N377" i="18"/>
  <c r="M377" i="18"/>
  <c r="S374" i="18" s="1"/>
  <c r="R377" i="18"/>
  <c r="Q377" i="18"/>
  <c r="AA373" i="18" s="1"/>
  <c r="H378" i="18"/>
  <c r="P377" i="18" s="1"/>
  <c r="L375" i="18"/>
  <c r="H199" i="18"/>
  <c r="M198" i="18"/>
  <c r="S195" i="18"/>
  <c r="Q198" i="18"/>
  <c r="AA194" i="18" s="1"/>
  <c r="R198" i="18"/>
  <c r="L196" i="18"/>
  <c r="N198" i="18"/>
  <c r="Z324" i="18"/>
  <c r="T322" i="18"/>
  <c r="H406" i="18"/>
  <c r="L403" i="18"/>
  <c r="M405" i="18"/>
  <c r="S402" i="18" s="1"/>
  <c r="N405" i="18"/>
  <c r="Q405" i="18"/>
  <c r="R405" i="18"/>
  <c r="P404" i="18"/>
  <c r="Z141" i="18"/>
  <c r="T139" i="18"/>
  <c r="S475" i="18"/>
  <c r="R38" i="18"/>
  <c r="Q38" i="18"/>
  <c r="AA34" i="18" s="1"/>
  <c r="M38" i="18"/>
  <c r="S35" i="18" s="1"/>
  <c r="L36" i="18"/>
  <c r="H39" i="18"/>
  <c r="P38" i="18"/>
  <c r="N38" i="18"/>
  <c r="H303" i="18"/>
  <c r="L300" i="18"/>
  <c r="M302" i="18"/>
  <c r="P302" i="18"/>
  <c r="S299" i="18"/>
  <c r="Q302" i="18"/>
  <c r="AA298" i="18" s="1"/>
  <c r="R302" i="18"/>
  <c r="N302" i="18"/>
  <c r="U353" i="18"/>
  <c r="W355" i="18"/>
  <c r="X355" i="18"/>
  <c r="Y353" i="18"/>
  <c r="W139" i="18"/>
  <c r="X139" i="18"/>
  <c r="Q429" i="18"/>
  <c r="AA425" i="18" s="1"/>
  <c r="R429" i="18"/>
  <c r="P428" i="18"/>
  <c r="H430" i="18"/>
  <c r="L427" i="18"/>
  <c r="M429" i="18"/>
  <c r="S426" i="18" s="1"/>
  <c r="N429" i="18"/>
  <c r="Z220" i="18"/>
  <c r="T218" i="18"/>
  <c r="M142" i="18"/>
  <c r="S139" i="18" s="1"/>
  <c r="R142" i="18"/>
  <c r="Q142" i="18"/>
  <c r="AA138" i="18" s="1"/>
  <c r="L140" i="18"/>
  <c r="H143" i="18"/>
  <c r="N142" i="18"/>
  <c r="X426" i="18"/>
  <c r="W426" i="18"/>
  <c r="W374" i="18"/>
  <c r="X374" i="18"/>
  <c r="W195" i="18"/>
  <c r="X195" i="18"/>
  <c r="W299" i="18"/>
  <c r="X299" i="18"/>
  <c r="P271" i="18"/>
  <c r="X218" i="18"/>
  <c r="W218" i="18"/>
  <c r="H326" i="18"/>
  <c r="M325" i="18"/>
  <c r="S322" i="18" s="1"/>
  <c r="R325" i="18"/>
  <c r="Q325" i="18"/>
  <c r="AA321" i="18" s="1"/>
  <c r="L323" i="18"/>
  <c r="N325" i="18"/>
  <c r="Z478" i="18"/>
  <c r="T476" i="18"/>
  <c r="Z13" i="18"/>
  <c r="T11" i="18"/>
  <c r="Z171" i="18"/>
  <c r="T169" i="18"/>
  <c r="U87" i="18"/>
  <c r="W89" i="18"/>
  <c r="X89" i="18"/>
  <c r="Y87" i="18"/>
  <c r="H504" i="18"/>
  <c r="N503" i="18"/>
  <c r="L501" i="18"/>
  <c r="P503" i="18"/>
  <c r="M503" i="18"/>
  <c r="S500" i="18"/>
  <c r="Q503" i="18"/>
  <c r="AA499" i="18" s="1"/>
  <c r="R503" i="18"/>
  <c r="S10" i="18"/>
  <c r="S168" i="18"/>
  <c r="H117" i="18"/>
  <c r="L114" i="18"/>
  <c r="M116" i="18"/>
  <c r="V111" i="18" s="1"/>
  <c r="N116" i="18"/>
  <c r="P116" i="18"/>
  <c r="Q116" i="18"/>
  <c r="AA112" i="18" s="1"/>
  <c r="R116" i="18"/>
  <c r="Z462" i="18"/>
  <c r="T460" i="18"/>
  <c r="L60" i="18"/>
  <c r="H63" i="18"/>
  <c r="P62" i="18" s="1"/>
  <c r="M62" i="18"/>
  <c r="V57" i="18" s="1"/>
  <c r="N62" i="18"/>
  <c r="Q62" i="18"/>
  <c r="AA58" i="18" s="1"/>
  <c r="S59" i="18"/>
  <c r="R62" i="18"/>
  <c r="H93" i="18"/>
  <c r="P92" i="18" s="1"/>
  <c r="L90" i="18"/>
  <c r="M92" i="18"/>
  <c r="V87" i="18" s="1"/>
  <c r="N92" i="18"/>
  <c r="Q92" i="18"/>
  <c r="AA88" i="18" s="1"/>
  <c r="R92" i="18"/>
  <c r="S89" i="18"/>
  <c r="H256" i="18"/>
  <c r="P255" i="18" s="1"/>
  <c r="L253" i="18"/>
  <c r="M255" i="18"/>
  <c r="V250" i="18" s="1"/>
  <c r="N255" i="18"/>
  <c r="Q255" i="18"/>
  <c r="AA251" i="18" s="1"/>
  <c r="R255" i="18"/>
  <c r="S252" i="18"/>
  <c r="U458" i="18"/>
  <c r="X460" i="18"/>
  <c r="W460" i="18"/>
  <c r="Y458" i="18"/>
  <c r="U57" i="18"/>
  <c r="X59" i="18"/>
  <c r="W59" i="18"/>
  <c r="Y57" i="18"/>
  <c r="U9" i="18"/>
  <c r="X11" i="18"/>
  <c r="W11" i="18"/>
  <c r="Y9" i="18"/>
  <c r="U167" i="18"/>
  <c r="W169" i="18"/>
  <c r="X169" i="18"/>
  <c r="Y167" i="18"/>
  <c r="W500" i="18"/>
  <c r="X500" i="18"/>
  <c r="S251" i="18"/>
  <c r="P115" i="18"/>
  <c r="H464" i="18"/>
  <c r="L461" i="18"/>
  <c r="N463" i="18"/>
  <c r="M463" i="18"/>
  <c r="V458" i="18" s="1"/>
  <c r="R463" i="18"/>
  <c r="Q463" i="18"/>
  <c r="AA459" i="18" s="1"/>
  <c r="H173" i="18"/>
  <c r="P172" i="18" s="1"/>
  <c r="L170" i="18"/>
  <c r="M172" i="18"/>
  <c r="V167" i="18" s="1"/>
  <c r="N172" i="18"/>
  <c r="Q172" i="18"/>
  <c r="AA168" i="18" s="1"/>
  <c r="R172" i="18"/>
  <c r="U474" i="18"/>
  <c r="W476" i="18"/>
  <c r="X476" i="18"/>
  <c r="Y474" i="18"/>
  <c r="S459" i="18"/>
  <c r="Z502" i="18"/>
  <c r="T500" i="18"/>
  <c r="L12" i="18"/>
  <c r="H15" i="18"/>
  <c r="P14" i="18" s="1"/>
  <c r="M14" i="18"/>
  <c r="V9" i="18" s="1"/>
  <c r="N14" i="18"/>
  <c r="Q14" i="18"/>
  <c r="AA10" i="18" s="1"/>
  <c r="R14" i="18"/>
  <c r="Z61" i="18"/>
  <c r="T59" i="18"/>
  <c r="Z254" i="18"/>
  <c r="T252" i="18"/>
  <c r="Z461" i="18"/>
  <c r="T459" i="18"/>
  <c r="Z91" i="18"/>
  <c r="T89" i="18"/>
  <c r="H480" i="18"/>
  <c r="L477" i="18"/>
  <c r="M479" i="18"/>
  <c r="V474" i="18" s="1"/>
  <c r="N479" i="18"/>
  <c r="P479" i="18"/>
  <c r="S476" i="18"/>
  <c r="Q479" i="18"/>
  <c r="AA475" i="18" s="1"/>
  <c r="R479" i="18"/>
  <c r="U250" i="18"/>
  <c r="W252" i="18"/>
  <c r="X252" i="18"/>
  <c r="Y250" i="18"/>
  <c r="U111" i="18"/>
  <c r="W113" i="18"/>
  <c r="X113" i="18"/>
  <c r="Y111" i="18"/>
  <c r="I4" i="2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3" i="2"/>
  <c r="F4" i="2"/>
  <c r="F5" i="2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3" i="2"/>
  <c r="Z377" i="18" l="1"/>
  <c r="T375" i="18"/>
  <c r="Z358" i="18"/>
  <c r="T356" i="18"/>
  <c r="L141" i="18"/>
  <c r="N143" i="18"/>
  <c r="Q143" i="18"/>
  <c r="AA139" i="18" s="1"/>
  <c r="R143" i="18"/>
  <c r="H144" i="18"/>
  <c r="P143" i="18" s="1"/>
  <c r="M143" i="18"/>
  <c r="V138" i="18" s="1"/>
  <c r="S140" i="18"/>
  <c r="H200" i="18"/>
  <c r="M199" i="18"/>
  <c r="V194" i="18" s="1"/>
  <c r="N199" i="18"/>
  <c r="P199" i="18"/>
  <c r="Q199" i="18"/>
  <c r="AA195" i="18" s="1"/>
  <c r="R199" i="18"/>
  <c r="L197" i="18"/>
  <c r="H327" i="18"/>
  <c r="M326" i="18"/>
  <c r="V321" i="18" s="1"/>
  <c r="S323" i="18"/>
  <c r="R326" i="18"/>
  <c r="Q326" i="18"/>
  <c r="AA322" i="18" s="1"/>
  <c r="L324" i="18"/>
  <c r="P326" i="18"/>
  <c r="N326" i="18"/>
  <c r="U138" i="18"/>
  <c r="W140" i="18"/>
  <c r="X140" i="18"/>
  <c r="Y138" i="18"/>
  <c r="U425" i="18"/>
  <c r="W427" i="18"/>
  <c r="X427" i="18"/>
  <c r="Y425" i="18"/>
  <c r="H431" i="18"/>
  <c r="L428" i="18"/>
  <c r="M430" i="18"/>
  <c r="N430" i="18"/>
  <c r="P430" i="18"/>
  <c r="Q430" i="18"/>
  <c r="AA426" i="18" s="1"/>
  <c r="R430" i="18"/>
  <c r="U194" i="18"/>
  <c r="X196" i="18"/>
  <c r="W196" i="18"/>
  <c r="Y194" i="18"/>
  <c r="U373" i="18"/>
  <c r="W375" i="18"/>
  <c r="X375" i="18"/>
  <c r="Y373" i="18"/>
  <c r="U354" i="18"/>
  <c r="W356" i="18"/>
  <c r="X356" i="18"/>
  <c r="Y354" i="18"/>
  <c r="Z221" i="18"/>
  <c r="T219" i="18"/>
  <c r="U321" i="18"/>
  <c r="X323" i="18"/>
  <c r="W323" i="18"/>
  <c r="Y321" i="18"/>
  <c r="Z38" i="18"/>
  <c r="T36" i="18"/>
  <c r="W403" i="18"/>
  <c r="X403" i="18"/>
  <c r="L376" i="18"/>
  <c r="M378" i="18"/>
  <c r="V373" i="18" s="1"/>
  <c r="N378" i="18"/>
  <c r="R378" i="18"/>
  <c r="Q378" i="18"/>
  <c r="AA374" i="18" s="1"/>
  <c r="H379" i="18"/>
  <c r="P378" i="18" s="1"/>
  <c r="H360" i="18"/>
  <c r="L357" i="18"/>
  <c r="N359" i="18"/>
  <c r="S356" i="18"/>
  <c r="M359" i="18"/>
  <c r="V354" i="18" s="1"/>
  <c r="Q359" i="18"/>
  <c r="AA355" i="18" s="1"/>
  <c r="R359" i="18"/>
  <c r="U217" i="18"/>
  <c r="X219" i="18"/>
  <c r="W219" i="18"/>
  <c r="Y217" i="18"/>
  <c r="Z272" i="18"/>
  <c r="T270" i="18"/>
  <c r="Z271" i="18"/>
  <c r="T269" i="18"/>
  <c r="Z428" i="18"/>
  <c r="T426" i="18"/>
  <c r="Z302" i="18"/>
  <c r="T300" i="18"/>
  <c r="N39" i="18"/>
  <c r="R39" i="18"/>
  <c r="H40" i="18"/>
  <c r="Q39" i="18"/>
  <c r="AA35" i="18" s="1"/>
  <c r="L37" i="18"/>
  <c r="M39" i="18"/>
  <c r="V34" i="18" s="1"/>
  <c r="P39" i="18"/>
  <c r="L404" i="18"/>
  <c r="P405" i="18"/>
  <c r="N406" i="18"/>
  <c r="Q406" i="18"/>
  <c r="AA402" i="18" s="1"/>
  <c r="R406" i="18"/>
  <c r="H407" i="18"/>
  <c r="P406" i="18" s="1"/>
  <c r="M406" i="18"/>
  <c r="S403" i="18" s="1"/>
  <c r="P325" i="18"/>
  <c r="U34" i="18"/>
  <c r="X36" i="18"/>
  <c r="W36" i="18"/>
  <c r="Y34" i="18"/>
  <c r="S169" i="18"/>
  <c r="W300" i="18"/>
  <c r="U298" i="18"/>
  <c r="X300" i="18"/>
  <c r="Y298" i="18"/>
  <c r="Z404" i="18"/>
  <c r="T402" i="18"/>
  <c r="P198" i="18"/>
  <c r="H223" i="18"/>
  <c r="P222" i="18" s="1"/>
  <c r="M222" i="18"/>
  <c r="R222" i="18"/>
  <c r="L220" i="18"/>
  <c r="Q222" i="18"/>
  <c r="AA218" i="18" s="1"/>
  <c r="S219" i="18"/>
  <c r="N222" i="18"/>
  <c r="H274" i="18"/>
  <c r="P273" i="18" s="1"/>
  <c r="R273" i="18"/>
  <c r="N273" i="18"/>
  <c r="Q273" i="18"/>
  <c r="AA269" i="18" s="1"/>
  <c r="L271" i="18"/>
  <c r="M273" i="18"/>
  <c r="S270" i="18" s="1"/>
  <c r="P142" i="18"/>
  <c r="P429" i="18"/>
  <c r="L301" i="18"/>
  <c r="M303" i="18"/>
  <c r="V298" i="18" s="1"/>
  <c r="S300" i="18"/>
  <c r="H304" i="18"/>
  <c r="P303" i="18" s="1"/>
  <c r="Q303" i="18"/>
  <c r="AA299" i="18" s="1"/>
  <c r="R303" i="18"/>
  <c r="N303" i="18"/>
  <c r="N200" i="18"/>
  <c r="X270" i="18"/>
  <c r="W270" i="18"/>
  <c r="Z172" i="18"/>
  <c r="T170" i="18"/>
  <c r="H465" i="18"/>
  <c r="L462" i="18"/>
  <c r="M464" i="18"/>
  <c r="V459" i="18" s="1"/>
  <c r="N464" i="18"/>
  <c r="R464" i="18"/>
  <c r="Q464" i="18"/>
  <c r="AA460" i="18" s="1"/>
  <c r="Z115" i="18"/>
  <c r="T113" i="18"/>
  <c r="Z92" i="18"/>
  <c r="T90" i="18"/>
  <c r="Z62" i="18"/>
  <c r="T60" i="18"/>
  <c r="H505" i="18"/>
  <c r="L502" i="18"/>
  <c r="N504" i="18"/>
  <c r="M504" i="18"/>
  <c r="V499" i="18" s="1"/>
  <c r="R504" i="18"/>
  <c r="Q504" i="18"/>
  <c r="AA500" i="18" s="1"/>
  <c r="S501" i="18"/>
  <c r="H16" i="18"/>
  <c r="P15" i="18" s="1"/>
  <c r="M15" i="18"/>
  <c r="V10" i="18" s="1"/>
  <c r="L13" i="18"/>
  <c r="N15" i="18"/>
  <c r="Q15" i="18"/>
  <c r="AA11" i="18" s="1"/>
  <c r="R15" i="18"/>
  <c r="S460" i="18"/>
  <c r="U112" i="18"/>
  <c r="W114" i="18"/>
  <c r="X114" i="18"/>
  <c r="Y112" i="18"/>
  <c r="Z479" i="18"/>
  <c r="T477" i="18"/>
  <c r="U10" i="18"/>
  <c r="X12" i="18"/>
  <c r="W12" i="18"/>
  <c r="Y10" i="18"/>
  <c r="V463" i="18"/>
  <c r="Z255" i="18"/>
  <c r="T253" i="18"/>
  <c r="H118" i="18"/>
  <c r="P117" i="18" s="1"/>
  <c r="M117" i="18"/>
  <c r="V112" i="18" s="1"/>
  <c r="L115" i="18"/>
  <c r="N117" i="18"/>
  <c r="R117" i="18"/>
  <c r="Q117" i="18"/>
  <c r="AA113" i="18" s="1"/>
  <c r="U475" i="18"/>
  <c r="W477" i="18"/>
  <c r="X477" i="18"/>
  <c r="Y475" i="18"/>
  <c r="U251" i="18"/>
  <c r="W253" i="18"/>
  <c r="X253" i="18"/>
  <c r="Y251" i="18"/>
  <c r="U88" i="18"/>
  <c r="X90" i="18"/>
  <c r="W90" i="18"/>
  <c r="Y88" i="18"/>
  <c r="L61" i="18"/>
  <c r="H64" i="18"/>
  <c r="P63" i="18" s="1"/>
  <c r="M63" i="18"/>
  <c r="V58" i="18" s="1"/>
  <c r="N63" i="18"/>
  <c r="Q63" i="18"/>
  <c r="AA59" i="18" s="1"/>
  <c r="R63" i="18"/>
  <c r="S113" i="18"/>
  <c r="H481" i="18"/>
  <c r="P480" i="18" s="1"/>
  <c r="M480" i="18"/>
  <c r="V475" i="18" s="1"/>
  <c r="L478" i="18"/>
  <c r="N480" i="18"/>
  <c r="Q480" i="18"/>
  <c r="AA476" i="18" s="1"/>
  <c r="R480" i="18"/>
  <c r="S11" i="18"/>
  <c r="U168" i="18"/>
  <c r="X170" i="18"/>
  <c r="W170" i="18"/>
  <c r="Y168" i="18"/>
  <c r="P463" i="18"/>
  <c r="H257" i="18"/>
  <c r="P256" i="18" s="1"/>
  <c r="L254" i="18"/>
  <c r="N256" i="18"/>
  <c r="M256" i="18"/>
  <c r="V251" i="18" s="1"/>
  <c r="Q256" i="18"/>
  <c r="AA252" i="18" s="1"/>
  <c r="R256" i="18"/>
  <c r="H94" i="18"/>
  <c r="P93" i="18" s="1"/>
  <c r="L91" i="18"/>
  <c r="M93" i="18"/>
  <c r="V88" i="18" s="1"/>
  <c r="N93" i="18"/>
  <c r="Q93" i="18"/>
  <c r="AA89" i="18" s="1"/>
  <c r="R93" i="18"/>
  <c r="U58" i="18"/>
  <c r="X60" i="18"/>
  <c r="W60" i="18"/>
  <c r="Y58" i="18"/>
  <c r="H174" i="18"/>
  <c r="L171" i="18"/>
  <c r="N173" i="18"/>
  <c r="M173" i="18"/>
  <c r="V168" i="18" s="1"/>
  <c r="P173" i="18"/>
  <c r="Q173" i="18"/>
  <c r="AA169" i="18" s="1"/>
  <c r="S170" i="18"/>
  <c r="R173" i="18"/>
  <c r="Z503" i="18"/>
  <c r="T501" i="18"/>
  <c r="Z14" i="18"/>
  <c r="T12" i="18"/>
  <c r="U459" i="18"/>
  <c r="W461" i="18"/>
  <c r="X461" i="18"/>
  <c r="Y459" i="18"/>
  <c r="Z116" i="18"/>
  <c r="T114" i="18"/>
  <c r="U499" i="18"/>
  <c r="W501" i="18"/>
  <c r="X501" i="18"/>
  <c r="Y499" i="18"/>
  <c r="C38" i="2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Z143" i="18" l="1"/>
  <c r="T141" i="18"/>
  <c r="Z273" i="18"/>
  <c r="T271" i="18"/>
  <c r="Z303" i="18"/>
  <c r="T301" i="18"/>
  <c r="Z406" i="18"/>
  <c r="T404" i="18"/>
  <c r="Z378" i="18"/>
  <c r="T376" i="18"/>
  <c r="Z222" i="18"/>
  <c r="T220" i="18"/>
  <c r="S60" i="18"/>
  <c r="S114" i="18"/>
  <c r="H361" i="18"/>
  <c r="P360" i="18" s="1"/>
  <c r="R360" i="18"/>
  <c r="L358" i="18"/>
  <c r="M360" i="18"/>
  <c r="V355" i="18" s="1"/>
  <c r="N360" i="18"/>
  <c r="Q360" i="18"/>
  <c r="AA356" i="18" s="1"/>
  <c r="S357" i="18"/>
  <c r="W376" i="18"/>
  <c r="U374" i="18"/>
  <c r="X376" i="18"/>
  <c r="Y374" i="18"/>
  <c r="V425" i="18"/>
  <c r="S427" i="18"/>
  <c r="L325" i="18"/>
  <c r="Q327" i="18"/>
  <c r="AA323" i="18" s="1"/>
  <c r="H328" i="18"/>
  <c r="M327" i="18"/>
  <c r="V322" i="18" s="1"/>
  <c r="R327" i="18"/>
  <c r="N327" i="18"/>
  <c r="P327" i="18"/>
  <c r="S12" i="18"/>
  <c r="W220" i="18"/>
  <c r="U218" i="18"/>
  <c r="X220" i="18"/>
  <c r="Y218" i="18"/>
  <c r="H41" i="18"/>
  <c r="M40" i="18"/>
  <c r="V35" i="18" s="1"/>
  <c r="N40" i="18"/>
  <c r="R40" i="18"/>
  <c r="Q40" i="18"/>
  <c r="AA36" i="18" s="1"/>
  <c r="L38" i="18"/>
  <c r="S37" i="18"/>
  <c r="W428" i="18"/>
  <c r="X428" i="18"/>
  <c r="Y426" i="18"/>
  <c r="U426" i="18"/>
  <c r="H201" i="18"/>
  <c r="M200" i="18"/>
  <c r="V195" i="18" s="1"/>
  <c r="Q200" i="18"/>
  <c r="AA196" i="18" s="1"/>
  <c r="R200" i="18"/>
  <c r="L198" i="18"/>
  <c r="U299" i="18"/>
  <c r="W301" i="18"/>
  <c r="X301" i="18"/>
  <c r="Y299" i="18"/>
  <c r="S375" i="18"/>
  <c r="M431" i="18"/>
  <c r="R431" i="18"/>
  <c r="Q431" i="18"/>
  <c r="AA427" i="18" s="1"/>
  <c r="H432" i="18"/>
  <c r="L429" i="18"/>
  <c r="N431" i="18"/>
  <c r="Z326" i="18"/>
  <c r="T324" i="18"/>
  <c r="U195" i="18"/>
  <c r="W197" i="18"/>
  <c r="X197" i="18"/>
  <c r="Y195" i="18"/>
  <c r="T427" i="18"/>
  <c r="Z429" i="18"/>
  <c r="V217" i="18"/>
  <c r="T403" i="18"/>
  <c r="Z405" i="18"/>
  <c r="S36" i="18"/>
  <c r="R379" i="18"/>
  <c r="Q379" i="18"/>
  <c r="AA375" i="18" s="1"/>
  <c r="H380" i="18"/>
  <c r="L377" i="18"/>
  <c r="M379" i="18"/>
  <c r="V374" i="18" s="1"/>
  <c r="N379" i="18"/>
  <c r="S376" i="18"/>
  <c r="U322" i="18"/>
  <c r="W324" i="18"/>
  <c r="X324" i="18"/>
  <c r="Y322" i="18"/>
  <c r="W141" i="18"/>
  <c r="U139" i="18"/>
  <c r="X141" i="18"/>
  <c r="Y139" i="18"/>
  <c r="Z142" i="18"/>
  <c r="T140" i="18"/>
  <c r="H224" i="18"/>
  <c r="N224" i="18" s="1"/>
  <c r="M223" i="18"/>
  <c r="V218" i="18" s="1"/>
  <c r="R223" i="18"/>
  <c r="L221" i="18"/>
  <c r="Q223" i="18"/>
  <c r="U402" i="18"/>
  <c r="X404" i="18"/>
  <c r="W404" i="18"/>
  <c r="Y402" i="18"/>
  <c r="H275" i="18"/>
  <c r="P274" i="18"/>
  <c r="M274" i="18"/>
  <c r="V269" i="18" s="1"/>
  <c r="N274" i="18"/>
  <c r="Q274" i="18"/>
  <c r="AA270" i="18" s="1"/>
  <c r="L272" i="18"/>
  <c r="Z198" i="18"/>
  <c r="T196" i="18"/>
  <c r="M407" i="18"/>
  <c r="N407" i="18"/>
  <c r="L405" i="18"/>
  <c r="R407" i="18"/>
  <c r="Q407" i="18"/>
  <c r="AA403" i="18" s="1"/>
  <c r="H408" i="18"/>
  <c r="Z39" i="18"/>
  <c r="T37" i="18"/>
  <c r="P359" i="18"/>
  <c r="R274" i="18"/>
  <c r="S196" i="18"/>
  <c r="H305" i="18"/>
  <c r="N304" i="18"/>
  <c r="L302" i="18"/>
  <c r="M304" i="18"/>
  <c r="V299" i="18" s="1"/>
  <c r="R304" i="18"/>
  <c r="Q304" i="18"/>
  <c r="AA300" i="18" s="1"/>
  <c r="U269" i="18"/>
  <c r="W271" i="18"/>
  <c r="X271" i="18"/>
  <c r="Y269" i="18"/>
  <c r="Z325" i="18"/>
  <c r="T323" i="18"/>
  <c r="Z430" i="18"/>
  <c r="T428" i="18"/>
  <c r="Z199" i="18"/>
  <c r="T197" i="18"/>
  <c r="R144" i="18"/>
  <c r="L142" i="18"/>
  <c r="H145" i="18"/>
  <c r="Q144" i="18"/>
  <c r="AA140" i="18" s="1"/>
  <c r="M144" i="18"/>
  <c r="V139" i="18" s="1"/>
  <c r="N144" i="18"/>
  <c r="S141" i="18"/>
  <c r="N223" i="18"/>
  <c r="U35" i="18"/>
  <c r="W37" i="18"/>
  <c r="X37" i="18"/>
  <c r="Y35" i="18"/>
  <c r="U355" i="18"/>
  <c r="X357" i="18"/>
  <c r="W357" i="18"/>
  <c r="Y355" i="18"/>
  <c r="Z63" i="18"/>
  <c r="T61" i="18"/>
  <c r="Z15" i="18"/>
  <c r="T13" i="18"/>
  <c r="Z93" i="18"/>
  <c r="T91" i="18"/>
  <c r="U59" i="18"/>
  <c r="W61" i="18"/>
  <c r="X61" i="18"/>
  <c r="Y59" i="18"/>
  <c r="Z256" i="18"/>
  <c r="T254" i="18"/>
  <c r="H506" i="18"/>
  <c r="L503" i="18"/>
  <c r="M505" i="18"/>
  <c r="V500" i="18" s="1"/>
  <c r="N505" i="18"/>
  <c r="R505" i="18"/>
  <c r="Q505" i="18"/>
  <c r="AA501" i="18" s="1"/>
  <c r="H466" i="18"/>
  <c r="L463" i="18"/>
  <c r="L465" i="18"/>
  <c r="S465" i="18" s="1"/>
  <c r="M465" i="18"/>
  <c r="V460" i="18" s="1"/>
  <c r="N465" i="18"/>
  <c r="Q465" i="18"/>
  <c r="AA461" i="18" s="1"/>
  <c r="R465" i="18"/>
  <c r="U89" i="18"/>
  <c r="W91" i="18"/>
  <c r="X91" i="18"/>
  <c r="Y89" i="18"/>
  <c r="W254" i="18"/>
  <c r="U252" i="18"/>
  <c r="X254" i="18"/>
  <c r="Y252" i="18"/>
  <c r="U476" i="18"/>
  <c r="W478" i="18"/>
  <c r="X478" i="18"/>
  <c r="Y476" i="18"/>
  <c r="U113" i="18"/>
  <c r="W115" i="18"/>
  <c r="X115" i="18"/>
  <c r="Y113" i="18"/>
  <c r="S461" i="18"/>
  <c r="H258" i="18"/>
  <c r="L255" i="18"/>
  <c r="M257" i="18"/>
  <c r="V252" i="18" s="1"/>
  <c r="N257" i="18"/>
  <c r="R257" i="18"/>
  <c r="Q257" i="18"/>
  <c r="AA253" i="18" s="1"/>
  <c r="V464" i="18"/>
  <c r="Z480" i="18"/>
  <c r="T478" i="18"/>
  <c r="U500" i="18"/>
  <c r="W502" i="18"/>
  <c r="X502" i="18"/>
  <c r="Y500" i="18"/>
  <c r="L92" i="18"/>
  <c r="H95" i="18"/>
  <c r="M94" i="18"/>
  <c r="V89" i="18" s="1"/>
  <c r="N94" i="18"/>
  <c r="R94" i="18"/>
  <c r="Q94" i="18"/>
  <c r="AA90" i="18" s="1"/>
  <c r="U169" i="18"/>
  <c r="X171" i="18"/>
  <c r="W171" i="18"/>
  <c r="Y169" i="18"/>
  <c r="S90" i="18"/>
  <c r="S253" i="18"/>
  <c r="Z463" i="18"/>
  <c r="T461" i="18"/>
  <c r="H482" i="18"/>
  <c r="L479" i="18"/>
  <c r="M481" i="18"/>
  <c r="V476" i="18" s="1"/>
  <c r="N481" i="18"/>
  <c r="Q481" i="18"/>
  <c r="AA477" i="18" s="1"/>
  <c r="R481" i="18"/>
  <c r="L116" i="18"/>
  <c r="H119" i="18"/>
  <c r="M118" i="18"/>
  <c r="V113" i="18" s="1"/>
  <c r="N118" i="18"/>
  <c r="Q118" i="18"/>
  <c r="AA114" i="18" s="1"/>
  <c r="R118" i="18"/>
  <c r="W13" i="18"/>
  <c r="X13" i="18"/>
  <c r="U11" i="18"/>
  <c r="Y11" i="18"/>
  <c r="Z117" i="18"/>
  <c r="T115" i="18"/>
  <c r="U460" i="18"/>
  <c r="W462" i="18"/>
  <c r="X462" i="18"/>
  <c r="Y460" i="18"/>
  <c r="Z173" i="18"/>
  <c r="T171" i="18"/>
  <c r="L172" i="18"/>
  <c r="H175" i="18"/>
  <c r="M174" i="18"/>
  <c r="V169" i="18" s="1"/>
  <c r="N174" i="18"/>
  <c r="Q174" i="18"/>
  <c r="AA170" i="18" s="1"/>
  <c r="R174" i="18"/>
  <c r="S477" i="18"/>
  <c r="P464" i="18"/>
  <c r="L62" i="18"/>
  <c r="H65" i="18"/>
  <c r="P64" i="18" s="1"/>
  <c r="M64" i="18"/>
  <c r="V59" i="18" s="1"/>
  <c r="N64" i="18"/>
  <c r="Q64" i="18"/>
  <c r="AA60" i="18" s="1"/>
  <c r="R64" i="18"/>
  <c r="L14" i="18"/>
  <c r="H17" i="18"/>
  <c r="M16" i="18"/>
  <c r="V11" i="18" s="1"/>
  <c r="N16" i="18"/>
  <c r="Q16" i="18"/>
  <c r="AA12" i="18" s="1"/>
  <c r="R16" i="18"/>
  <c r="P504" i="18"/>
  <c r="AA464" i="18"/>
  <c r="S14" i="6"/>
  <c r="S15" i="6"/>
  <c r="S16" i="6"/>
  <c r="S17" i="6"/>
  <c r="S18" i="6"/>
  <c r="S19" i="6"/>
  <c r="P432" i="18" l="1"/>
  <c r="Z360" i="18"/>
  <c r="T358" i="18"/>
  <c r="U300" i="18"/>
  <c r="X302" i="18"/>
  <c r="W302" i="18"/>
  <c r="Y300" i="18"/>
  <c r="Z274" i="18"/>
  <c r="T272" i="18"/>
  <c r="M201" i="18"/>
  <c r="V196" i="18" s="1"/>
  <c r="N201" i="18"/>
  <c r="Q201" i="18"/>
  <c r="AA197" i="18" s="1"/>
  <c r="R201" i="18"/>
  <c r="H202" i="18"/>
  <c r="L199" i="18"/>
  <c r="S198" i="18"/>
  <c r="P201" i="18"/>
  <c r="R467" i="18"/>
  <c r="S61" i="18"/>
  <c r="N305" i="18"/>
  <c r="M305" i="18"/>
  <c r="V300" i="18" s="1"/>
  <c r="Q305" i="18"/>
  <c r="AA301" i="18" s="1"/>
  <c r="R305" i="18"/>
  <c r="S302" i="18"/>
  <c r="H306" i="18"/>
  <c r="P305" i="18" s="1"/>
  <c r="L303" i="18"/>
  <c r="R408" i="18"/>
  <c r="Q408" i="18"/>
  <c r="AA404" i="18" s="1"/>
  <c r="H409" i="18"/>
  <c r="L406" i="18"/>
  <c r="M408" i="18"/>
  <c r="P407" i="18"/>
  <c r="N408" i="18"/>
  <c r="H276" i="18"/>
  <c r="R275" i="18"/>
  <c r="N275" i="18"/>
  <c r="Q275" i="18"/>
  <c r="AA271" i="18" s="1"/>
  <c r="P275" i="18"/>
  <c r="L273" i="18"/>
  <c r="M275" i="18"/>
  <c r="V270" i="18" s="1"/>
  <c r="P223" i="18"/>
  <c r="X429" i="18"/>
  <c r="Y427" i="18"/>
  <c r="U427" i="18"/>
  <c r="W429" i="18"/>
  <c r="U196" i="18"/>
  <c r="W198" i="18"/>
  <c r="X198" i="18"/>
  <c r="Y196" i="18"/>
  <c r="U219" i="18"/>
  <c r="W221" i="18"/>
  <c r="X221" i="18"/>
  <c r="Y219" i="18"/>
  <c r="P144" i="18"/>
  <c r="H146" i="18"/>
  <c r="P145" i="18" s="1"/>
  <c r="L143" i="18"/>
  <c r="M145" i="18"/>
  <c r="V140" i="18" s="1"/>
  <c r="N145" i="18"/>
  <c r="R145" i="18"/>
  <c r="Q145" i="18"/>
  <c r="AA141" i="18" s="1"/>
  <c r="S142" i="18"/>
  <c r="U270" i="18"/>
  <c r="W272" i="18"/>
  <c r="X272" i="18"/>
  <c r="Y270" i="18"/>
  <c r="Z327" i="18"/>
  <c r="T325" i="18"/>
  <c r="X142" i="18"/>
  <c r="W142" i="18"/>
  <c r="U140" i="18"/>
  <c r="Y140" i="18"/>
  <c r="S301" i="18"/>
  <c r="X405" i="18"/>
  <c r="W405" i="18"/>
  <c r="Y403" i="18"/>
  <c r="U403" i="18"/>
  <c r="S197" i="18"/>
  <c r="S254" i="18"/>
  <c r="R432" i="18"/>
  <c r="H433" i="18"/>
  <c r="L430" i="18"/>
  <c r="N432" i="18"/>
  <c r="M432" i="18"/>
  <c r="V427" i="18" s="1"/>
  <c r="Q432" i="18"/>
  <c r="AA428" i="18" s="1"/>
  <c r="U323" i="18"/>
  <c r="W325" i="18"/>
  <c r="X325" i="18"/>
  <c r="Y323" i="18"/>
  <c r="P304" i="18"/>
  <c r="S220" i="18"/>
  <c r="U375" i="18"/>
  <c r="W377" i="18"/>
  <c r="X377" i="18"/>
  <c r="Y375" i="18"/>
  <c r="V426" i="18"/>
  <c r="S428" i="18"/>
  <c r="P200" i="18"/>
  <c r="P40" i="18"/>
  <c r="Q41" i="18"/>
  <c r="AA37" i="18" s="1"/>
  <c r="R41" i="18"/>
  <c r="H42" i="18"/>
  <c r="L39" i="18"/>
  <c r="M41" i="18"/>
  <c r="V36" i="18" s="1"/>
  <c r="N41" i="18"/>
  <c r="P41" i="18"/>
  <c r="Z359" i="18"/>
  <c r="T357" i="18"/>
  <c r="V402" i="18"/>
  <c r="S404" i="18"/>
  <c r="H225" i="18"/>
  <c r="R225" i="18" s="1"/>
  <c r="M224" i="18"/>
  <c r="V219" i="18" s="1"/>
  <c r="R224" i="18"/>
  <c r="Q224" i="18"/>
  <c r="AA220" i="18" s="1"/>
  <c r="L222" i="18"/>
  <c r="P379" i="18"/>
  <c r="H381" i="18"/>
  <c r="P380" i="18" s="1"/>
  <c r="L378" i="18"/>
  <c r="M380" i="18"/>
  <c r="V375" i="18" s="1"/>
  <c r="Q380" i="18"/>
  <c r="AA376" i="18" s="1"/>
  <c r="N380" i="18"/>
  <c r="R380" i="18"/>
  <c r="S377" i="18"/>
  <c r="P431" i="18"/>
  <c r="S324" i="18"/>
  <c r="U356" i="18"/>
  <c r="X358" i="18"/>
  <c r="W358" i="18"/>
  <c r="Y356" i="18"/>
  <c r="S271" i="18"/>
  <c r="AA219" i="18"/>
  <c r="X38" i="18"/>
  <c r="U36" i="18"/>
  <c r="W38" i="18"/>
  <c r="Y36" i="18"/>
  <c r="H329" i="18"/>
  <c r="P328" i="18"/>
  <c r="L326" i="18"/>
  <c r="Q328" i="18"/>
  <c r="AA324" i="18" s="1"/>
  <c r="M328" i="18"/>
  <c r="V323" i="18" s="1"/>
  <c r="S325" i="18"/>
  <c r="R328" i="18"/>
  <c r="N328" i="18"/>
  <c r="M361" i="18"/>
  <c r="V356" i="18" s="1"/>
  <c r="Q361" i="18"/>
  <c r="AA357" i="18" s="1"/>
  <c r="R361" i="18"/>
  <c r="N361" i="18"/>
  <c r="S358" i="18"/>
  <c r="H362" i="18"/>
  <c r="L359" i="18"/>
  <c r="P361" i="18"/>
  <c r="Z64" i="18"/>
  <c r="T62" i="18"/>
  <c r="U477" i="18"/>
  <c r="W479" i="18"/>
  <c r="X479" i="18"/>
  <c r="Y477" i="18"/>
  <c r="H18" i="18"/>
  <c r="L15" i="18"/>
  <c r="N17" i="18"/>
  <c r="Q17" i="18"/>
  <c r="AA13" i="18" s="1"/>
  <c r="M17" i="18"/>
  <c r="V12" i="18" s="1"/>
  <c r="R17" i="18"/>
  <c r="U170" i="18"/>
  <c r="X172" i="18"/>
  <c r="W172" i="18"/>
  <c r="Y170" i="18"/>
  <c r="S115" i="18"/>
  <c r="H483" i="18"/>
  <c r="L480" i="18"/>
  <c r="M482" i="18"/>
  <c r="V477" i="18" s="1"/>
  <c r="N482" i="18"/>
  <c r="R482" i="18"/>
  <c r="Q482" i="18"/>
  <c r="AA478" i="18" s="1"/>
  <c r="U90" i="18"/>
  <c r="X92" i="18"/>
  <c r="W92" i="18"/>
  <c r="Y90" i="18"/>
  <c r="U253" i="18"/>
  <c r="W255" i="18"/>
  <c r="X255" i="18"/>
  <c r="Y253" i="18"/>
  <c r="S462" i="18"/>
  <c r="N467" i="18"/>
  <c r="H507" i="18"/>
  <c r="L504" i="18"/>
  <c r="M506" i="18"/>
  <c r="V501" i="18" s="1"/>
  <c r="N506" i="18"/>
  <c r="P506" i="18"/>
  <c r="R506" i="18"/>
  <c r="Q506" i="18"/>
  <c r="AA502" i="18" s="1"/>
  <c r="H120" i="18"/>
  <c r="P119" i="18" s="1"/>
  <c r="M119" i="18"/>
  <c r="V114" i="18" s="1"/>
  <c r="L117" i="18"/>
  <c r="N119" i="18"/>
  <c r="Q119" i="18"/>
  <c r="AA115" i="18" s="1"/>
  <c r="R119" i="18"/>
  <c r="H176" i="18"/>
  <c r="L173" i="18"/>
  <c r="M175" i="18"/>
  <c r="V170" i="18" s="1"/>
  <c r="P175" i="18"/>
  <c r="N175" i="18"/>
  <c r="Q175" i="18"/>
  <c r="AA171" i="18" s="1"/>
  <c r="R175" i="18"/>
  <c r="U114" i="18"/>
  <c r="W116" i="18"/>
  <c r="X116" i="18"/>
  <c r="Y114" i="18"/>
  <c r="L93" i="18"/>
  <c r="H96" i="18"/>
  <c r="P95" i="18" s="1"/>
  <c r="M95" i="18"/>
  <c r="V90" i="18" s="1"/>
  <c r="N95" i="18"/>
  <c r="Q95" i="18"/>
  <c r="AA91" i="18" s="1"/>
  <c r="R95" i="18"/>
  <c r="S92" i="18"/>
  <c r="Z504" i="18"/>
  <c r="T502" i="18"/>
  <c r="U12" i="18"/>
  <c r="W14" i="18"/>
  <c r="X14" i="18"/>
  <c r="Y12" i="18"/>
  <c r="Z464" i="18"/>
  <c r="T462" i="18"/>
  <c r="S171" i="18"/>
  <c r="S478" i="18"/>
  <c r="H259" i="18"/>
  <c r="L256" i="18"/>
  <c r="M258" i="18"/>
  <c r="V253" i="18" s="1"/>
  <c r="N258" i="18"/>
  <c r="Q258" i="18"/>
  <c r="AA254" i="18" s="1"/>
  <c r="P258" i="18"/>
  <c r="R258" i="18"/>
  <c r="U467" i="18"/>
  <c r="V467" i="18"/>
  <c r="Y467" i="18"/>
  <c r="W465" i="18"/>
  <c r="U463" i="18"/>
  <c r="X465" i="18"/>
  <c r="Y463" i="18"/>
  <c r="S502" i="18"/>
  <c r="U465" i="18"/>
  <c r="V465" i="18"/>
  <c r="Y465" i="18"/>
  <c r="U461" i="18"/>
  <c r="W463" i="18"/>
  <c r="X463" i="18"/>
  <c r="Y461" i="18"/>
  <c r="S91" i="18"/>
  <c r="L464" i="18"/>
  <c r="L466" i="18"/>
  <c r="S466" i="18" s="1"/>
  <c r="M466" i="18"/>
  <c r="V461" i="18" s="1"/>
  <c r="M467" i="18"/>
  <c r="N466" i="18"/>
  <c r="Q467" i="18"/>
  <c r="P466" i="18"/>
  <c r="R466" i="18"/>
  <c r="Q466" i="18"/>
  <c r="AA462" i="18" s="1"/>
  <c r="P118" i="18"/>
  <c r="S13" i="18"/>
  <c r="H66" i="18"/>
  <c r="M65" i="18"/>
  <c r="V60" i="18" s="1"/>
  <c r="L63" i="18"/>
  <c r="N65" i="18"/>
  <c r="Q65" i="18"/>
  <c r="AA61" i="18" s="1"/>
  <c r="P65" i="18"/>
  <c r="R65" i="18"/>
  <c r="S62" i="18"/>
  <c r="P174" i="18"/>
  <c r="P481" i="18"/>
  <c r="P94" i="18"/>
  <c r="P465" i="18"/>
  <c r="P505" i="18"/>
  <c r="Z432" i="18"/>
  <c r="T430" i="18"/>
  <c r="P16" i="18"/>
  <c r="U60" i="18"/>
  <c r="W62" i="18"/>
  <c r="X62" i="18"/>
  <c r="Y60" i="18"/>
  <c r="P257" i="18"/>
  <c r="T465" i="18"/>
  <c r="AA465" i="18"/>
  <c r="U501" i="18"/>
  <c r="W503" i="18"/>
  <c r="X503" i="18"/>
  <c r="Y501" i="18"/>
  <c r="S13" i="6"/>
  <c r="Z305" i="18" l="1"/>
  <c r="T303" i="18"/>
  <c r="Z380" i="18"/>
  <c r="T378" i="18"/>
  <c r="Z145" i="18"/>
  <c r="T143" i="18"/>
  <c r="P224" i="18"/>
  <c r="U37" i="18"/>
  <c r="X39" i="18"/>
  <c r="W39" i="18"/>
  <c r="Y37" i="18"/>
  <c r="H410" i="18"/>
  <c r="M409" i="18"/>
  <c r="V404" i="18" s="1"/>
  <c r="N409" i="18"/>
  <c r="P408" i="18"/>
  <c r="Q409" i="18"/>
  <c r="AA405" i="18" s="1"/>
  <c r="R409" i="18"/>
  <c r="L407" i="18"/>
  <c r="S199" i="18"/>
  <c r="H203" i="18"/>
  <c r="Q202" i="18"/>
  <c r="AA198" i="18" s="1"/>
  <c r="L200" i="18"/>
  <c r="M202" i="18"/>
  <c r="V197" i="18" s="1"/>
  <c r="N202" i="18"/>
  <c r="R202" i="18"/>
  <c r="S255" i="18"/>
  <c r="R42" i="18"/>
  <c r="H43" i="18"/>
  <c r="L40" i="18"/>
  <c r="M42" i="18"/>
  <c r="V37" i="18" s="1"/>
  <c r="N42" i="18"/>
  <c r="Q42" i="18"/>
  <c r="AA38" i="18" s="1"/>
  <c r="U428" i="18"/>
  <c r="W430" i="18"/>
  <c r="X430" i="18"/>
  <c r="Y428" i="18"/>
  <c r="S172" i="18"/>
  <c r="S503" i="18"/>
  <c r="W326" i="18"/>
  <c r="U324" i="18"/>
  <c r="X326" i="18"/>
  <c r="Y324" i="18"/>
  <c r="S430" i="18"/>
  <c r="H434" i="18"/>
  <c r="N433" i="18"/>
  <c r="L431" i="18"/>
  <c r="M433" i="18"/>
  <c r="V428" i="18" s="1"/>
  <c r="Q433" i="18"/>
  <c r="AA429" i="18" s="1"/>
  <c r="R433" i="18"/>
  <c r="R468" i="18"/>
  <c r="Z328" i="18"/>
  <c r="T326" i="18"/>
  <c r="Z223" i="18"/>
  <c r="T221" i="18"/>
  <c r="H277" i="18"/>
  <c r="L274" i="18"/>
  <c r="N276" i="18"/>
  <c r="Q276" i="18"/>
  <c r="AA272" i="18" s="1"/>
  <c r="R276" i="18"/>
  <c r="P276" i="18"/>
  <c r="M276" i="18"/>
  <c r="V271" i="18" s="1"/>
  <c r="S273" i="18"/>
  <c r="S429" i="18"/>
  <c r="Q329" i="18"/>
  <c r="AA325" i="18" s="1"/>
  <c r="M329" i="18"/>
  <c r="V324" i="18" s="1"/>
  <c r="N329" i="18"/>
  <c r="R329" i="18"/>
  <c r="L327" i="18"/>
  <c r="H330" i="18"/>
  <c r="P329" i="18"/>
  <c r="U376" i="18"/>
  <c r="W378" i="18"/>
  <c r="X378" i="18"/>
  <c r="Y376" i="18"/>
  <c r="S221" i="18"/>
  <c r="S38" i="18"/>
  <c r="Z40" i="18"/>
  <c r="T38" i="18"/>
  <c r="U141" i="18"/>
  <c r="X143" i="18"/>
  <c r="W143" i="18"/>
  <c r="Y141" i="18"/>
  <c r="S272" i="18"/>
  <c r="U301" i="18"/>
  <c r="W303" i="18"/>
  <c r="X303" i="18"/>
  <c r="Y301" i="18"/>
  <c r="Z361" i="18"/>
  <c r="T359" i="18"/>
  <c r="Z431" i="18"/>
  <c r="T429" i="18"/>
  <c r="M381" i="18"/>
  <c r="V376" i="18" s="1"/>
  <c r="N381" i="18"/>
  <c r="P381" i="18"/>
  <c r="Q381" i="18"/>
  <c r="AA377" i="18" s="1"/>
  <c r="R381" i="18"/>
  <c r="S378" i="18"/>
  <c r="H382" i="18"/>
  <c r="L379" i="18"/>
  <c r="N225" i="18"/>
  <c r="Q225" i="18"/>
  <c r="AA221" i="18" s="1"/>
  <c r="M225" i="18"/>
  <c r="V220" i="18" s="1"/>
  <c r="H226" i="18"/>
  <c r="P225" i="18" s="1"/>
  <c r="L223" i="18"/>
  <c r="Z41" i="18"/>
  <c r="T39" i="18"/>
  <c r="Z200" i="18"/>
  <c r="T198" i="18"/>
  <c r="M146" i="18"/>
  <c r="V141" i="18" s="1"/>
  <c r="N146" i="18"/>
  <c r="Q146" i="18"/>
  <c r="AA142" i="18" s="1"/>
  <c r="R146" i="18"/>
  <c r="S143" i="18"/>
  <c r="H147" i="18"/>
  <c r="L144" i="18"/>
  <c r="P146" i="18"/>
  <c r="Z407" i="18"/>
  <c r="T405" i="18"/>
  <c r="M306" i="18"/>
  <c r="V301" i="18" s="1"/>
  <c r="R306" i="18"/>
  <c r="N306" i="18"/>
  <c r="Q306" i="18"/>
  <c r="AA302" i="18" s="1"/>
  <c r="H307" i="18"/>
  <c r="L304" i="18"/>
  <c r="S303" i="18"/>
  <c r="Z201" i="18"/>
  <c r="T199" i="18"/>
  <c r="Z379" i="18"/>
  <c r="T377" i="18"/>
  <c r="Z144" i="18"/>
  <c r="T142" i="18"/>
  <c r="U271" i="18"/>
  <c r="W273" i="18"/>
  <c r="X273" i="18"/>
  <c r="Y271" i="18"/>
  <c r="V403" i="18"/>
  <c r="S405" i="18"/>
  <c r="U357" i="18"/>
  <c r="W359" i="18"/>
  <c r="X359" i="18"/>
  <c r="Y357" i="18"/>
  <c r="Q362" i="18"/>
  <c r="AA358" i="18" s="1"/>
  <c r="H363" i="18"/>
  <c r="P362" i="18" s="1"/>
  <c r="L360" i="18"/>
  <c r="M362" i="18"/>
  <c r="V357" i="18" s="1"/>
  <c r="N362" i="18"/>
  <c r="R362" i="18"/>
  <c r="W222" i="18"/>
  <c r="X222" i="18"/>
  <c r="U220" i="18"/>
  <c r="Y220" i="18"/>
  <c r="Z304" i="18"/>
  <c r="T302" i="18"/>
  <c r="Z275" i="18"/>
  <c r="T273" i="18"/>
  <c r="U404" i="18"/>
  <c r="W406" i="18"/>
  <c r="X406" i="18"/>
  <c r="Y404" i="18"/>
  <c r="X199" i="18"/>
  <c r="U197" i="18"/>
  <c r="W199" i="18"/>
  <c r="Y197" i="18"/>
  <c r="Z95" i="18"/>
  <c r="T93" i="18"/>
  <c r="Z118" i="18"/>
  <c r="T116" i="18"/>
  <c r="Z16" i="18"/>
  <c r="T14" i="18"/>
  <c r="Z65" i="18"/>
  <c r="T63" i="18"/>
  <c r="Z466" i="18"/>
  <c r="T464" i="18"/>
  <c r="U91" i="18"/>
  <c r="W93" i="18"/>
  <c r="X93" i="18"/>
  <c r="Y91" i="18"/>
  <c r="W117" i="18"/>
  <c r="U115" i="18"/>
  <c r="X117" i="18"/>
  <c r="Y115" i="18"/>
  <c r="H508" i="18"/>
  <c r="P507" i="18" s="1"/>
  <c r="L505" i="18"/>
  <c r="N507" i="18"/>
  <c r="M507" i="18"/>
  <c r="V502" i="18" s="1"/>
  <c r="Q507" i="18"/>
  <c r="AA503" i="18" s="1"/>
  <c r="R507" i="18"/>
  <c r="U478" i="18"/>
  <c r="W480" i="18"/>
  <c r="X480" i="18"/>
  <c r="Y478" i="18"/>
  <c r="U13" i="18"/>
  <c r="X15" i="18"/>
  <c r="W15" i="18"/>
  <c r="Y13" i="18"/>
  <c r="Z465" i="18"/>
  <c r="T463" i="18"/>
  <c r="R469" i="18"/>
  <c r="AA463" i="18"/>
  <c r="Z258" i="18"/>
  <c r="T256" i="18"/>
  <c r="Z175" i="18"/>
  <c r="T173" i="18"/>
  <c r="H484" i="18"/>
  <c r="P483" i="18" s="1"/>
  <c r="L481" i="18"/>
  <c r="M483" i="18"/>
  <c r="V478" i="18" s="1"/>
  <c r="N483" i="18"/>
  <c r="Q483" i="18"/>
  <c r="AA479" i="18" s="1"/>
  <c r="R483" i="18"/>
  <c r="H19" i="18"/>
  <c r="P18" i="18" s="1"/>
  <c r="L16" i="18"/>
  <c r="M18" i="18"/>
  <c r="V13" i="18" s="1"/>
  <c r="N18" i="18"/>
  <c r="Q18" i="18"/>
  <c r="AA14" i="18" s="1"/>
  <c r="R18" i="18"/>
  <c r="Z505" i="18"/>
  <c r="T503" i="18"/>
  <c r="Z174" i="18"/>
  <c r="T172" i="18"/>
  <c r="T466" i="18"/>
  <c r="AA466" i="18"/>
  <c r="L118" i="18"/>
  <c r="H121" i="18"/>
  <c r="P120" i="18" s="1"/>
  <c r="M120" i="18"/>
  <c r="V115" i="18" s="1"/>
  <c r="N120" i="18"/>
  <c r="Q120" i="18"/>
  <c r="AA116" i="18" s="1"/>
  <c r="R120" i="18"/>
  <c r="S117" i="18"/>
  <c r="S479" i="18"/>
  <c r="S14" i="18"/>
  <c r="U61" i="18"/>
  <c r="X63" i="18"/>
  <c r="W63" i="18"/>
  <c r="Y61" i="18"/>
  <c r="N469" i="18"/>
  <c r="V462" i="18"/>
  <c r="S464" i="18"/>
  <c r="U171" i="18"/>
  <c r="W173" i="18"/>
  <c r="X173" i="18"/>
  <c r="Y171" i="18"/>
  <c r="S116" i="18"/>
  <c r="P482" i="18"/>
  <c r="Z257" i="18"/>
  <c r="T255" i="18"/>
  <c r="Z94" i="18"/>
  <c r="T92" i="18"/>
  <c r="H177" i="18"/>
  <c r="P176" i="18" s="1"/>
  <c r="L174" i="18"/>
  <c r="M176" i="18"/>
  <c r="V171" i="18" s="1"/>
  <c r="N176" i="18"/>
  <c r="Q176" i="18"/>
  <c r="AA172" i="18" s="1"/>
  <c r="R176" i="18"/>
  <c r="Z506" i="18"/>
  <c r="T504" i="18"/>
  <c r="P17" i="18"/>
  <c r="S463" i="18"/>
  <c r="Z481" i="18"/>
  <c r="T479" i="18"/>
  <c r="H67" i="18"/>
  <c r="M66" i="18"/>
  <c r="V61" i="18" s="1"/>
  <c r="L64" i="18"/>
  <c r="N66" i="18"/>
  <c r="Q66" i="18"/>
  <c r="AA62" i="18" s="1"/>
  <c r="R66" i="18"/>
  <c r="S63" i="18"/>
  <c r="N468" i="18"/>
  <c r="U254" i="18"/>
  <c r="W256" i="18"/>
  <c r="X256" i="18"/>
  <c r="Y254" i="18"/>
  <c r="U468" i="18"/>
  <c r="V468" i="18"/>
  <c r="Y468" i="18"/>
  <c r="W466" i="18"/>
  <c r="U464" i="18"/>
  <c r="X466" i="18"/>
  <c r="Y464" i="18"/>
  <c r="H260" i="18"/>
  <c r="P259" i="18" s="1"/>
  <c r="L257" i="18"/>
  <c r="M259" i="18"/>
  <c r="V254" i="18" s="1"/>
  <c r="N259" i="18"/>
  <c r="Q259" i="18"/>
  <c r="AA255" i="18" s="1"/>
  <c r="S256" i="18"/>
  <c r="R259" i="18"/>
  <c r="Z119" i="18"/>
  <c r="T117" i="18"/>
  <c r="T467" i="18"/>
  <c r="AA467" i="18"/>
  <c r="U466" i="18"/>
  <c r="V466" i="18"/>
  <c r="Y466" i="18"/>
  <c r="U462" i="18"/>
  <c r="W464" i="18"/>
  <c r="X464" i="18"/>
  <c r="Y462" i="18"/>
  <c r="L94" i="18"/>
  <c r="H97" i="18"/>
  <c r="P96" i="18" s="1"/>
  <c r="N96" i="18"/>
  <c r="M96" i="18"/>
  <c r="V91" i="18" s="1"/>
  <c r="Q96" i="18"/>
  <c r="AA92" i="18" s="1"/>
  <c r="R96" i="18"/>
  <c r="W504" i="18"/>
  <c r="U502" i="18"/>
  <c r="X504" i="18"/>
  <c r="Y502" i="18"/>
  <c r="G3" i="25"/>
  <c r="M7" i="25" a="1"/>
  <c r="M7" i="25" s="1"/>
  <c r="M10" i="25" s="1" a="1"/>
  <c r="M10" i="25" s="1"/>
  <c r="M8" i="25" a="1"/>
  <c r="M8" i="25" s="1"/>
  <c r="M9" i="25" a="1"/>
  <c r="M9" i="25" s="1"/>
  <c r="B5" i="25" s="1"/>
  <c r="B7" i="25" s="1" a="1"/>
  <c r="B7" i="25" s="1"/>
  <c r="C7" i="25" s="1"/>
  <c r="M12" i="25" a="1"/>
  <c r="M12" i="25" s="1"/>
  <c r="B6" i="25" s="1"/>
  <c r="C6" i="25" s="1"/>
  <c r="Q21" i="25"/>
  <c r="Q18" i="25"/>
  <c r="Q13" i="25"/>
  <c r="Q11" i="25"/>
  <c r="Q9" i="25"/>
  <c r="Q2" i="25"/>
  <c r="Q4" i="25" s="1"/>
  <c r="Q6" i="25" s="1"/>
  <c r="M2" i="25"/>
  <c r="Z225" i="18" l="1"/>
  <c r="T223" i="18"/>
  <c r="Z362" i="18"/>
  <c r="T360" i="18"/>
  <c r="S359" i="18"/>
  <c r="Z276" i="18"/>
  <c r="T274" i="18"/>
  <c r="M203" i="18"/>
  <c r="V198" i="18" s="1"/>
  <c r="N203" i="18"/>
  <c r="H204" i="18"/>
  <c r="Q203" i="18"/>
  <c r="AA199" i="18" s="1"/>
  <c r="R203" i="18"/>
  <c r="L201" i="18"/>
  <c r="Z224" i="18"/>
  <c r="T222" i="18"/>
  <c r="S15" i="18"/>
  <c r="X223" i="18"/>
  <c r="U221" i="18"/>
  <c r="W223" i="18"/>
  <c r="Y221" i="18"/>
  <c r="S326" i="18"/>
  <c r="L408" i="18"/>
  <c r="N410" i="18"/>
  <c r="R410" i="18"/>
  <c r="Q410" i="18"/>
  <c r="AA406" i="18" s="1"/>
  <c r="M410" i="18"/>
  <c r="H411" i="18"/>
  <c r="P410" i="18" s="1"/>
  <c r="X304" i="18"/>
  <c r="U302" i="18"/>
  <c r="W304" i="18"/>
  <c r="Y302" i="18"/>
  <c r="M226" i="18"/>
  <c r="V221" i="18" s="1"/>
  <c r="N226" i="18"/>
  <c r="Q226" i="18"/>
  <c r="AA222" i="18" s="1"/>
  <c r="R226" i="18"/>
  <c r="H227" i="18"/>
  <c r="P226" i="18" s="1"/>
  <c r="L224" i="18"/>
  <c r="P202" i="18"/>
  <c r="Y405" i="18"/>
  <c r="W407" i="18"/>
  <c r="U405" i="18"/>
  <c r="X407" i="18"/>
  <c r="S406" i="18"/>
  <c r="R307" i="18"/>
  <c r="H308" i="18"/>
  <c r="L305" i="18"/>
  <c r="Q307" i="18"/>
  <c r="AA303" i="18" s="1"/>
  <c r="M307" i="18"/>
  <c r="V302" i="18" s="1"/>
  <c r="N307" i="18"/>
  <c r="Z146" i="18"/>
  <c r="T144" i="18"/>
  <c r="Z381" i="18"/>
  <c r="T379" i="18"/>
  <c r="Y429" i="18"/>
  <c r="X431" i="18"/>
  <c r="U429" i="18"/>
  <c r="W431" i="18"/>
  <c r="U38" i="18"/>
  <c r="W40" i="18"/>
  <c r="X40" i="18"/>
  <c r="Y38" i="18"/>
  <c r="U358" i="18"/>
  <c r="W360" i="18"/>
  <c r="X360" i="18"/>
  <c r="Y358" i="18"/>
  <c r="U142" i="18"/>
  <c r="X144" i="18"/>
  <c r="W144" i="18"/>
  <c r="Y142" i="18"/>
  <c r="Z329" i="18"/>
  <c r="T327" i="18"/>
  <c r="U272" i="18"/>
  <c r="W274" i="18"/>
  <c r="X274" i="18"/>
  <c r="Y272" i="18"/>
  <c r="L41" i="18"/>
  <c r="N43" i="18"/>
  <c r="Q43" i="18"/>
  <c r="AA39" i="18" s="1"/>
  <c r="R43" i="18"/>
  <c r="H44" i="18"/>
  <c r="M43" i="18"/>
  <c r="V38" i="18" s="1"/>
  <c r="P43" i="18"/>
  <c r="L145" i="18"/>
  <c r="M147" i="18"/>
  <c r="V142" i="18" s="1"/>
  <c r="N147" i="18"/>
  <c r="Q147" i="18"/>
  <c r="AA143" i="18" s="1"/>
  <c r="H148" i="18"/>
  <c r="R147" i="18"/>
  <c r="L328" i="18"/>
  <c r="M330" i="18"/>
  <c r="V325" i="18" s="1"/>
  <c r="R330" i="18"/>
  <c r="Q330" i="18"/>
  <c r="AA326" i="18" s="1"/>
  <c r="N330" i="18"/>
  <c r="H331" i="18"/>
  <c r="P330" i="18" s="1"/>
  <c r="H278" i="18"/>
  <c r="M277" i="18"/>
  <c r="V272" i="18" s="1"/>
  <c r="P277" i="18"/>
  <c r="L275" i="18"/>
  <c r="Q277" i="18"/>
  <c r="R277" i="18"/>
  <c r="N277" i="18"/>
  <c r="L432" i="18"/>
  <c r="M434" i="18"/>
  <c r="N434" i="18"/>
  <c r="R434" i="18"/>
  <c r="Q434" i="18"/>
  <c r="AA430" i="18" s="1"/>
  <c r="P433" i="18"/>
  <c r="H435" i="18"/>
  <c r="S39" i="18"/>
  <c r="P409" i="18"/>
  <c r="Q363" i="18"/>
  <c r="AA359" i="18" s="1"/>
  <c r="L361" i="18"/>
  <c r="R363" i="18"/>
  <c r="H364" i="18"/>
  <c r="M363" i="18"/>
  <c r="V358" i="18" s="1"/>
  <c r="N363" i="18"/>
  <c r="U377" i="18"/>
  <c r="W379" i="18"/>
  <c r="X379" i="18"/>
  <c r="Y377" i="18"/>
  <c r="U325" i="18"/>
  <c r="W327" i="18"/>
  <c r="X327" i="18"/>
  <c r="Y325" i="18"/>
  <c r="U198" i="18"/>
  <c r="W200" i="18"/>
  <c r="X200" i="18"/>
  <c r="Y198" i="18"/>
  <c r="Z408" i="18"/>
  <c r="T406" i="18"/>
  <c r="P306" i="18"/>
  <c r="S222" i="18"/>
  <c r="N382" i="18"/>
  <c r="R382" i="18"/>
  <c r="Q382" i="18"/>
  <c r="AA378" i="18" s="1"/>
  <c r="H383" i="18"/>
  <c r="L380" i="18"/>
  <c r="M382" i="18"/>
  <c r="V377" i="18" s="1"/>
  <c r="S379" i="18"/>
  <c r="P42" i="18"/>
  <c r="Z176" i="18"/>
  <c r="T174" i="18"/>
  <c r="Z259" i="18"/>
  <c r="T257" i="18"/>
  <c r="Z483" i="18"/>
  <c r="T481" i="18"/>
  <c r="Z96" i="18"/>
  <c r="T94" i="18"/>
  <c r="Z120" i="18"/>
  <c r="T118" i="18"/>
  <c r="H68" i="18"/>
  <c r="M67" i="18"/>
  <c r="V62" i="18" s="1"/>
  <c r="N67" i="18"/>
  <c r="L65" i="18"/>
  <c r="Q67" i="18"/>
  <c r="AA63" i="18" s="1"/>
  <c r="R67" i="18"/>
  <c r="P66" i="18"/>
  <c r="S173" i="18"/>
  <c r="T469" i="18"/>
  <c r="AA469" i="18"/>
  <c r="S480" i="18"/>
  <c r="Z18" i="18"/>
  <c r="T16" i="18"/>
  <c r="Z17" i="18"/>
  <c r="T15" i="18"/>
  <c r="H509" i="18"/>
  <c r="L506" i="18"/>
  <c r="M508" i="18"/>
  <c r="V503" i="18" s="1"/>
  <c r="N508" i="18"/>
  <c r="P508" i="18"/>
  <c r="Q508" i="18"/>
  <c r="AA504" i="18" s="1"/>
  <c r="R508" i="18"/>
  <c r="W505" i="18"/>
  <c r="U503" i="18"/>
  <c r="X505" i="18"/>
  <c r="Y503" i="18"/>
  <c r="T468" i="18"/>
  <c r="AA468" i="18"/>
  <c r="Z482" i="18"/>
  <c r="T480" i="18"/>
  <c r="H98" i="18"/>
  <c r="L95" i="18"/>
  <c r="M97" i="18"/>
  <c r="V92" i="18" s="1"/>
  <c r="N97" i="18"/>
  <c r="Q97" i="18"/>
  <c r="AA93" i="18" s="1"/>
  <c r="R97" i="18"/>
  <c r="U255" i="18"/>
  <c r="W257" i="18"/>
  <c r="X257" i="18"/>
  <c r="Y255" i="18"/>
  <c r="U62" i="18"/>
  <c r="W64" i="18"/>
  <c r="X64" i="18"/>
  <c r="Y62" i="18"/>
  <c r="U92" i="18"/>
  <c r="W94" i="18"/>
  <c r="X94" i="18"/>
  <c r="Y92" i="18"/>
  <c r="H261" i="18"/>
  <c r="P260" i="18" s="1"/>
  <c r="M260" i="18"/>
  <c r="V255" i="18" s="1"/>
  <c r="L258" i="18"/>
  <c r="N260" i="18"/>
  <c r="Q260" i="18"/>
  <c r="AA256" i="18" s="1"/>
  <c r="S257" i="18"/>
  <c r="R260" i="18"/>
  <c r="H122" i="18"/>
  <c r="L119" i="18"/>
  <c r="M121" i="18"/>
  <c r="V116" i="18" s="1"/>
  <c r="N121" i="18"/>
  <c r="P121" i="18"/>
  <c r="R121" i="18"/>
  <c r="Q121" i="18"/>
  <c r="AA117" i="18" s="1"/>
  <c r="S504" i="18"/>
  <c r="U172" i="18"/>
  <c r="W174" i="18"/>
  <c r="X174" i="18"/>
  <c r="Y172" i="18"/>
  <c r="U116" i="18"/>
  <c r="W118" i="18"/>
  <c r="X118" i="18"/>
  <c r="Y116" i="18"/>
  <c r="U14" i="18"/>
  <c r="W16" i="18"/>
  <c r="X16" i="18"/>
  <c r="Y14" i="18"/>
  <c r="W481" i="18"/>
  <c r="U479" i="18"/>
  <c r="X481" i="18"/>
  <c r="Y479" i="18"/>
  <c r="H20" i="18"/>
  <c r="L17" i="18"/>
  <c r="M19" i="18"/>
  <c r="V14" i="18" s="1"/>
  <c r="N19" i="18"/>
  <c r="P19" i="18"/>
  <c r="Q19" i="18"/>
  <c r="AA15" i="18" s="1"/>
  <c r="R19" i="18"/>
  <c r="H485" i="18"/>
  <c r="P484" i="18" s="1"/>
  <c r="L482" i="18"/>
  <c r="M484" i="18"/>
  <c r="V479" i="18" s="1"/>
  <c r="N484" i="18"/>
  <c r="Q484" i="18"/>
  <c r="AA480" i="18" s="1"/>
  <c r="S481" i="18"/>
  <c r="R484" i="18"/>
  <c r="V469" i="18"/>
  <c r="Y469" i="18"/>
  <c r="U469" i="18"/>
  <c r="Z507" i="18"/>
  <c r="T505" i="18"/>
  <c r="S93" i="18"/>
  <c r="H178" i="18"/>
  <c r="L175" i="18"/>
  <c r="M177" i="18"/>
  <c r="V172" i="18" s="1"/>
  <c r="N177" i="18"/>
  <c r="Q177" i="18"/>
  <c r="AA173" i="18" s="1"/>
  <c r="R177" i="18"/>
  <c r="C5" i="25"/>
  <c r="B2" i="25"/>
  <c r="C2" i="25" s="1"/>
  <c r="B4" i="25"/>
  <c r="C4" i="25" s="1"/>
  <c r="M11" i="25" a="1"/>
  <c r="M11" i="25" s="1"/>
  <c r="B3" i="25" s="1"/>
  <c r="C3" i="25" s="1"/>
  <c r="R19" i="6"/>
  <c r="Q19" i="6"/>
  <c r="P19" i="6"/>
  <c r="O19" i="6"/>
  <c r="N19" i="6"/>
  <c r="M19" i="6"/>
  <c r="K19" i="6"/>
  <c r="J19" i="6"/>
  <c r="Z410" i="18" l="1"/>
  <c r="T408" i="18"/>
  <c r="Z330" i="18"/>
  <c r="T328" i="18"/>
  <c r="Z226" i="18"/>
  <c r="T224" i="18"/>
  <c r="U378" i="18"/>
  <c r="X380" i="18"/>
  <c r="W380" i="18"/>
  <c r="Y378" i="18"/>
  <c r="U430" i="18"/>
  <c r="X432" i="18"/>
  <c r="Y430" i="18"/>
  <c r="W432" i="18"/>
  <c r="H279" i="18"/>
  <c r="M278" i="18"/>
  <c r="V273" i="18" s="1"/>
  <c r="P278" i="18"/>
  <c r="L276" i="18"/>
  <c r="Q278" i="18"/>
  <c r="AA274" i="18" s="1"/>
  <c r="R278" i="18"/>
  <c r="N278" i="18"/>
  <c r="X328" i="18"/>
  <c r="U326" i="18"/>
  <c r="W328" i="18"/>
  <c r="Y326" i="18"/>
  <c r="U143" i="18"/>
  <c r="W145" i="18"/>
  <c r="X145" i="18"/>
  <c r="Y143" i="18"/>
  <c r="U303" i="18"/>
  <c r="W305" i="18"/>
  <c r="X305" i="18"/>
  <c r="Y303" i="18"/>
  <c r="H384" i="18"/>
  <c r="M383" i="18"/>
  <c r="V378" i="18" s="1"/>
  <c r="N383" i="18"/>
  <c r="L381" i="18"/>
  <c r="Q383" i="18"/>
  <c r="AA379" i="18" s="1"/>
  <c r="R383" i="18"/>
  <c r="L433" i="18"/>
  <c r="N435" i="18"/>
  <c r="M435" i="18"/>
  <c r="P435" i="18"/>
  <c r="Q435" i="18"/>
  <c r="AA431" i="18" s="1"/>
  <c r="H436" i="18"/>
  <c r="R435" i="18"/>
  <c r="S144" i="18"/>
  <c r="U222" i="18"/>
  <c r="W224" i="18"/>
  <c r="X224" i="18"/>
  <c r="Y222" i="18"/>
  <c r="U199" i="18"/>
  <c r="W201" i="18"/>
  <c r="X201" i="18"/>
  <c r="Y199" i="18"/>
  <c r="Z202" i="18"/>
  <c r="T200" i="18"/>
  <c r="P363" i="18"/>
  <c r="H365" i="18"/>
  <c r="L362" i="18"/>
  <c r="N364" i="18"/>
  <c r="M364" i="18"/>
  <c r="V359" i="18" s="1"/>
  <c r="Q364" i="18"/>
  <c r="AA360" i="18" s="1"/>
  <c r="R364" i="18"/>
  <c r="S361" i="18"/>
  <c r="T431" i="18"/>
  <c r="Z433" i="18"/>
  <c r="L329" i="18"/>
  <c r="N331" i="18"/>
  <c r="Q331" i="18"/>
  <c r="AA327" i="18" s="1"/>
  <c r="R331" i="18"/>
  <c r="M331" i="18"/>
  <c r="V326" i="18" s="1"/>
  <c r="H332" i="18"/>
  <c r="P331" i="18"/>
  <c r="S304" i="18"/>
  <c r="P227" i="18"/>
  <c r="Q227" i="18"/>
  <c r="AA223" i="18" s="1"/>
  <c r="R227" i="18"/>
  <c r="H228" i="18"/>
  <c r="L225" i="18"/>
  <c r="M227" i="18"/>
  <c r="V222" i="18" s="1"/>
  <c r="N227" i="18"/>
  <c r="W408" i="18"/>
  <c r="Y406" i="18"/>
  <c r="X408" i="18"/>
  <c r="U406" i="18"/>
  <c r="Z42" i="18"/>
  <c r="T40" i="18"/>
  <c r="S274" i="18"/>
  <c r="S327" i="18"/>
  <c r="R148" i="18"/>
  <c r="H149" i="18"/>
  <c r="L146" i="18"/>
  <c r="M148" i="18"/>
  <c r="V143" i="18" s="1"/>
  <c r="P148" i="18"/>
  <c r="Q148" i="18"/>
  <c r="AA144" i="18" s="1"/>
  <c r="N148" i="18"/>
  <c r="X41" i="18"/>
  <c r="U39" i="18"/>
  <c r="W41" i="18"/>
  <c r="Y39" i="18"/>
  <c r="S200" i="18"/>
  <c r="U359" i="18"/>
  <c r="W361" i="18"/>
  <c r="X361" i="18"/>
  <c r="Y359" i="18"/>
  <c r="R279" i="18"/>
  <c r="AA273" i="18"/>
  <c r="Z43" i="18"/>
  <c r="T41" i="18"/>
  <c r="H412" i="18"/>
  <c r="L409" i="18"/>
  <c r="M411" i="18"/>
  <c r="V406" i="18" s="1"/>
  <c r="N411" i="18"/>
  <c r="Q411" i="18"/>
  <c r="AA407" i="18" s="1"/>
  <c r="S408" i="18"/>
  <c r="R411" i="18"/>
  <c r="S64" i="18"/>
  <c r="P382" i="18"/>
  <c r="S360" i="18"/>
  <c r="P434" i="18"/>
  <c r="U273" i="18"/>
  <c r="W275" i="18"/>
  <c r="X275" i="18"/>
  <c r="Y273" i="18"/>
  <c r="P147" i="18"/>
  <c r="S40" i="18"/>
  <c r="V405" i="18"/>
  <c r="S407" i="18"/>
  <c r="P203" i="18"/>
  <c r="Q204" i="18"/>
  <c r="AA200" i="18" s="1"/>
  <c r="R204" i="18"/>
  <c r="L202" i="18"/>
  <c r="H205" i="18"/>
  <c r="M204" i="18"/>
  <c r="V199" i="18" s="1"/>
  <c r="N204" i="18"/>
  <c r="S201" i="18"/>
  <c r="Z277" i="18"/>
  <c r="T275" i="18"/>
  <c r="Z306" i="18"/>
  <c r="T304" i="18"/>
  <c r="Z409" i="18"/>
  <c r="T407" i="18"/>
  <c r="V429" i="18"/>
  <c r="S431" i="18"/>
  <c r="L42" i="18"/>
  <c r="M44" i="18"/>
  <c r="V39" i="18" s="1"/>
  <c r="N44" i="18"/>
  <c r="P44" i="18"/>
  <c r="Q44" i="18"/>
  <c r="AA40" i="18" s="1"/>
  <c r="R44" i="18"/>
  <c r="H45" i="18"/>
  <c r="S41" i="18"/>
  <c r="P307" i="18"/>
  <c r="H309" i="18"/>
  <c r="L306" i="18"/>
  <c r="M308" i="18"/>
  <c r="V303" i="18" s="1"/>
  <c r="N308" i="18"/>
  <c r="Q308" i="18"/>
  <c r="AA304" i="18" s="1"/>
  <c r="R308" i="18"/>
  <c r="S223" i="18"/>
  <c r="Z484" i="18"/>
  <c r="T482" i="18"/>
  <c r="Z508" i="18"/>
  <c r="T506" i="18"/>
  <c r="Z66" i="18"/>
  <c r="T64" i="18"/>
  <c r="H69" i="18"/>
  <c r="L66" i="18"/>
  <c r="M68" i="18"/>
  <c r="V63" i="18" s="1"/>
  <c r="N68" i="18"/>
  <c r="Q68" i="18"/>
  <c r="AA64" i="18" s="1"/>
  <c r="R68" i="18"/>
  <c r="Z19" i="18"/>
  <c r="T17" i="18"/>
  <c r="U173" i="18"/>
  <c r="X175" i="18"/>
  <c r="W175" i="18"/>
  <c r="Y173" i="18"/>
  <c r="U117" i="18"/>
  <c r="X119" i="18"/>
  <c r="W119" i="18"/>
  <c r="Y117" i="18"/>
  <c r="X95" i="18"/>
  <c r="U93" i="18"/>
  <c r="W95" i="18"/>
  <c r="Y93" i="18"/>
  <c r="H99" i="18"/>
  <c r="L96" i="18"/>
  <c r="M98" i="18"/>
  <c r="V93" i="18" s="1"/>
  <c r="N98" i="18"/>
  <c r="P98" i="18"/>
  <c r="Q98" i="18"/>
  <c r="AA94" i="18" s="1"/>
  <c r="R98" i="18"/>
  <c r="U504" i="18"/>
  <c r="W506" i="18"/>
  <c r="X506" i="18"/>
  <c r="Y504" i="18"/>
  <c r="Z260" i="18"/>
  <c r="T258" i="18"/>
  <c r="H179" i="18"/>
  <c r="P178" i="18" s="1"/>
  <c r="L176" i="18"/>
  <c r="M178" i="18"/>
  <c r="V173" i="18" s="1"/>
  <c r="N178" i="18"/>
  <c r="Q178" i="18"/>
  <c r="AA174" i="18" s="1"/>
  <c r="R178" i="18"/>
  <c r="H123" i="18"/>
  <c r="L120" i="18"/>
  <c r="M122" i="18"/>
  <c r="V117" i="18" s="1"/>
  <c r="N122" i="18"/>
  <c r="Q122" i="18"/>
  <c r="AA118" i="18" s="1"/>
  <c r="R122" i="18"/>
  <c r="U256" i="18"/>
  <c r="X258" i="18"/>
  <c r="W258" i="18"/>
  <c r="Y256" i="18"/>
  <c r="S174" i="18"/>
  <c r="W482" i="18"/>
  <c r="U480" i="18"/>
  <c r="X482" i="18"/>
  <c r="Y480" i="18"/>
  <c r="U15" i="18"/>
  <c r="W17" i="18"/>
  <c r="X17" i="18"/>
  <c r="Y15" i="18"/>
  <c r="S118" i="18"/>
  <c r="S94" i="18"/>
  <c r="H510" i="18"/>
  <c r="L507" i="18"/>
  <c r="M509" i="18"/>
  <c r="V504" i="18" s="1"/>
  <c r="N509" i="18"/>
  <c r="Q509" i="18"/>
  <c r="AA505" i="18" s="1"/>
  <c r="R509" i="18"/>
  <c r="P67" i="18"/>
  <c r="H486" i="18"/>
  <c r="L483" i="18"/>
  <c r="M485" i="18"/>
  <c r="V480" i="18" s="1"/>
  <c r="N485" i="18"/>
  <c r="P485" i="18"/>
  <c r="Q485" i="18"/>
  <c r="AA481" i="18" s="1"/>
  <c r="R485" i="18"/>
  <c r="S482" i="18"/>
  <c r="H21" i="18"/>
  <c r="L18" i="18"/>
  <c r="M20" i="18"/>
  <c r="V15" i="18" s="1"/>
  <c r="N20" i="18"/>
  <c r="P20" i="18"/>
  <c r="Q20" i="18"/>
  <c r="AA16" i="18" s="1"/>
  <c r="R20" i="18"/>
  <c r="S17" i="18"/>
  <c r="H262" i="18"/>
  <c r="M261" i="18"/>
  <c r="V256" i="18" s="1"/>
  <c r="L259" i="18"/>
  <c r="N261" i="18"/>
  <c r="P261" i="18"/>
  <c r="R261" i="18"/>
  <c r="Q261" i="18"/>
  <c r="AA257" i="18" s="1"/>
  <c r="U63" i="18"/>
  <c r="W65" i="18"/>
  <c r="X65" i="18"/>
  <c r="Y63" i="18"/>
  <c r="P177" i="18"/>
  <c r="S16" i="18"/>
  <c r="P97" i="18"/>
  <c r="S505" i="18"/>
  <c r="Z121" i="18"/>
  <c r="T119" i="18"/>
  <c r="L19" i="6"/>
  <c r="J1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2" i="22"/>
  <c r="R45" i="18" l="1"/>
  <c r="H46" i="18"/>
  <c r="P45" i="18" s="1"/>
  <c r="M45" i="18"/>
  <c r="V40" i="18" s="1"/>
  <c r="L43" i="18"/>
  <c r="N45" i="18"/>
  <c r="Q45" i="18"/>
  <c r="AA41" i="18" s="1"/>
  <c r="S42" i="18"/>
  <c r="Z203" i="18"/>
  <c r="T201" i="18"/>
  <c r="Z434" i="18"/>
  <c r="T432" i="18"/>
  <c r="U431" i="18"/>
  <c r="X433" i="18"/>
  <c r="Y431" i="18"/>
  <c r="W433" i="18"/>
  <c r="H385" i="18"/>
  <c r="L382" i="18"/>
  <c r="M384" i="18"/>
  <c r="V379" i="18" s="1"/>
  <c r="N384" i="18"/>
  <c r="P384" i="18"/>
  <c r="R384" i="18"/>
  <c r="Q384" i="18"/>
  <c r="AA380" i="18" s="1"/>
  <c r="N205" i="18"/>
  <c r="R205" i="18"/>
  <c r="S202" i="18"/>
  <c r="Q205" i="18"/>
  <c r="AA201" i="18" s="1"/>
  <c r="H206" i="18"/>
  <c r="P205" i="18" s="1"/>
  <c r="M205" i="18"/>
  <c r="V200" i="18" s="1"/>
  <c r="L203" i="18"/>
  <c r="W146" i="18"/>
  <c r="X146" i="18"/>
  <c r="U144" i="18"/>
  <c r="Y144" i="18"/>
  <c r="U327" i="18"/>
  <c r="W329" i="18"/>
  <c r="X329" i="18"/>
  <c r="Y327" i="18"/>
  <c r="X306" i="18"/>
  <c r="U304" i="18"/>
  <c r="W306" i="18"/>
  <c r="Y304" i="18"/>
  <c r="U200" i="18"/>
  <c r="W202" i="18"/>
  <c r="X202" i="18"/>
  <c r="Y200" i="18"/>
  <c r="Z382" i="18"/>
  <c r="T380" i="18"/>
  <c r="P411" i="18"/>
  <c r="Q412" i="18"/>
  <c r="AA408" i="18" s="1"/>
  <c r="N412" i="18"/>
  <c r="S409" i="18"/>
  <c r="R412" i="18"/>
  <c r="M412" i="18"/>
  <c r="V407" i="18" s="1"/>
  <c r="L410" i="18"/>
  <c r="H413" i="18"/>
  <c r="L147" i="18"/>
  <c r="M149" i="18"/>
  <c r="V144" i="18" s="1"/>
  <c r="N149" i="18"/>
  <c r="Q149" i="18"/>
  <c r="AA145" i="18" s="1"/>
  <c r="R149" i="18"/>
  <c r="H150" i="18"/>
  <c r="P149" i="18"/>
  <c r="M228" i="18"/>
  <c r="V223" i="18" s="1"/>
  <c r="Q228" i="18"/>
  <c r="AA224" i="18" s="1"/>
  <c r="N228" i="18"/>
  <c r="R228" i="18"/>
  <c r="S225" i="18"/>
  <c r="H229" i="18"/>
  <c r="L226" i="18"/>
  <c r="Z331" i="18"/>
  <c r="T329" i="18"/>
  <c r="W362" i="18"/>
  <c r="X362" i="18"/>
  <c r="U360" i="18"/>
  <c r="Y360" i="18"/>
  <c r="S380" i="18"/>
  <c r="S275" i="18"/>
  <c r="Z44" i="18"/>
  <c r="T42" i="18"/>
  <c r="U407" i="18"/>
  <c r="W409" i="18"/>
  <c r="X409" i="18"/>
  <c r="Y407" i="18"/>
  <c r="P308" i="18"/>
  <c r="L307" i="18"/>
  <c r="N309" i="18"/>
  <c r="M309" i="18"/>
  <c r="V304" i="18" s="1"/>
  <c r="Q309" i="18"/>
  <c r="AA305" i="18" s="1"/>
  <c r="H310" i="18"/>
  <c r="R309" i="18"/>
  <c r="P309" i="18"/>
  <c r="Z147" i="18"/>
  <c r="T145" i="18"/>
  <c r="S328" i="18"/>
  <c r="P364" i="18"/>
  <c r="M365" i="18"/>
  <c r="V360" i="18" s="1"/>
  <c r="R365" i="18"/>
  <c r="H366" i="18"/>
  <c r="N365" i="18"/>
  <c r="L363" i="18"/>
  <c r="P365" i="18"/>
  <c r="Q365" i="18"/>
  <c r="AA361" i="18" s="1"/>
  <c r="Q436" i="18"/>
  <c r="AA432" i="18" s="1"/>
  <c r="R436" i="18"/>
  <c r="H437" i="18"/>
  <c r="L434" i="18"/>
  <c r="M436" i="18"/>
  <c r="V431" i="18" s="1"/>
  <c r="N436" i="18"/>
  <c r="W225" i="18"/>
  <c r="X225" i="18"/>
  <c r="U223" i="18"/>
  <c r="Y223" i="18"/>
  <c r="S506" i="18"/>
  <c r="Z307" i="18"/>
  <c r="T305" i="18"/>
  <c r="U40" i="18"/>
  <c r="X42" i="18"/>
  <c r="W42" i="18"/>
  <c r="Y40" i="18"/>
  <c r="S145" i="18"/>
  <c r="S224" i="18"/>
  <c r="Q332" i="18"/>
  <c r="AA328" i="18" s="1"/>
  <c r="R332" i="18"/>
  <c r="H333" i="18"/>
  <c r="M332" i="18"/>
  <c r="V327" i="18" s="1"/>
  <c r="L330" i="18"/>
  <c r="N332" i="18"/>
  <c r="Z363" i="18"/>
  <c r="T361" i="18"/>
  <c r="P383" i="18"/>
  <c r="U274" i="18"/>
  <c r="X276" i="18"/>
  <c r="W276" i="18"/>
  <c r="Y274" i="18"/>
  <c r="S305" i="18"/>
  <c r="P204" i="18"/>
  <c r="Z435" i="18"/>
  <c r="T433" i="18"/>
  <c r="X381" i="18"/>
  <c r="U379" i="18"/>
  <c r="W381" i="18"/>
  <c r="Y379" i="18"/>
  <c r="Z278" i="18"/>
  <c r="T276" i="18"/>
  <c r="Z227" i="18"/>
  <c r="T225" i="18"/>
  <c r="V430" i="18"/>
  <c r="S432" i="18"/>
  <c r="Z148" i="18"/>
  <c r="T146" i="18"/>
  <c r="H280" i="18"/>
  <c r="N279" i="18"/>
  <c r="M279" i="18"/>
  <c r="V274" i="18" s="1"/>
  <c r="P279" i="18"/>
  <c r="L277" i="18"/>
  <c r="Q279" i="18"/>
  <c r="AA275" i="18" s="1"/>
  <c r="Z177" i="18"/>
  <c r="T175" i="18"/>
  <c r="H22" i="18"/>
  <c r="L19" i="18"/>
  <c r="Q21" i="18"/>
  <c r="AA17" i="18" s="1"/>
  <c r="N21" i="18"/>
  <c r="P21" i="18"/>
  <c r="M21" i="18"/>
  <c r="V16" i="18" s="1"/>
  <c r="R21" i="18"/>
  <c r="H487" i="18"/>
  <c r="L484" i="18"/>
  <c r="M486" i="18"/>
  <c r="V481" i="18" s="1"/>
  <c r="N486" i="18"/>
  <c r="P486" i="18"/>
  <c r="R486" i="18"/>
  <c r="Q486" i="18"/>
  <c r="AA482" i="18" s="1"/>
  <c r="U505" i="18"/>
  <c r="W507" i="18"/>
  <c r="X507" i="18"/>
  <c r="Y505" i="18"/>
  <c r="H511" i="18"/>
  <c r="L508" i="18"/>
  <c r="M510" i="18"/>
  <c r="V505" i="18" s="1"/>
  <c r="N510" i="18"/>
  <c r="P510" i="18"/>
  <c r="Q510" i="18"/>
  <c r="AA506" i="18" s="1"/>
  <c r="R510" i="18"/>
  <c r="Z178" i="18"/>
  <c r="T176" i="18"/>
  <c r="U118" i="18"/>
  <c r="W120" i="18"/>
  <c r="X120" i="18"/>
  <c r="Y118" i="18"/>
  <c r="Z98" i="18"/>
  <c r="T96" i="18"/>
  <c r="U64" i="18"/>
  <c r="X66" i="18"/>
  <c r="W66" i="18"/>
  <c r="Y64" i="18"/>
  <c r="U257" i="18"/>
  <c r="X259" i="18"/>
  <c r="W259" i="18"/>
  <c r="Y257" i="18"/>
  <c r="H124" i="18"/>
  <c r="P123" i="18" s="1"/>
  <c r="M123" i="18"/>
  <c r="V118" i="18" s="1"/>
  <c r="L121" i="18"/>
  <c r="N123" i="18"/>
  <c r="Q123" i="18"/>
  <c r="AA119" i="18" s="1"/>
  <c r="R123" i="18"/>
  <c r="H70" i="18"/>
  <c r="L67" i="18"/>
  <c r="M69" i="18"/>
  <c r="V64" i="18" s="1"/>
  <c r="N69" i="18"/>
  <c r="R69" i="18"/>
  <c r="S66" i="18"/>
  <c r="Q69" i="18"/>
  <c r="AA65" i="18" s="1"/>
  <c r="Z20" i="18"/>
  <c r="T18" i="18"/>
  <c r="Z485" i="18"/>
  <c r="T483" i="18"/>
  <c r="S119" i="18"/>
  <c r="U174" i="18"/>
  <c r="W176" i="18"/>
  <c r="X176" i="18"/>
  <c r="Y174" i="18"/>
  <c r="Z261" i="18"/>
  <c r="T259" i="18"/>
  <c r="H263" i="18"/>
  <c r="L260" i="18"/>
  <c r="M262" i="18"/>
  <c r="V257" i="18" s="1"/>
  <c r="N262" i="18"/>
  <c r="P262" i="18"/>
  <c r="R262" i="18"/>
  <c r="Q262" i="18"/>
  <c r="AA258" i="18" s="1"/>
  <c r="P509" i="18"/>
  <c r="H180" i="18"/>
  <c r="L177" i="18"/>
  <c r="M179" i="18"/>
  <c r="V174" i="18" s="1"/>
  <c r="N179" i="18"/>
  <c r="Q179" i="18"/>
  <c r="AA175" i="18" s="1"/>
  <c r="S176" i="18"/>
  <c r="R179" i="18"/>
  <c r="U94" i="18"/>
  <c r="W96" i="18"/>
  <c r="X96" i="18"/>
  <c r="Y94" i="18"/>
  <c r="S65" i="18"/>
  <c r="S258" i="18"/>
  <c r="P122" i="18"/>
  <c r="S175" i="18"/>
  <c r="H100" i="18"/>
  <c r="M99" i="18"/>
  <c r="V94" i="18" s="1"/>
  <c r="L97" i="18"/>
  <c r="N99" i="18"/>
  <c r="P99" i="18"/>
  <c r="Q99" i="18"/>
  <c r="AA95" i="18" s="1"/>
  <c r="R99" i="18"/>
  <c r="Z97" i="18"/>
  <c r="T95" i="18"/>
  <c r="U16" i="18"/>
  <c r="W18" i="18"/>
  <c r="X18" i="18"/>
  <c r="Y16" i="18"/>
  <c r="U481" i="18"/>
  <c r="W483" i="18"/>
  <c r="X483" i="18"/>
  <c r="Y481" i="18"/>
  <c r="Z67" i="18"/>
  <c r="T65" i="18"/>
  <c r="S95" i="18"/>
  <c r="P68" i="18"/>
  <c r="H3" i="22"/>
  <c r="H18" i="22"/>
  <c r="H10" i="22"/>
  <c r="H17" i="22"/>
  <c r="H9" i="22"/>
  <c r="H16" i="22"/>
  <c r="H8" i="22"/>
  <c r="H15" i="22"/>
  <c r="H7" i="22"/>
  <c r="H14" i="22"/>
  <c r="H6" i="22"/>
  <c r="H13" i="22"/>
  <c r="H5" i="22"/>
  <c r="H12" i="22"/>
  <c r="H4" i="22"/>
  <c r="H2" i="22"/>
  <c r="H11" i="22"/>
  <c r="J25" i="11"/>
  <c r="J24" i="11"/>
  <c r="J23" i="11"/>
  <c r="J22" i="11"/>
  <c r="J21" i="11"/>
  <c r="R18" i="11"/>
  <c r="Q18" i="11"/>
  <c r="P18" i="11"/>
  <c r="O18" i="11"/>
  <c r="N18" i="11"/>
  <c r="M18" i="11"/>
  <c r="K18" i="11"/>
  <c r="J18" i="11"/>
  <c r="R17" i="11"/>
  <c r="Q17" i="11"/>
  <c r="P17" i="11"/>
  <c r="O17" i="11"/>
  <c r="N17" i="11"/>
  <c r="M17" i="11"/>
  <c r="K17" i="11"/>
  <c r="J17" i="11"/>
  <c r="R16" i="11"/>
  <c r="Q16" i="11"/>
  <c r="P16" i="11"/>
  <c r="O16" i="11"/>
  <c r="N16" i="11"/>
  <c r="M16" i="11"/>
  <c r="K16" i="11"/>
  <c r="J16" i="11"/>
  <c r="R15" i="11"/>
  <c r="Q15" i="11"/>
  <c r="P15" i="11"/>
  <c r="O15" i="11"/>
  <c r="N15" i="11"/>
  <c r="M15" i="11"/>
  <c r="K15" i="11"/>
  <c r="J15" i="11"/>
  <c r="R14" i="11"/>
  <c r="Q14" i="11"/>
  <c r="P14" i="11"/>
  <c r="O14" i="11"/>
  <c r="N14" i="11"/>
  <c r="M14" i="11"/>
  <c r="K14" i="11"/>
  <c r="J14" i="11"/>
  <c r="R13" i="11"/>
  <c r="Q13" i="11"/>
  <c r="P13" i="11"/>
  <c r="O13" i="11"/>
  <c r="N13" i="11"/>
  <c r="M13" i="11"/>
  <c r="K13" i="11"/>
  <c r="J13" i="11"/>
  <c r="R12" i="11"/>
  <c r="Q12" i="11"/>
  <c r="P12" i="11"/>
  <c r="O12" i="11"/>
  <c r="N12" i="11"/>
  <c r="M12" i="11"/>
  <c r="K12" i="11"/>
  <c r="J12" i="11"/>
  <c r="R11" i="11"/>
  <c r="Q11" i="11"/>
  <c r="P11" i="11"/>
  <c r="O11" i="11"/>
  <c r="N11" i="11"/>
  <c r="M11" i="11"/>
  <c r="K11" i="11"/>
  <c r="J11" i="11"/>
  <c r="R10" i="11"/>
  <c r="Q10" i="11"/>
  <c r="P10" i="11"/>
  <c r="O10" i="11"/>
  <c r="N10" i="11"/>
  <c r="M10" i="11"/>
  <c r="K10" i="11"/>
  <c r="J10" i="11"/>
  <c r="R9" i="11"/>
  <c r="Q9" i="11"/>
  <c r="P9" i="11"/>
  <c r="O9" i="11"/>
  <c r="N9" i="11"/>
  <c r="M9" i="11"/>
  <c r="K9" i="11"/>
  <c r="J9" i="11"/>
  <c r="R8" i="11"/>
  <c r="Q8" i="11"/>
  <c r="P8" i="11"/>
  <c r="O8" i="11"/>
  <c r="N8" i="11"/>
  <c r="M8" i="11"/>
  <c r="K8" i="11"/>
  <c r="J8" i="11"/>
  <c r="R7" i="11"/>
  <c r="Q7" i="11"/>
  <c r="P7" i="11"/>
  <c r="O7" i="11"/>
  <c r="N7" i="11"/>
  <c r="M7" i="11"/>
  <c r="K7" i="11"/>
  <c r="J7" i="11"/>
  <c r="J6" i="11" a="1"/>
  <c r="J6" i="11" s="1"/>
  <c r="J5" i="11"/>
  <c r="J4" i="11"/>
  <c r="J3" i="11"/>
  <c r="J2" i="11"/>
  <c r="I1" i="11"/>
  <c r="Z45" i="18" l="1"/>
  <c r="T43" i="18"/>
  <c r="Z205" i="18"/>
  <c r="T203" i="18"/>
  <c r="M413" i="18"/>
  <c r="V408" i="18" s="1"/>
  <c r="N413" i="18"/>
  <c r="P413" i="18"/>
  <c r="Q413" i="18"/>
  <c r="AA409" i="18" s="1"/>
  <c r="H414" i="18"/>
  <c r="R413" i="18"/>
  <c r="P412" i="18"/>
  <c r="L411" i="18"/>
  <c r="Z384" i="18"/>
  <c r="T382" i="18"/>
  <c r="X277" i="18"/>
  <c r="W277" i="18"/>
  <c r="U275" i="18"/>
  <c r="Y275" i="18"/>
  <c r="P332" i="18"/>
  <c r="L331" i="18"/>
  <c r="N333" i="18"/>
  <c r="Q333" i="18"/>
  <c r="AA329" i="18" s="1"/>
  <c r="R333" i="18"/>
  <c r="H334" i="18"/>
  <c r="P333" i="18" s="1"/>
  <c r="M333" i="18"/>
  <c r="V328" i="18" s="1"/>
  <c r="S330" i="18"/>
  <c r="Z309" i="18"/>
  <c r="T307" i="18"/>
  <c r="Z308" i="18"/>
  <c r="T306" i="18"/>
  <c r="U224" i="18"/>
  <c r="W226" i="18"/>
  <c r="X226" i="18"/>
  <c r="Y224" i="18"/>
  <c r="S146" i="18"/>
  <c r="U408" i="18"/>
  <c r="W410" i="18"/>
  <c r="X410" i="18"/>
  <c r="Y408" i="18"/>
  <c r="Z279" i="18"/>
  <c r="T277" i="18"/>
  <c r="Z364" i="18"/>
  <c r="T362" i="18"/>
  <c r="P228" i="18"/>
  <c r="Q229" i="18"/>
  <c r="AA225" i="18" s="1"/>
  <c r="R229" i="18"/>
  <c r="S226" i="18"/>
  <c r="H230" i="18"/>
  <c r="M229" i="18"/>
  <c r="V224" i="18" s="1"/>
  <c r="L227" i="18"/>
  <c r="N229" i="18"/>
  <c r="L148" i="18"/>
  <c r="H151" i="18"/>
  <c r="N150" i="18"/>
  <c r="Q150" i="18"/>
  <c r="AA146" i="18" s="1"/>
  <c r="R150" i="18"/>
  <c r="M150" i="18"/>
  <c r="V145" i="18" s="1"/>
  <c r="S147" i="18"/>
  <c r="U305" i="18"/>
  <c r="X307" i="18"/>
  <c r="W307" i="18"/>
  <c r="Y305" i="18"/>
  <c r="Z149" i="18"/>
  <c r="T147" i="18"/>
  <c r="Z383" i="18"/>
  <c r="T381" i="18"/>
  <c r="S329" i="18"/>
  <c r="Z365" i="18"/>
  <c r="T363" i="18"/>
  <c r="R310" i="18"/>
  <c r="H311" i="18"/>
  <c r="L308" i="18"/>
  <c r="N310" i="18"/>
  <c r="M310" i="18"/>
  <c r="V305" i="18" s="1"/>
  <c r="Q310" i="18"/>
  <c r="AA306" i="18" s="1"/>
  <c r="U380" i="18"/>
  <c r="W382" i="18"/>
  <c r="X382" i="18"/>
  <c r="Y380" i="18"/>
  <c r="X363" i="18"/>
  <c r="U361" i="18"/>
  <c r="W363" i="18"/>
  <c r="Y361" i="18"/>
  <c r="S306" i="18"/>
  <c r="U201" i="18"/>
  <c r="X203" i="18"/>
  <c r="W203" i="18"/>
  <c r="Y201" i="18"/>
  <c r="N385" i="18"/>
  <c r="R385" i="18"/>
  <c r="H386" i="18"/>
  <c r="L383" i="18"/>
  <c r="M385" i="18"/>
  <c r="V380" i="18" s="1"/>
  <c r="Q385" i="18"/>
  <c r="AA381" i="18" s="1"/>
  <c r="X43" i="18"/>
  <c r="U41" i="18"/>
  <c r="W43" i="18"/>
  <c r="Y41" i="18"/>
  <c r="H281" i="18"/>
  <c r="P280" i="18" s="1"/>
  <c r="R280" i="18"/>
  <c r="N280" i="18"/>
  <c r="M280" i="18"/>
  <c r="V275" i="18" s="1"/>
  <c r="L278" i="18"/>
  <c r="Q280" i="18"/>
  <c r="AA276" i="18" s="1"/>
  <c r="Z204" i="18"/>
  <c r="T202" i="18"/>
  <c r="X434" i="18"/>
  <c r="Y432" i="18"/>
  <c r="U432" i="18"/>
  <c r="W434" i="18"/>
  <c r="S362" i="18"/>
  <c r="S381" i="18"/>
  <c r="S18" i="18"/>
  <c r="N437" i="18"/>
  <c r="P437" i="18"/>
  <c r="Q437" i="18"/>
  <c r="AA433" i="18" s="1"/>
  <c r="R437" i="18"/>
  <c r="L435" i="18"/>
  <c r="H438" i="18"/>
  <c r="P436" i="18"/>
  <c r="M437" i="18"/>
  <c r="S203" i="18"/>
  <c r="L204" i="18"/>
  <c r="N206" i="18"/>
  <c r="P206" i="18"/>
  <c r="M206" i="18"/>
  <c r="V201" i="18" s="1"/>
  <c r="Q206" i="18"/>
  <c r="AA202" i="18" s="1"/>
  <c r="R206" i="18"/>
  <c r="H207" i="18"/>
  <c r="L44" i="18"/>
  <c r="H47" i="18"/>
  <c r="M46" i="18"/>
  <c r="V41" i="18" s="1"/>
  <c r="P46" i="18"/>
  <c r="N46" i="18"/>
  <c r="Q46" i="18"/>
  <c r="AA42" i="18" s="1"/>
  <c r="R46" i="18"/>
  <c r="S410" i="18"/>
  <c r="S483" i="18"/>
  <c r="S276" i="18"/>
  <c r="W330" i="18"/>
  <c r="X330" i="18"/>
  <c r="U328" i="18"/>
  <c r="Y328" i="18"/>
  <c r="S433" i="18"/>
  <c r="Q366" i="18"/>
  <c r="AA362" i="18" s="1"/>
  <c r="S363" i="18"/>
  <c r="H367" i="18"/>
  <c r="L364" i="18"/>
  <c r="M366" i="18"/>
  <c r="V361" i="18" s="1"/>
  <c r="R366" i="18"/>
  <c r="N366" i="18"/>
  <c r="P366" i="18"/>
  <c r="U145" i="18"/>
  <c r="X147" i="18"/>
  <c r="W147" i="18"/>
  <c r="Y145" i="18"/>
  <c r="T409" i="18"/>
  <c r="Z411" i="18"/>
  <c r="Z123" i="18"/>
  <c r="T121" i="18"/>
  <c r="H101" i="18"/>
  <c r="P100" i="18" s="1"/>
  <c r="M100" i="18"/>
  <c r="V95" i="18" s="1"/>
  <c r="L98" i="18"/>
  <c r="N100" i="18"/>
  <c r="Q100" i="18"/>
  <c r="AA96" i="18" s="1"/>
  <c r="R100" i="18"/>
  <c r="S96" i="18"/>
  <c r="Z486" i="18"/>
  <c r="T484" i="18"/>
  <c r="Z21" i="18"/>
  <c r="T19" i="18"/>
  <c r="Z509" i="18"/>
  <c r="T507" i="18"/>
  <c r="U258" i="18"/>
  <c r="X260" i="18"/>
  <c r="W260" i="18"/>
  <c r="Y258" i="18"/>
  <c r="U506" i="18"/>
  <c r="W508" i="18"/>
  <c r="X508" i="18"/>
  <c r="Y506" i="18"/>
  <c r="V262" i="18"/>
  <c r="Z262" i="18"/>
  <c r="T260" i="18"/>
  <c r="Z122" i="18"/>
  <c r="T120" i="18"/>
  <c r="U175" i="18"/>
  <c r="W177" i="18"/>
  <c r="X177" i="18"/>
  <c r="Y175" i="18"/>
  <c r="H264" i="18"/>
  <c r="P263" i="18" s="1"/>
  <c r="L261" i="18"/>
  <c r="N263" i="18"/>
  <c r="M263" i="18"/>
  <c r="V258" i="18" s="1"/>
  <c r="Q263" i="18"/>
  <c r="AA259" i="18" s="1"/>
  <c r="R263" i="18"/>
  <c r="U65" i="18"/>
  <c r="X67" i="18"/>
  <c r="W67" i="18"/>
  <c r="Y65" i="18"/>
  <c r="H512" i="18"/>
  <c r="L509" i="18"/>
  <c r="M511" i="18"/>
  <c r="V506" i="18" s="1"/>
  <c r="N511" i="18"/>
  <c r="Q511" i="18"/>
  <c r="AA507" i="18" s="1"/>
  <c r="R511" i="18"/>
  <c r="U95" i="18"/>
  <c r="W97" i="18"/>
  <c r="X97" i="18"/>
  <c r="Y95" i="18"/>
  <c r="Z68" i="18"/>
  <c r="T66" i="18"/>
  <c r="L68" i="18"/>
  <c r="H71" i="18"/>
  <c r="P70" i="18" s="1"/>
  <c r="M70" i="18"/>
  <c r="V65" i="18" s="1"/>
  <c r="N70" i="18"/>
  <c r="R70" i="18"/>
  <c r="Q70" i="18"/>
  <c r="AA66" i="18" s="1"/>
  <c r="U482" i="18"/>
  <c r="W484" i="18"/>
  <c r="X484" i="18"/>
  <c r="Y482" i="18"/>
  <c r="U17" i="18"/>
  <c r="X19" i="18"/>
  <c r="W19" i="18"/>
  <c r="Y17" i="18"/>
  <c r="Z99" i="18"/>
  <c r="T97" i="18"/>
  <c r="H181" i="18"/>
  <c r="L178" i="18"/>
  <c r="M180" i="18"/>
  <c r="V175" i="18" s="1"/>
  <c r="N180" i="18"/>
  <c r="Q180" i="18"/>
  <c r="AA176" i="18" s="1"/>
  <c r="R180" i="18"/>
  <c r="S259" i="18"/>
  <c r="U119" i="18"/>
  <c r="W121" i="18"/>
  <c r="X121" i="18"/>
  <c r="Y119" i="18"/>
  <c r="S507" i="18"/>
  <c r="H488" i="18"/>
  <c r="P487" i="18" s="1"/>
  <c r="L485" i="18"/>
  <c r="N487" i="18"/>
  <c r="M487" i="18"/>
  <c r="V482" i="18" s="1"/>
  <c r="R487" i="18"/>
  <c r="Q487" i="18"/>
  <c r="AA483" i="18" s="1"/>
  <c r="L20" i="18"/>
  <c r="H23" i="18"/>
  <c r="M22" i="18"/>
  <c r="V17" i="18" s="1"/>
  <c r="N22" i="18"/>
  <c r="P22" i="18"/>
  <c r="Q22" i="18"/>
  <c r="AA18" i="18" s="1"/>
  <c r="R22" i="18"/>
  <c r="H125" i="18"/>
  <c r="P124" i="18" s="1"/>
  <c r="L122" i="18"/>
  <c r="N124" i="18"/>
  <c r="M124" i="18"/>
  <c r="V119" i="18" s="1"/>
  <c r="Q124" i="18"/>
  <c r="AA120" i="18" s="1"/>
  <c r="R124" i="18"/>
  <c r="S121" i="18"/>
  <c r="Z510" i="18"/>
  <c r="T508" i="18"/>
  <c r="P179" i="18"/>
  <c r="P69" i="18"/>
  <c r="S120" i="18"/>
  <c r="L17" i="11"/>
  <c r="L18" i="11"/>
  <c r="L9" i="11"/>
  <c r="L7" i="11"/>
  <c r="L8" i="11"/>
  <c r="L10" i="11"/>
  <c r="L11" i="11"/>
  <c r="L12" i="11"/>
  <c r="L13" i="11"/>
  <c r="L14" i="11"/>
  <c r="L15" i="11"/>
  <c r="L16" i="11"/>
  <c r="J17" i="6"/>
  <c r="K17" i="6"/>
  <c r="M17" i="6"/>
  <c r="N17" i="6"/>
  <c r="O17" i="6"/>
  <c r="P17" i="6"/>
  <c r="Q17" i="6"/>
  <c r="R17" i="6"/>
  <c r="J16" i="6"/>
  <c r="K16" i="6"/>
  <c r="M16" i="6"/>
  <c r="N16" i="6"/>
  <c r="O16" i="6"/>
  <c r="P16" i="6"/>
  <c r="Q16" i="6"/>
  <c r="R16" i="6"/>
  <c r="Z333" i="18" l="1"/>
  <c r="T331" i="18"/>
  <c r="Z280" i="18"/>
  <c r="T278" i="18"/>
  <c r="X44" i="18"/>
  <c r="U42" i="18"/>
  <c r="W44" i="18"/>
  <c r="Y42" i="18"/>
  <c r="Z366" i="18"/>
  <c r="T364" i="18"/>
  <c r="R207" i="18"/>
  <c r="M207" i="18"/>
  <c r="V202" i="18" s="1"/>
  <c r="L205" i="18"/>
  <c r="Q207" i="18"/>
  <c r="AA203" i="18" s="1"/>
  <c r="H208" i="18"/>
  <c r="N207" i="18"/>
  <c r="W308" i="18"/>
  <c r="X308" i="18"/>
  <c r="U306" i="18"/>
  <c r="Y306" i="18"/>
  <c r="L384" i="18"/>
  <c r="N386" i="18"/>
  <c r="R386" i="18"/>
  <c r="Q386" i="18"/>
  <c r="AA382" i="18" s="1"/>
  <c r="M386" i="18"/>
  <c r="V381" i="18" s="1"/>
  <c r="H387" i="18"/>
  <c r="S383" i="18"/>
  <c r="V432" i="18"/>
  <c r="S434" i="18"/>
  <c r="S382" i="18"/>
  <c r="M311" i="18"/>
  <c r="V306" i="18" s="1"/>
  <c r="Q311" i="18"/>
  <c r="AA307" i="18" s="1"/>
  <c r="S308" i="18"/>
  <c r="R311" i="18"/>
  <c r="H312" i="18"/>
  <c r="L309" i="18"/>
  <c r="N311" i="18"/>
  <c r="Q230" i="18"/>
  <c r="AA226" i="18" s="1"/>
  <c r="S227" i="18"/>
  <c r="L228" i="18"/>
  <c r="H231" i="18"/>
  <c r="N230" i="18"/>
  <c r="R230" i="18"/>
  <c r="M230" i="18"/>
  <c r="V225" i="18" s="1"/>
  <c r="V366" i="18"/>
  <c r="Z436" i="18"/>
  <c r="T434" i="18"/>
  <c r="P385" i="18"/>
  <c r="U329" i="18"/>
  <c r="X331" i="18"/>
  <c r="W331" i="18"/>
  <c r="Y329" i="18"/>
  <c r="U409" i="18"/>
  <c r="W411" i="18"/>
  <c r="X411" i="18"/>
  <c r="Y409" i="18"/>
  <c r="U202" i="18"/>
  <c r="W204" i="18"/>
  <c r="X204" i="18"/>
  <c r="Y202" i="18"/>
  <c r="S260" i="18"/>
  <c r="Z46" i="18"/>
  <c r="T44" i="18"/>
  <c r="H439" i="18"/>
  <c r="L436" i="18"/>
  <c r="M438" i="18"/>
  <c r="N438" i="18"/>
  <c r="R438" i="18"/>
  <c r="Q438" i="18"/>
  <c r="AA434" i="18" s="1"/>
  <c r="S307" i="18"/>
  <c r="P150" i="18"/>
  <c r="L149" i="18"/>
  <c r="H152" i="18"/>
  <c r="N151" i="18"/>
  <c r="P151" i="18"/>
  <c r="M151" i="18"/>
  <c r="V146" i="18" s="1"/>
  <c r="Q151" i="18"/>
  <c r="AA147" i="18" s="1"/>
  <c r="R151" i="18"/>
  <c r="Z332" i="18"/>
  <c r="T330" i="18"/>
  <c r="Z412" i="18"/>
  <c r="T410" i="18"/>
  <c r="U433" i="18"/>
  <c r="W435" i="18"/>
  <c r="X435" i="18"/>
  <c r="Y433" i="18"/>
  <c r="R281" i="18"/>
  <c r="N281" i="18"/>
  <c r="M281" i="18"/>
  <c r="V276" i="18" s="1"/>
  <c r="Q281" i="18"/>
  <c r="AA277" i="18" s="1"/>
  <c r="S278" i="18"/>
  <c r="H282" i="18"/>
  <c r="P281" i="18" s="1"/>
  <c r="L279" i="18"/>
  <c r="X148" i="18"/>
  <c r="U146" i="18"/>
  <c r="W148" i="18"/>
  <c r="Y146" i="18"/>
  <c r="X364" i="18"/>
  <c r="U362" i="18"/>
  <c r="W364" i="18"/>
  <c r="Y362" i="18"/>
  <c r="Z206" i="18"/>
  <c r="T204" i="18"/>
  <c r="L365" i="18"/>
  <c r="N367" i="18"/>
  <c r="M367" i="18"/>
  <c r="V362" i="18" s="1"/>
  <c r="P367" i="18"/>
  <c r="R367" i="18"/>
  <c r="Q367" i="18"/>
  <c r="AA363" i="18" s="1"/>
  <c r="H368" i="18"/>
  <c r="L45" i="18"/>
  <c r="Q47" i="18"/>
  <c r="AA43" i="18" s="1"/>
  <c r="S44" i="18"/>
  <c r="R47" i="18"/>
  <c r="H48" i="18"/>
  <c r="P47" i="18" s="1"/>
  <c r="N47" i="18"/>
  <c r="M47" i="18"/>
  <c r="V42" i="18" s="1"/>
  <c r="S277" i="18"/>
  <c r="W383" i="18"/>
  <c r="X383" i="18"/>
  <c r="U381" i="18"/>
  <c r="Y381" i="18"/>
  <c r="P310" i="18"/>
  <c r="P229" i="18"/>
  <c r="Z228" i="18"/>
  <c r="T226" i="18"/>
  <c r="H415" i="18"/>
  <c r="L412" i="18"/>
  <c r="M414" i="18"/>
  <c r="N414" i="18"/>
  <c r="Q414" i="18"/>
  <c r="AA410" i="18" s="1"/>
  <c r="R414" i="18"/>
  <c r="L332" i="18"/>
  <c r="M334" i="18"/>
  <c r="V329" i="18" s="1"/>
  <c r="Q334" i="18"/>
  <c r="AA330" i="18" s="1"/>
  <c r="R334" i="18"/>
  <c r="H335" i="18"/>
  <c r="P334" i="18" s="1"/>
  <c r="N334" i="18"/>
  <c r="S331" i="18"/>
  <c r="S43" i="18"/>
  <c r="Z437" i="18"/>
  <c r="T435" i="18"/>
  <c r="U276" i="18"/>
  <c r="W278" i="18"/>
  <c r="X278" i="18"/>
  <c r="Y276" i="18"/>
  <c r="U225" i="18"/>
  <c r="X227" i="18"/>
  <c r="W227" i="18"/>
  <c r="Y225" i="18"/>
  <c r="Z413" i="18"/>
  <c r="T411" i="18"/>
  <c r="Z487" i="18"/>
  <c r="T485" i="18"/>
  <c r="Z179" i="18"/>
  <c r="T177" i="18"/>
  <c r="Z69" i="18"/>
  <c r="T67" i="18"/>
  <c r="H126" i="18"/>
  <c r="P125" i="18" s="1"/>
  <c r="L123" i="18"/>
  <c r="M125" i="18"/>
  <c r="V120" i="18" s="1"/>
  <c r="N125" i="18"/>
  <c r="Q125" i="18"/>
  <c r="AA121" i="18" s="1"/>
  <c r="R125" i="18"/>
  <c r="Z22" i="18"/>
  <c r="T20" i="18"/>
  <c r="H182" i="18"/>
  <c r="P181" i="18" s="1"/>
  <c r="M181" i="18"/>
  <c r="V176" i="18" s="1"/>
  <c r="L179" i="18"/>
  <c r="N181" i="18"/>
  <c r="Q181" i="18"/>
  <c r="AA177" i="18" s="1"/>
  <c r="R181" i="18"/>
  <c r="Z70" i="18"/>
  <c r="T68" i="18"/>
  <c r="V263" i="18"/>
  <c r="L264" i="18"/>
  <c r="H265" i="18"/>
  <c r="P264" i="18" s="1"/>
  <c r="L262" i="18"/>
  <c r="M264" i="18"/>
  <c r="V259" i="18" s="1"/>
  <c r="N266" i="18"/>
  <c r="N264" i="18"/>
  <c r="R266" i="18"/>
  <c r="S264" i="18"/>
  <c r="S261" i="18"/>
  <c r="R264" i="18"/>
  <c r="Q264" i="18"/>
  <c r="AA260" i="18" s="1"/>
  <c r="S177" i="18"/>
  <c r="U507" i="18"/>
  <c r="W509" i="18"/>
  <c r="X509" i="18"/>
  <c r="Y507" i="18"/>
  <c r="Z100" i="18"/>
  <c r="T98" i="18"/>
  <c r="H513" i="18"/>
  <c r="P512" i="18" s="1"/>
  <c r="L510" i="18"/>
  <c r="M512" i="18"/>
  <c r="V507" i="18" s="1"/>
  <c r="N512" i="18"/>
  <c r="Q512" i="18"/>
  <c r="AA508" i="18" s="1"/>
  <c r="R512" i="18"/>
  <c r="H24" i="18"/>
  <c r="M23" i="18"/>
  <c r="V18" i="18" s="1"/>
  <c r="L21" i="18"/>
  <c r="N23" i="18"/>
  <c r="P23" i="18"/>
  <c r="Q23" i="18"/>
  <c r="AA19" i="18" s="1"/>
  <c r="R23" i="18"/>
  <c r="W485" i="18"/>
  <c r="U483" i="18"/>
  <c r="X485" i="18"/>
  <c r="Y483" i="18"/>
  <c r="H72" i="18"/>
  <c r="L69" i="18"/>
  <c r="M71" i="18"/>
  <c r="V66" i="18" s="1"/>
  <c r="N71" i="18"/>
  <c r="Q71" i="18"/>
  <c r="AA67" i="18" s="1"/>
  <c r="R71" i="18"/>
  <c r="U96" i="18"/>
  <c r="W98" i="18"/>
  <c r="X98" i="18"/>
  <c r="Y96" i="18"/>
  <c r="Z124" i="18"/>
  <c r="T122" i="18"/>
  <c r="U18" i="18"/>
  <c r="X20" i="18"/>
  <c r="W20" i="18"/>
  <c r="Y18" i="18"/>
  <c r="H489" i="18"/>
  <c r="P488" i="18" s="1"/>
  <c r="L486" i="18"/>
  <c r="M488" i="18"/>
  <c r="V483" i="18" s="1"/>
  <c r="N488" i="18"/>
  <c r="Q488" i="18"/>
  <c r="AA484" i="18" s="1"/>
  <c r="R488" i="18"/>
  <c r="P180" i="18"/>
  <c r="U66" i="18"/>
  <c r="W68" i="18"/>
  <c r="X68" i="18"/>
  <c r="Y66" i="18"/>
  <c r="Z263" i="18"/>
  <c r="T261" i="18"/>
  <c r="S19" i="18"/>
  <c r="S67" i="18"/>
  <c r="S508" i="18"/>
  <c r="H102" i="18"/>
  <c r="L99" i="18"/>
  <c r="M101" i="18"/>
  <c r="V96" i="18" s="1"/>
  <c r="N101" i="18"/>
  <c r="Q101" i="18"/>
  <c r="AA97" i="18" s="1"/>
  <c r="R101" i="18"/>
  <c r="P511" i="18"/>
  <c r="AA263" i="18"/>
  <c r="S97" i="18"/>
  <c r="U120" i="18"/>
  <c r="W122" i="18"/>
  <c r="X122" i="18"/>
  <c r="Y120" i="18"/>
  <c r="S484" i="18"/>
  <c r="U176" i="18"/>
  <c r="W178" i="18"/>
  <c r="X178" i="18"/>
  <c r="Y176" i="18"/>
  <c r="U259" i="18"/>
  <c r="W261" i="18"/>
  <c r="X261" i="18"/>
  <c r="Y259" i="18"/>
  <c r="L16" i="6"/>
  <c r="L17" i="6"/>
  <c r="J6" i="6" a="1"/>
  <c r="J6" i="6" s="1"/>
  <c r="Z334" i="18" l="1"/>
  <c r="T332" i="18"/>
  <c r="Z281" i="18"/>
  <c r="T279" i="18"/>
  <c r="Z47" i="18"/>
  <c r="T45" i="18"/>
  <c r="V409" i="18"/>
  <c r="S411" i="18"/>
  <c r="S148" i="18"/>
  <c r="V433" i="18"/>
  <c r="S435" i="18"/>
  <c r="X228" i="18"/>
  <c r="U226" i="18"/>
  <c r="W228" i="18"/>
  <c r="Y226" i="18"/>
  <c r="Q208" i="18"/>
  <c r="AA204" i="18" s="1"/>
  <c r="H209" i="18"/>
  <c r="L206" i="18"/>
  <c r="M208" i="18"/>
  <c r="V203" i="18" s="1"/>
  <c r="N208" i="18"/>
  <c r="R208" i="18"/>
  <c r="S205" i="18"/>
  <c r="P208" i="18"/>
  <c r="X412" i="18"/>
  <c r="Y410" i="18"/>
  <c r="W412" i="18"/>
  <c r="U410" i="18"/>
  <c r="V367" i="18"/>
  <c r="U277" i="18"/>
  <c r="W279" i="18"/>
  <c r="X279" i="18"/>
  <c r="Y277" i="18"/>
  <c r="Z150" i="18"/>
  <c r="T148" i="18"/>
  <c r="U434" i="18"/>
  <c r="X436" i="18"/>
  <c r="W436" i="18"/>
  <c r="Y434" i="18"/>
  <c r="P386" i="18"/>
  <c r="R387" i="18"/>
  <c r="M387" i="18"/>
  <c r="V382" i="18" s="1"/>
  <c r="L385" i="18"/>
  <c r="N387" i="18"/>
  <c r="H388" i="18"/>
  <c r="Q387" i="18"/>
  <c r="AA383" i="18" s="1"/>
  <c r="S485" i="18"/>
  <c r="W332" i="18"/>
  <c r="X332" i="18"/>
  <c r="U330" i="18"/>
  <c r="Y330" i="18"/>
  <c r="Q415" i="18"/>
  <c r="AA411" i="18" s="1"/>
  <c r="H416" i="18"/>
  <c r="L413" i="18"/>
  <c r="N415" i="18"/>
  <c r="M415" i="18"/>
  <c r="R415" i="18"/>
  <c r="Z367" i="18"/>
  <c r="T365" i="18"/>
  <c r="Q282" i="18"/>
  <c r="AA278" i="18" s="1"/>
  <c r="R282" i="18"/>
  <c r="H283" i="18"/>
  <c r="L280" i="18"/>
  <c r="M282" i="18"/>
  <c r="V277" i="18" s="1"/>
  <c r="N282" i="18"/>
  <c r="P282" i="18"/>
  <c r="R439" i="18"/>
  <c r="H440" i="18"/>
  <c r="N439" i="18"/>
  <c r="M439" i="18"/>
  <c r="L437" i="18"/>
  <c r="Q439" i="18"/>
  <c r="AA435" i="18" s="1"/>
  <c r="W205" i="18"/>
  <c r="U203" i="18"/>
  <c r="X205" i="18"/>
  <c r="Y203" i="18"/>
  <c r="S509" i="18"/>
  <c r="U43" i="18"/>
  <c r="W45" i="18"/>
  <c r="X45" i="18"/>
  <c r="Y43" i="18"/>
  <c r="AA367" i="18"/>
  <c r="Z151" i="18"/>
  <c r="T149" i="18"/>
  <c r="Z385" i="18"/>
  <c r="T383" i="18"/>
  <c r="U307" i="18"/>
  <c r="W309" i="18"/>
  <c r="X309" i="18"/>
  <c r="Y307" i="18"/>
  <c r="Q335" i="18"/>
  <c r="AA331" i="18" s="1"/>
  <c r="H336" i="18"/>
  <c r="L333" i="18"/>
  <c r="N335" i="18"/>
  <c r="M335" i="18"/>
  <c r="V330" i="18" s="1"/>
  <c r="R335" i="18"/>
  <c r="Z229" i="18"/>
  <c r="T227" i="18"/>
  <c r="W365" i="18"/>
  <c r="X365" i="18"/>
  <c r="U363" i="18"/>
  <c r="Y363" i="18"/>
  <c r="P311" i="18"/>
  <c r="S309" i="18"/>
  <c r="Q312" i="18"/>
  <c r="AA308" i="18" s="1"/>
  <c r="H313" i="18"/>
  <c r="M312" i="18"/>
  <c r="V307" i="18" s="1"/>
  <c r="R312" i="18"/>
  <c r="L310" i="18"/>
  <c r="N312" i="18"/>
  <c r="P207" i="18"/>
  <c r="S20" i="18"/>
  <c r="P414" i="18"/>
  <c r="Z310" i="18"/>
  <c r="T308" i="18"/>
  <c r="L366" i="18"/>
  <c r="M368" i="18"/>
  <c r="V363" i="18" s="1"/>
  <c r="N368" i="18"/>
  <c r="S368" i="18"/>
  <c r="S365" i="18"/>
  <c r="R368" i="18"/>
  <c r="L368" i="18"/>
  <c r="Q368" i="18"/>
  <c r="AA364" i="18" s="1"/>
  <c r="H369" i="18"/>
  <c r="P368" i="18" s="1"/>
  <c r="R370" i="18"/>
  <c r="N370" i="18"/>
  <c r="L150" i="18"/>
  <c r="H153" i="18"/>
  <c r="M152" i="18"/>
  <c r="V147" i="18" s="1"/>
  <c r="N152" i="18"/>
  <c r="Q152" i="18"/>
  <c r="AA148" i="18" s="1"/>
  <c r="R152" i="18"/>
  <c r="S149" i="18"/>
  <c r="P438" i="18"/>
  <c r="X384" i="18"/>
  <c r="U382" i="18"/>
  <c r="W384" i="18"/>
  <c r="Y382" i="18"/>
  <c r="S204" i="18"/>
  <c r="L46" i="18"/>
  <c r="M48" i="18"/>
  <c r="V43" i="18" s="1"/>
  <c r="N48" i="18"/>
  <c r="Q48" i="18"/>
  <c r="AA44" i="18" s="1"/>
  <c r="S45" i="18"/>
  <c r="R48" i="18"/>
  <c r="H49" i="18"/>
  <c r="S364" i="18"/>
  <c r="U147" i="18"/>
  <c r="W149" i="18"/>
  <c r="X149" i="18"/>
  <c r="Y147" i="18"/>
  <c r="P230" i="18"/>
  <c r="H232" i="18"/>
  <c r="N231" i="18"/>
  <c r="Q231" i="18"/>
  <c r="AA227" i="18" s="1"/>
  <c r="L229" i="18"/>
  <c r="M231" i="18"/>
  <c r="V226" i="18" s="1"/>
  <c r="R231" i="18"/>
  <c r="S228" i="18"/>
  <c r="U262" i="18"/>
  <c r="W264" i="18"/>
  <c r="X264" i="18"/>
  <c r="Y262" i="18"/>
  <c r="Z181" i="18"/>
  <c r="T179" i="18"/>
  <c r="U266" i="18"/>
  <c r="V266" i="18"/>
  <c r="Y266" i="18"/>
  <c r="Z125" i="18"/>
  <c r="T123" i="18"/>
  <c r="Z488" i="18"/>
  <c r="T486" i="18"/>
  <c r="L70" i="18"/>
  <c r="H73" i="18"/>
  <c r="M72" i="18"/>
  <c r="V67" i="18" s="1"/>
  <c r="N72" i="18"/>
  <c r="Q72" i="18"/>
  <c r="AA68" i="18" s="1"/>
  <c r="R72" i="18"/>
  <c r="Z23" i="18"/>
  <c r="T21" i="18"/>
  <c r="T264" i="18"/>
  <c r="AA264" i="18"/>
  <c r="U177" i="18"/>
  <c r="W179" i="18"/>
  <c r="X179" i="18"/>
  <c r="Y177" i="18"/>
  <c r="U97" i="18"/>
  <c r="W99" i="18"/>
  <c r="X99" i="18"/>
  <c r="Y97" i="18"/>
  <c r="L100" i="18"/>
  <c r="H103" i="18"/>
  <c r="M102" i="18"/>
  <c r="V97" i="18" s="1"/>
  <c r="N102" i="18"/>
  <c r="P102" i="18"/>
  <c r="Q102" i="18"/>
  <c r="AA98" i="18" s="1"/>
  <c r="R102" i="18"/>
  <c r="Z512" i="18"/>
  <c r="T510" i="18"/>
  <c r="Z264" i="18"/>
  <c r="T262" i="18"/>
  <c r="U67" i="18"/>
  <c r="W69" i="18"/>
  <c r="X69" i="18"/>
  <c r="Y67" i="18"/>
  <c r="Z180" i="18"/>
  <c r="T178" i="18"/>
  <c r="S68" i="18"/>
  <c r="U19" i="18"/>
  <c r="W21" i="18"/>
  <c r="X21" i="18"/>
  <c r="Y19" i="18"/>
  <c r="T266" i="18"/>
  <c r="AA266" i="18"/>
  <c r="H183" i="18"/>
  <c r="P182" i="18" s="1"/>
  <c r="M182" i="18"/>
  <c r="V177" i="18" s="1"/>
  <c r="N182" i="18"/>
  <c r="L180" i="18"/>
  <c r="Q182" i="18"/>
  <c r="AA178" i="18" s="1"/>
  <c r="R182" i="18"/>
  <c r="S179" i="18"/>
  <c r="U121" i="18"/>
  <c r="W123" i="18"/>
  <c r="X123" i="18"/>
  <c r="Y121" i="18"/>
  <c r="S98" i="18"/>
  <c r="U484" i="18"/>
  <c r="W486" i="18"/>
  <c r="X486" i="18"/>
  <c r="Y484" i="18"/>
  <c r="L124" i="18"/>
  <c r="H127" i="18"/>
  <c r="P126" i="18" s="1"/>
  <c r="M126" i="18"/>
  <c r="V121" i="18" s="1"/>
  <c r="N126" i="18"/>
  <c r="S123" i="18"/>
  <c r="Q126" i="18"/>
  <c r="AA122" i="18" s="1"/>
  <c r="R126" i="18"/>
  <c r="H490" i="18"/>
  <c r="L487" i="18"/>
  <c r="M489" i="18"/>
  <c r="V484" i="18" s="1"/>
  <c r="N489" i="18"/>
  <c r="Q489" i="18"/>
  <c r="AA485" i="18" s="1"/>
  <c r="P489" i="18"/>
  <c r="R489" i="18"/>
  <c r="P71" i="18"/>
  <c r="L22" i="18"/>
  <c r="H25" i="18"/>
  <c r="P24" i="18" s="1"/>
  <c r="M24" i="18"/>
  <c r="V19" i="18" s="1"/>
  <c r="N24" i="18"/>
  <c r="Q24" i="18"/>
  <c r="AA20" i="18" s="1"/>
  <c r="R24" i="18"/>
  <c r="U508" i="18"/>
  <c r="W510" i="18"/>
  <c r="X510" i="18"/>
  <c r="Y508" i="18"/>
  <c r="U264" i="18"/>
  <c r="V264" i="18"/>
  <c r="Y264" i="18"/>
  <c r="U260" i="18"/>
  <c r="W262" i="18"/>
  <c r="X262" i="18"/>
  <c r="Y260" i="18"/>
  <c r="S178" i="18"/>
  <c r="Z511" i="18"/>
  <c r="T509" i="18"/>
  <c r="P101" i="18"/>
  <c r="H514" i="18"/>
  <c r="L511" i="18"/>
  <c r="M513" i="18"/>
  <c r="V508" i="18" s="1"/>
  <c r="N513" i="18"/>
  <c r="R513" i="18"/>
  <c r="Q513" i="18"/>
  <c r="AA509" i="18" s="1"/>
  <c r="L265" i="18"/>
  <c r="L263" i="18"/>
  <c r="M265" i="18"/>
  <c r="V260" i="18" s="1"/>
  <c r="M266" i="18"/>
  <c r="N265" i="18"/>
  <c r="P265" i="18"/>
  <c r="Q265" i="18"/>
  <c r="AA261" i="18" s="1"/>
  <c r="R265" i="18"/>
  <c r="Q266" i="18"/>
  <c r="R267" i="18"/>
  <c r="S265" i="18"/>
  <c r="S122" i="18"/>
  <c r="AG6" i="18"/>
  <c r="AG5" i="18"/>
  <c r="AS6" i="18"/>
  <c r="AS5" i="18"/>
  <c r="BW6" i="18"/>
  <c r="BW5" i="18"/>
  <c r="BQ6" i="18"/>
  <c r="BQ5" i="18"/>
  <c r="BK6" i="18"/>
  <c r="BK5" i="18"/>
  <c r="BE6" i="18"/>
  <c r="BE5" i="18"/>
  <c r="AY6" i="18"/>
  <c r="AY5" i="18"/>
  <c r="Z368" i="18" l="1"/>
  <c r="T366" i="18"/>
  <c r="U44" i="18"/>
  <c r="W46" i="18"/>
  <c r="X46" i="18"/>
  <c r="Y44" i="18"/>
  <c r="S262" i="18"/>
  <c r="N267" i="18"/>
  <c r="AA267" i="18" s="1"/>
  <c r="T370" i="18"/>
  <c r="AA370" i="18"/>
  <c r="Q416" i="18"/>
  <c r="AA412" i="18" s="1"/>
  <c r="H417" i="18"/>
  <c r="N416" i="18"/>
  <c r="L414" i="18"/>
  <c r="M416" i="18"/>
  <c r="R416" i="18"/>
  <c r="P387" i="18"/>
  <c r="H389" i="18"/>
  <c r="M388" i="18"/>
  <c r="V383" i="18" s="1"/>
  <c r="N388" i="18"/>
  <c r="L386" i="18"/>
  <c r="Q388" i="18"/>
  <c r="AA384" i="18" s="1"/>
  <c r="R388" i="18"/>
  <c r="S385" i="18"/>
  <c r="Z208" i="18"/>
  <c r="T206" i="18"/>
  <c r="P231" i="18"/>
  <c r="H233" i="18"/>
  <c r="R232" i="18"/>
  <c r="L230" i="18"/>
  <c r="M232" i="18"/>
  <c r="V227" i="18" s="1"/>
  <c r="N232" i="18"/>
  <c r="Q232" i="18"/>
  <c r="AA228" i="18" s="1"/>
  <c r="P48" i="18"/>
  <c r="N49" i="18"/>
  <c r="H50" i="18"/>
  <c r="P49" i="18" s="1"/>
  <c r="L47" i="18"/>
  <c r="R49" i="18"/>
  <c r="M49" i="18"/>
  <c r="V44" i="18" s="1"/>
  <c r="Q49" i="18"/>
  <c r="AA45" i="18" s="1"/>
  <c r="AA368" i="18"/>
  <c r="T368" i="18"/>
  <c r="H314" i="18"/>
  <c r="M313" i="18"/>
  <c r="V308" i="18" s="1"/>
  <c r="P313" i="18"/>
  <c r="Q313" i="18"/>
  <c r="AA309" i="18" s="1"/>
  <c r="N313" i="18"/>
  <c r="R313" i="18"/>
  <c r="L311" i="18"/>
  <c r="X333" i="18"/>
  <c r="U331" i="18"/>
  <c r="W333" i="18"/>
  <c r="Y331" i="18"/>
  <c r="Z282" i="18"/>
  <c r="T280" i="18"/>
  <c r="Z230" i="18"/>
  <c r="T228" i="18"/>
  <c r="V370" i="18"/>
  <c r="Y370" i="18"/>
  <c r="U370" i="18"/>
  <c r="Z207" i="18"/>
  <c r="T205" i="18"/>
  <c r="P335" i="18"/>
  <c r="L334" i="18"/>
  <c r="N336" i="18"/>
  <c r="M336" i="18"/>
  <c r="V331" i="18" s="1"/>
  <c r="R336" i="18"/>
  <c r="Q336" i="18"/>
  <c r="AA332" i="18" s="1"/>
  <c r="H337" i="18"/>
  <c r="P336" i="18"/>
  <c r="X385" i="18"/>
  <c r="W385" i="18"/>
  <c r="U383" i="18"/>
  <c r="Y383" i="18"/>
  <c r="M369" i="18"/>
  <c r="V364" i="18" s="1"/>
  <c r="Q369" i="18"/>
  <c r="AA365" i="18" s="1"/>
  <c r="P369" i="18"/>
  <c r="L367" i="18"/>
  <c r="Q370" i="18"/>
  <c r="L369" i="18"/>
  <c r="R369" i="18"/>
  <c r="M370" i="18"/>
  <c r="N369" i="18"/>
  <c r="S366" i="18"/>
  <c r="W366" i="18"/>
  <c r="U364" i="18"/>
  <c r="X366" i="18"/>
  <c r="Y364" i="18"/>
  <c r="Z311" i="18"/>
  <c r="T309" i="18"/>
  <c r="W437" i="18"/>
  <c r="X437" i="18"/>
  <c r="Y435" i="18"/>
  <c r="U435" i="18"/>
  <c r="X280" i="18"/>
  <c r="U278" i="18"/>
  <c r="W280" i="18"/>
  <c r="Y278" i="18"/>
  <c r="P415" i="18"/>
  <c r="P152" i="18"/>
  <c r="N153" i="18"/>
  <c r="R153" i="18"/>
  <c r="Q153" i="18"/>
  <c r="AA149" i="18" s="1"/>
  <c r="H154" i="18"/>
  <c r="M153" i="18"/>
  <c r="V148" i="18" s="1"/>
  <c r="L151" i="18"/>
  <c r="P153" i="18"/>
  <c r="S150" i="18"/>
  <c r="W368" i="18"/>
  <c r="X368" i="18"/>
  <c r="U366" i="18"/>
  <c r="Y366" i="18"/>
  <c r="P312" i="18"/>
  <c r="S332" i="18"/>
  <c r="V434" i="18"/>
  <c r="S436" i="18"/>
  <c r="S279" i="18"/>
  <c r="V410" i="18"/>
  <c r="S412" i="18"/>
  <c r="S384" i="18"/>
  <c r="X206" i="18"/>
  <c r="U204" i="18"/>
  <c r="W206" i="18"/>
  <c r="Y204" i="18"/>
  <c r="S21" i="18"/>
  <c r="U227" i="18"/>
  <c r="X229" i="18"/>
  <c r="W229" i="18"/>
  <c r="Y227" i="18"/>
  <c r="X150" i="18"/>
  <c r="U148" i="18"/>
  <c r="W150" i="18"/>
  <c r="Y148" i="18"/>
  <c r="U368" i="18"/>
  <c r="V368" i="18"/>
  <c r="Y368" i="18"/>
  <c r="X310" i="18"/>
  <c r="U308" i="18"/>
  <c r="W310" i="18"/>
  <c r="Y308" i="18"/>
  <c r="L281" i="18"/>
  <c r="M283" i="18"/>
  <c r="V278" i="18" s="1"/>
  <c r="N283" i="18"/>
  <c r="Q283" i="18"/>
  <c r="AA279" i="18" s="1"/>
  <c r="R283" i="18"/>
  <c r="H284" i="18"/>
  <c r="P283" i="18" s="1"/>
  <c r="Z386" i="18"/>
  <c r="T384" i="18"/>
  <c r="H210" i="18"/>
  <c r="M209" i="18"/>
  <c r="V204" i="18" s="1"/>
  <c r="Q209" i="18"/>
  <c r="AA205" i="18" s="1"/>
  <c r="N209" i="18"/>
  <c r="R209" i="18"/>
  <c r="P209" i="18"/>
  <c r="L207" i="18"/>
  <c r="S206" i="18"/>
  <c r="Z438" i="18"/>
  <c r="T436" i="18"/>
  <c r="Z414" i="18"/>
  <c r="T412" i="18"/>
  <c r="M440" i="18"/>
  <c r="V435" i="18" s="1"/>
  <c r="N440" i="18"/>
  <c r="L438" i="18"/>
  <c r="R440" i="18"/>
  <c r="Q440" i="18"/>
  <c r="AA436" i="18" s="1"/>
  <c r="S437" i="18"/>
  <c r="P439" i="18"/>
  <c r="H441" i="18"/>
  <c r="U411" i="18"/>
  <c r="W413" i="18"/>
  <c r="Y411" i="18"/>
  <c r="X413" i="18"/>
  <c r="Z182" i="18"/>
  <c r="T180" i="18"/>
  <c r="U509" i="18"/>
  <c r="W511" i="18"/>
  <c r="X511" i="18"/>
  <c r="Y509" i="18"/>
  <c r="H515" i="18"/>
  <c r="P514" i="18" s="1"/>
  <c r="L512" i="18"/>
  <c r="M514" i="18"/>
  <c r="V509" i="18" s="1"/>
  <c r="N514" i="18"/>
  <c r="R514" i="18"/>
  <c r="Q514" i="18"/>
  <c r="AA510" i="18" s="1"/>
  <c r="Z102" i="18"/>
  <c r="T100" i="18"/>
  <c r="V267" i="18"/>
  <c r="U267" i="18"/>
  <c r="Y267" i="18"/>
  <c r="Z126" i="18"/>
  <c r="T124" i="18"/>
  <c r="Z101" i="18"/>
  <c r="T99" i="18"/>
  <c r="R268" i="18"/>
  <c r="AA262" i="18"/>
  <c r="U485" i="18"/>
  <c r="W487" i="18"/>
  <c r="X487" i="18"/>
  <c r="Y485" i="18"/>
  <c r="U68" i="18"/>
  <c r="W70" i="18"/>
  <c r="X70" i="18"/>
  <c r="Y68" i="18"/>
  <c r="T265" i="18"/>
  <c r="AA265" i="18"/>
  <c r="T267" i="18"/>
  <c r="N268" i="18"/>
  <c r="V261" i="18"/>
  <c r="S263" i="18"/>
  <c r="U263" i="18"/>
  <c r="W265" i="18"/>
  <c r="X265" i="18"/>
  <c r="Y263" i="18"/>
  <c r="H491" i="18"/>
  <c r="P490" i="18" s="1"/>
  <c r="L488" i="18"/>
  <c r="M490" i="18"/>
  <c r="V485" i="18" s="1"/>
  <c r="R490" i="18"/>
  <c r="Q490" i="18"/>
  <c r="AA486" i="18" s="1"/>
  <c r="N490" i="18"/>
  <c r="U178" i="18"/>
  <c r="W180" i="18"/>
  <c r="X180" i="18"/>
  <c r="Y178" i="18"/>
  <c r="H104" i="18"/>
  <c r="L101" i="18"/>
  <c r="M103" i="18"/>
  <c r="V98" i="18" s="1"/>
  <c r="N103" i="18"/>
  <c r="Q103" i="18"/>
  <c r="AA99" i="18" s="1"/>
  <c r="R103" i="18"/>
  <c r="S69" i="18"/>
  <c r="U20" i="18"/>
  <c r="W22" i="18"/>
  <c r="X22" i="18"/>
  <c r="Y20" i="18"/>
  <c r="H74" i="18"/>
  <c r="L71" i="18"/>
  <c r="M73" i="18"/>
  <c r="V68" i="18" s="1"/>
  <c r="N73" i="18"/>
  <c r="Q73" i="18"/>
  <c r="AA69" i="18" s="1"/>
  <c r="R73" i="18"/>
  <c r="S510" i="18"/>
  <c r="S486" i="18"/>
  <c r="L125" i="18"/>
  <c r="H128" i="18"/>
  <c r="M127" i="18"/>
  <c r="V122" i="18" s="1"/>
  <c r="N127" i="18"/>
  <c r="P127" i="18"/>
  <c r="Q127" i="18"/>
  <c r="AA123" i="18" s="1"/>
  <c r="R127" i="18"/>
  <c r="U98" i="18"/>
  <c r="W100" i="18"/>
  <c r="X100" i="18"/>
  <c r="Y98" i="18"/>
  <c r="U261" i="18"/>
  <c r="W263" i="18"/>
  <c r="X263" i="18"/>
  <c r="Y261" i="18"/>
  <c r="Z24" i="18"/>
  <c r="T22" i="18"/>
  <c r="U265" i="18"/>
  <c r="V265" i="18"/>
  <c r="Y265" i="18"/>
  <c r="Z265" i="18"/>
  <c r="T263" i="18"/>
  <c r="P513" i="18"/>
  <c r="H26" i="18"/>
  <c r="L23" i="18"/>
  <c r="M25" i="18"/>
  <c r="V20" i="18" s="1"/>
  <c r="N25" i="18"/>
  <c r="Q25" i="18"/>
  <c r="AA21" i="18" s="1"/>
  <c r="R25" i="18"/>
  <c r="U122" i="18"/>
  <c r="W124" i="18"/>
  <c r="X124" i="18"/>
  <c r="Y122" i="18"/>
  <c r="S99" i="18"/>
  <c r="Z489" i="18"/>
  <c r="T487" i="18"/>
  <c r="H184" i="18"/>
  <c r="L181" i="18"/>
  <c r="M183" i="18"/>
  <c r="V178" i="18" s="1"/>
  <c r="N183" i="18"/>
  <c r="Q183" i="18"/>
  <c r="AA179" i="18" s="1"/>
  <c r="R183" i="18"/>
  <c r="S180" i="18"/>
  <c r="V102" i="18"/>
  <c r="P72" i="18"/>
  <c r="Z71" i="18"/>
  <c r="T69" i="18"/>
  <c r="Q13" i="6"/>
  <c r="R7" i="6"/>
  <c r="R8" i="6"/>
  <c r="R9" i="6"/>
  <c r="R10" i="6"/>
  <c r="R11" i="6"/>
  <c r="R12" i="6"/>
  <c r="R13" i="6"/>
  <c r="R14" i="6"/>
  <c r="R15" i="6"/>
  <c r="Q7" i="6"/>
  <c r="Q8" i="6"/>
  <c r="Q9" i="6"/>
  <c r="Q10" i="6"/>
  <c r="Q11" i="6"/>
  <c r="Q12" i="6"/>
  <c r="Q14" i="6"/>
  <c r="Q15" i="6"/>
  <c r="Z49" i="18" l="1"/>
  <c r="T47" i="18"/>
  <c r="Z283" i="18"/>
  <c r="T281" i="18"/>
  <c r="U412" i="18"/>
  <c r="Y412" i="18"/>
  <c r="W414" i="18"/>
  <c r="X414" i="18"/>
  <c r="S124" i="18"/>
  <c r="Z312" i="18"/>
  <c r="T310" i="18"/>
  <c r="T413" i="18"/>
  <c r="Z415" i="18"/>
  <c r="S369" i="18"/>
  <c r="W369" i="18"/>
  <c r="X369" i="18"/>
  <c r="U367" i="18"/>
  <c r="Y367" i="18"/>
  <c r="Z48" i="18"/>
  <c r="T46" i="18"/>
  <c r="S229" i="18"/>
  <c r="U384" i="18"/>
  <c r="W386" i="18"/>
  <c r="X386" i="18"/>
  <c r="Y384" i="18"/>
  <c r="W151" i="18"/>
  <c r="X151" i="18"/>
  <c r="U149" i="18"/>
  <c r="Y149" i="18"/>
  <c r="Y369" i="18"/>
  <c r="V369" i="18"/>
  <c r="U369" i="18"/>
  <c r="H234" i="18"/>
  <c r="Q233" i="18"/>
  <c r="AA229" i="18" s="1"/>
  <c r="L231" i="18"/>
  <c r="M233" i="18"/>
  <c r="V228" i="18" s="1"/>
  <c r="N233" i="18"/>
  <c r="R233" i="18"/>
  <c r="S230" i="18"/>
  <c r="M210" i="18"/>
  <c r="V205" i="18" s="1"/>
  <c r="Q210" i="18"/>
  <c r="AA206" i="18" s="1"/>
  <c r="R210" i="18"/>
  <c r="N210" i="18"/>
  <c r="H211" i="18"/>
  <c r="L208" i="18"/>
  <c r="P210" i="18"/>
  <c r="H155" i="18"/>
  <c r="L152" i="18"/>
  <c r="M154" i="18"/>
  <c r="V149" i="18" s="1"/>
  <c r="N154" i="18"/>
  <c r="R154" i="18"/>
  <c r="Q154" i="18"/>
  <c r="AA150" i="18" s="1"/>
  <c r="S151" i="18"/>
  <c r="R371" i="18"/>
  <c r="S333" i="18"/>
  <c r="Z231" i="18"/>
  <c r="T229" i="18"/>
  <c r="H418" i="18"/>
  <c r="P417" i="18" s="1"/>
  <c r="N417" i="18"/>
  <c r="L415" i="18"/>
  <c r="M417" i="18"/>
  <c r="Q417" i="18"/>
  <c r="AA413" i="18" s="1"/>
  <c r="R417" i="18"/>
  <c r="P416" i="18"/>
  <c r="X438" i="18"/>
  <c r="Y436" i="18"/>
  <c r="W438" i="18"/>
  <c r="U436" i="18"/>
  <c r="R372" i="18"/>
  <c r="AA366" i="18"/>
  <c r="Z313" i="18"/>
  <c r="T311" i="18"/>
  <c r="P232" i="18"/>
  <c r="S511" i="18"/>
  <c r="W207" i="18"/>
  <c r="U205" i="18"/>
  <c r="X207" i="18"/>
  <c r="Y205" i="18"/>
  <c r="X281" i="18"/>
  <c r="U279" i="18"/>
  <c r="W281" i="18"/>
  <c r="Y279" i="18"/>
  <c r="W367" i="18"/>
  <c r="U365" i="18"/>
  <c r="X367" i="18"/>
  <c r="Y365" i="18"/>
  <c r="N389" i="18"/>
  <c r="M389" i="18"/>
  <c r="V384" i="18" s="1"/>
  <c r="P389" i="18"/>
  <c r="Q389" i="18"/>
  <c r="AA385" i="18" s="1"/>
  <c r="R389" i="18"/>
  <c r="H390" i="18"/>
  <c r="L387" i="18"/>
  <c r="S386" i="18"/>
  <c r="Z209" i="18"/>
  <c r="T207" i="18"/>
  <c r="S280" i="18"/>
  <c r="N371" i="18"/>
  <c r="Z369" i="18"/>
  <c r="T367" i="18"/>
  <c r="W334" i="18"/>
  <c r="X334" i="18"/>
  <c r="U332" i="18"/>
  <c r="Y332" i="18"/>
  <c r="H315" i="18"/>
  <c r="L312" i="18"/>
  <c r="M314" i="18"/>
  <c r="V309" i="18" s="1"/>
  <c r="N314" i="18"/>
  <c r="P314" i="18"/>
  <c r="R314" i="18"/>
  <c r="S311" i="18"/>
  <c r="Q314" i="18"/>
  <c r="AA310" i="18" s="1"/>
  <c r="W47" i="18"/>
  <c r="U45" i="18"/>
  <c r="X47" i="18"/>
  <c r="Y45" i="18"/>
  <c r="P388" i="18"/>
  <c r="Z387" i="18"/>
  <c r="T385" i="18"/>
  <c r="N441" i="18"/>
  <c r="M441" i="18"/>
  <c r="V436" i="18" s="1"/>
  <c r="Q441" i="18"/>
  <c r="AA437" i="18" s="1"/>
  <c r="P440" i="18"/>
  <c r="R441" i="18"/>
  <c r="S438" i="18"/>
  <c r="H442" i="18"/>
  <c r="L439" i="18"/>
  <c r="N284" i="18"/>
  <c r="L282" i="18"/>
  <c r="Q284" i="18"/>
  <c r="AA280" i="18" s="1"/>
  <c r="R284" i="18"/>
  <c r="H285" i="18"/>
  <c r="M284" i="18"/>
  <c r="V279" i="18" s="1"/>
  <c r="Z152" i="18"/>
  <c r="T150" i="18"/>
  <c r="T369" i="18"/>
  <c r="AA369" i="18"/>
  <c r="Z336" i="18"/>
  <c r="T334" i="18"/>
  <c r="Z335" i="18"/>
  <c r="T333" i="18"/>
  <c r="S310" i="18"/>
  <c r="H51" i="18"/>
  <c r="N50" i="18"/>
  <c r="R50" i="18"/>
  <c r="Q50" i="18"/>
  <c r="AA46" i="18" s="1"/>
  <c r="M50" i="18"/>
  <c r="V45" i="18" s="1"/>
  <c r="L48" i="18"/>
  <c r="U228" i="18"/>
  <c r="W230" i="18"/>
  <c r="X230" i="18"/>
  <c r="Y228" i="18"/>
  <c r="Z439" i="18"/>
  <c r="T437" i="18"/>
  <c r="Z153" i="18"/>
  <c r="T151" i="18"/>
  <c r="N372" i="18"/>
  <c r="V365" i="18"/>
  <c r="S367" i="18"/>
  <c r="R337" i="18"/>
  <c r="H338" i="18"/>
  <c r="L335" i="18"/>
  <c r="N337" i="18"/>
  <c r="M337" i="18"/>
  <c r="V332" i="18" s="1"/>
  <c r="Q337" i="18"/>
  <c r="AA333" i="18" s="1"/>
  <c r="S334" i="18"/>
  <c r="P337" i="18"/>
  <c r="W311" i="18"/>
  <c r="X311" i="18"/>
  <c r="U309" i="18"/>
  <c r="Y309" i="18"/>
  <c r="S46" i="18"/>
  <c r="V411" i="18"/>
  <c r="S413" i="18"/>
  <c r="Z514" i="18"/>
  <c r="T512" i="18"/>
  <c r="U179" i="18"/>
  <c r="W181" i="18"/>
  <c r="X181" i="18"/>
  <c r="Y179" i="18"/>
  <c r="AA103" i="18"/>
  <c r="Z490" i="18"/>
  <c r="T488" i="18"/>
  <c r="V268" i="18"/>
  <c r="U268" i="18"/>
  <c r="Y268" i="18"/>
  <c r="U510" i="18"/>
  <c r="W512" i="18"/>
  <c r="X512" i="18"/>
  <c r="Y510" i="18"/>
  <c r="X23" i="18"/>
  <c r="U21" i="18"/>
  <c r="W23" i="18"/>
  <c r="Y21" i="18"/>
  <c r="H27" i="18"/>
  <c r="L24" i="18"/>
  <c r="M26" i="18"/>
  <c r="V21" i="18" s="1"/>
  <c r="N26" i="18"/>
  <c r="Q26" i="18"/>
  <c r="AA22" i="18" s="1"/>
  <c r="P26" i="18"/>
  <c r="R26" i="18"/>
  <c r="S23" i="18"/>
  <c r="U99" i="18"/>
  <c r="W101" i="18"/>
  <c r="X101" i="18"/>
  <c r="Y99" i="18"/>
  <c r="U486" i="18"/>
  <c r="W488" i="18"/>
  <c r="X488" i="18"/>
  <c r="Y486" i="18"/>
  <c r="H185" i="18"/>
  <c r="P184" i="18" s="1"/>
  <c r="L182" i="18"/>
  <c r="M184" i="18"/>
  <c r="V179" i="18" s="1"/>
  <c r="R184" i="18"/>
  <c r="N184" i="18"/>
  <c r="Q184" i="18"/>
  <c r="AA180" i="18" s="1"/>
  <c r="S22" i="18"/>
  <c r="Z127" i="18"/>
  <c r="T125" i="18"/>
  <c r="U69" i="18"/>
  <c r="X71" i="18"/>
  <c r="W71" i="18"/>
  <c r="Y69" i="18"/>
  <c r="L102" i="18"/>
  <c r="H105" i="18"/>
  <c r="L104" i="18"/>
  <c r="M104" i="18"/>
  <c r="V99" i="18" s="1"/>
  <c r="N104" i="18"/>
  <c r="P104" i="18"/>
  <c r="R106" i="18"/>
  <c r="S104" i="18"/>
  <c r="Q104" i="18"/>
  <c r="AA100" i="18" s="1"/>
  <c r="R104" i="18"/>
  <c r="H492" i="18"/>
  <c r="P491" i="18" s="1"/>
  <c r="L489" i="18"/>
  <c r="N491" i="18"/>
  <c r="M491" i="18"/>
  <c r="V486" i="18" s="1"/>
  <c r="Q491" i="18"/>
  <c r="AA487" i="18" s="1"/>
  <c r="R491" i="18"/>
  <c r="H75" i="18"/>
  <c r="L72" i="18"/>
  <c r="M74" i="18"/>
  <c r="V69" i="18" s="1"/>
  <c r="N74" i="18"/>
  <c r="Q74" i="18"/>
  <c r="AA70" i="18" s="1"/>
  <c r="R74" i="18"/>
  <c r="V103" i="18"/>
  <c r="S487" i="18"/>
  <c r="H516" i="18"/>
  <c r="L513" i="18"/>
  <c r="M515" i="18"/>
  <c r="V510" i="18" s="1"/>
  <c r="N515" i="18"/>
  <c r="Q515" i="18"/>
  <c r="AA511" i="18" s="1"/>
  <c r="S512" i="18"/>
  <c r="R515" i="18"/>
  <c r="P183" i="18"/>
  <c r="P25" i="18"/>
  <c r="Z513" i="18"/>
  <c r="T511" i="18"/>
  <c r="S70" i="18"/>
  <c r="S100" i="18"/>
  <c r="T268" i="18"/>
  <c r="AA268" i="18"/>
  <c r="V514" i="18"/>
  <c r="L126" i="18"/>
  <c r="H129" i="18"/>
  <c r="P128" i="18" s="1"/>
  <c r="M128" i="18"/>
  <c r="V123" i="18" s="1"/>
  <c r="N128" i="18"/>
  <c r="Q128" i="18"/>
  <c r="AA124" i="18" s="1"/>
  <c r="R128" i="18"/>
  <c r="S125" i="18"/>
  <c r="P73" i="18"/>
  <c r="Z72" i="18"/>
  <c r="T70" i="18"/>
  <c r="U123" i="18"/>
  <c r="W125" i="18"/>
  <c r="X125" i="18"/>
  <c r="Y123" i="18"/>
  <c r="P103" i="18"/>
  <c r="M8" i="6"/>
  <c r="M9" i="6"/>
  <c r="M10" i="6"/>
  <c r="M11" i="6"/>
  <c r="M12" i="6"/>
  <c r="M13" i="6"/>
  <c r="M14" i="6"/>
  <c r="M15" i="6"/>
  <c r="M7" i="6"/>
  <c r="J15" i="6"/>
  <c r="K15" i="6"/>
  <c r="N15" i="6"/>
  <c r="O15" i="6"/>
  <c r="P15" i="6"/>
  <c r="T415" i="18" l="1"/>
  <c r="Z417" i="18"/>
  <c r="Z337" i="18"/>
  <c r="T335" i="18"/>
  <c r="H286" i="18"/>
  <c r="P285" i="18" s="1"/>
  <c r="L283" i="18"/>
  <c r="N285" i="18"/>
  <c r="M285" i="18"/>
  <c r="V280" i="18" s="1"/>
  <c r="R285" i="18"/>
  <c r="Q285" i="18"/>
  <c r="AA281" i="18" s="1"/>
  <c r="S282" i="18"/>
  <c r="L440" i="18"/>
  <c r="N442" i="18"/>
  <c r="M442" i="18"/>
  <c r="V437" i="18" s="1"/>
  <c r="R442" i="18"/>
  <c r="Q442" i="18"/>
  <c r="AA438" i="18" s="1"/>
  <c r="H443" i="18"/>
  <c r="Y372" i="18"/>
  <c r="U372" i="18"/>
  <c r="V372" i="18"/>
  <c r="U150" i="18"/>
  <c r="W152" i="18"/>
  <c r="X152" i="18"/>
  <c r="Y150" i="18"/>
  <c r="V210" i="18"/>
  <c r="V50" i="18"/>
  <c r="V314" i="18"/>
  <c r="V412" i="18"/>
  <c r="S414" i="18"/>
  <c r="U371" i="18"/>
  <c r="Y371" i="18"/>
  <c r="V371" i="18"/>
  <c r="H156" i="18"/>
  <c r="M155" i="18"/>
  <c r="V150" i="18" s="1"/>
  <c r="L153" i="18"/>
  <c r="R155" i="18"/>
  <c r="N155" i="18"/>
  <c r="Q155" i="18"/>
  <c r="AA151" i="18" s="1"/>
  <c r="S152" i="18"/>
  <c r="N234" i="18"/>
  <c r="Q234" i="18"/>
  <c r="AA230" i="18" s="1"/>
  <c r="R234" i="18"/>
  <c r="H235" i="18"/>
  <c r="L232" i="18"/>
  <c r="M234" i="18"/>
  <c r="V229" i="18" s="1"/>
  <c r="T372" i="18"/>
  <c r="AA372" i="18"/>
  <c r="Z388" i="18"/>
  <c r="T386" i="18"/>
  <c r="Z314" i="18"/>
  <c r="T312" i="18"/>
  <c r="X415" i="18"/>
  <c r="Y413" i="18"/>
  <c r="W415" i="18"/>
  <c r="U413" i="18"/>
  <c r="P233" i="18"/>
  <c r="P50" i="18"/>
  <c r="M51" i="18"/>
  <c r="V46" i="18" s="1"/>
  <c r="N51" i="18"/>
  <c r="P51" i="18"/>
  <c r="Q51" i="18"/>
  <c r="AA47" i="18" s="1"/>
  <c r="R51" i="18"/>
  <c r="H52" i="18"/>
  <c r="L49" i="18"/>
  <c r="U280" i="18"/>
  <c r="W282" i="18"/>
  <c r="X282" i="18"/>
  <c r="Y280" i="18"/>
  <c r="Z440" i="18"/>
  <c r="T438" i="18"/>
  <c r="U385" i="18"/>
  <c r="W387" i="18"/>
  <c r="X387" i="18"/>
  <c r="Y385" i="18"/>
  <c r="P154" i="18"/>
  <c r="Z210" i="18"/>
  <c r="T208" i="18"/>
  <c r="P441" i="18"/>
  <c r="Q390" i="18"/>
  <c r="AA386" i="18" s="1"/>
  <c r="H391" i="18"/>
  <c r="L388" i="18"/>
  <c r="R390" i="18"/>
  <c r="M390" i="18"/>
  <c r="V385" i="18" s="1"/>
  <c r="N390" i="18"/>
  <c r="P390" i="18"/>
  <c r="S387" i="18"/>
  <c r="Z232" i="18"/>
  <c r="T230" i="18"/>
  <c r="H419" i="18"/>
  <c r="L416" i="18"/>
  <c r="M418" i="18"/>
  <c r="V413" i="18" s="1"/>
  <c r="N418" i="18"/>
  <c r="R418" i="18"/>
  <c r="V418" i="18" s="1"/>
  <c r="S415" i="18"/>
  <c r="Q418" i="18"/>
  <c r="AA414" i="18" s="1"/>
  <c r="U206" i="18"/>
  <c r="X208" i="18"/>
  <c r="W208" i="18"/>
  <c r="Y206" i="18"/>
  <c r="U333" i="18"/>
  <c r="W335" i="18"/>
  <c r="X335" i="18"/>
  <c r="Y333" i="18"/>
  <c r="U46" i="18"/>
  <c r="W48" i="18"/>
  <c r="X48" i="18"/>
  <c r="Y46" i="18"/>
  <c r="P284" i="18"/>
  <c r="U310" i="18"/>
  <c r="W312" i="18"/>
  <c r="X312" i="18"/>
  <c r="Y310" i="18"/>
  <c r="AA371" i="18"/>
  <c r="T371" i="18"/>
  <c r="Z416" i="18"/>
  <c r="T414" i="18"/>
  <c r="L209" i="18"/>
  <c r="M211" i="18"/>
  <c r="V206" i="18" s="1"/>
  <c r="N211" i="18"/>
  <c r="Q211" i="18"/>
  <c r="AA207" i="18" s="1"/>
  <c r="R211" i="18"/>
  <c r="H212" i="18"/>
  <c r="S208" i="18"/>
  <c r="S101" i="18"/>
  <c r="H339" i="18"/>
  <c r="L336" i="18"/>
  <c r="M338" i="18"/>
  <c r="V333" i="18" s="1"/>
  <c r="N338" i="18"/>
  <c r="R338" i="18"/>
  <c r="Q338" i="18"/>
  <c r="AA334" i="18" s="1"/>
  <c r="S47" i="18"/>
  <c r="S281" i="18"/>
  <c r="Q315" i="18"/>
  <c r="AA311" i="18" s="1"/>
  <c r="R315" i="18"/>
  <c r="H316" i="18"/>
  <c r="M315" i="18"/>
  <c r="V310" i="18" s="1"/>
  <c r="L313" i="18"/>
  <c r="N315" i="18"/>
  <c r="S312" i="18"/>
  <c r="S207" i="18"/>
  <c r="U437" i="18"/>
  <c r="W439" i="18"/>
  <c r="X439" i="18"/>
  <c r="Y437" i="18"/>
  <c r="Z389" i="18"/>
  <c r="T387" i="18"/>
  <c r="W231" i="18"/>
  <c r="U229" i="18"/>
  <c r="X231" i="18"/>
  <c r="Y229" i="18"/>
  <c r="Z128" i="18"/>
  <c r="T126" i="18"/>
  <c r="Z73" i="18"/>
  <c r="T71" i="18"/>
  <c r="U124" i="18"/>
  <c r="W126" i="18"/>
  <c r="X126" i="18"/>
  <c r="Y124" i="18"/>
  <c r="Z183" i="18"/>
  <c r="T181" i="18"/>
  <c r="W513" i="18"/>
  <c r="U511" i="18"/>
  <c r="X513" i="18"/>
  <c r="Y511" i="18"/>
  <c r="L103" i="18"/>
  <c r="L105" i="18"/>
  <c r="M105" i="18"/>
  <c r="V100" i="18" s="1"/>
  <c r="M106" i="18"/>
  <c r="N105" i="18"/>
  <c r="Q105" i="18"/>
  <c r="AA101" i="18" s="1"/>
  <c r="R107" i="18"/>
  <c r="P105" i="18"/>
  <c r="R105" i="18"/>
  <c r="Q106" i="18"/>
  <c r="H28" i="18"/>
  <c r="M27" i="18"/>
  <c r="V22" i="18" s="1"/>
  <c r="L25" i="18"/>
  <c r="N27" i="18"/>
  <c r="P27" i="18"/>
  <c r="Q27" i="18"/>
  <c r="AA23" i="18" s="1"/>
  <c r="R27" i="18"/>
  <c r="H517" i="18"/>
  <c r="L514" i="18"/>
  <c r="M516" i="18"/>
  <c r="V511" i="18" s="1"/>
  <c r="N516" i="18"/>
  <c r="Q516" i="18"/>
  <c r="AA512" i="18" s="1"/>
  <c r="R516" i="18"/>
  <c r="V515" i="18"/>
  <c r="U70" i="18"/>
  <c r="W72" i="18"/>
  <c r="X72" i="18"/>
  <c r="Y70" i="18"/>
  <c r="Z491" i="18"/>
  <c r="T489" i="18"/>
  <c r="V106" i="18"/>
  <c r="Y106" i="18"/>
  <c r="U106" i="18"/>
  <c r="H76" i="18"/>
  <c r="M75" i="18"/>
  <c r="V70" i="18" s="1"/>
  <c r="L73" i="18"/>
  <c r="N75" i="18"/>
  <c r="P75" i="18"/>
  <c r="Q75" i="18"/>
  <c r="AA71" i="18" s="1"/>
  <c r="R75" i="18"/>
  <c r="Z104" i="18"/>
  <c r="T102" i="18"/>
  <c r="Z26" i="18"/>
  <c r="T24" i="18"/>
  <c r="S71" i="18"/>
  <c r="U487" i="18"/>
  <c r="W489" i="18"/>
  <c r="X489" i="18"/>
  <c r="Y487" i="18"/>
  <c r="T104" i="18"/>
  <c r="AA104" i="18"/>
  <c r="Z184" i="18"/>
  <c r="T182" i="18"/>
  <c r="P515" i="18"/>
  <c r="H493" i="18"/>
  <c r="L490" i="18"/>
  <c r="M492" i="18"/>
  <c r="V487" i="18" s="1"/>
  <c r="N492" i="18"/>
  <c r="Q492" i="18"/>
  <c r="AA488" i="18" s="1"/>
  <c r="S489" i="18"/>
  <c r="R492" i="18"/>
  <c r="N106" i="18"/>
  <c r="U180" i="18"/>
  <c r="W182" i="18"/>
  <c r="X182" i="18"/>
  <c r="Y180" i="18"/>
  <c r="U100" i="18"/>
  <c r="W102" i="18"/>
  <c r="X102" i="18"/>
  <c r="Y100" i="18"/>
  <c r="AA515" i="18"/>
  <c r="S488" i="18"/>
  <c r="U104" i="18"/>
  <c r="V104" i="18"/>
  <c r="Y104" i="18"/>
  <c r="H186" i="18"/>
  <c r="L183" i="18"/>
  <c r="M185" i="18"/>
  <c r="V180" i="18" s="1"/>
  <c r="N185" i="18"/>
  <c r="P185" i="18"/>
  <c r="R185" i="18"/>
  <c r="Q185" i="18"/>
  <c r="AA181" i="18" s="1"/>
  <c r="Z103" i="18"/>
  <c r="T101" i="18"/>
  <c r="H130" i="18"/>
  <c r="L127" i="18"/>
  <c r="M129" i="18"/>
  <c r="V124" i="18" s="1"/>
  <c r="N129" i="18"/>
  <c r="Q129" i="18"/>
  <c r="AA125" i="18" s="1"/>
  <c r="R129" i="18"/>
  <c r="Z25" i="18"/>
  <c r="T23" i="18"/>
  <c r="P74" i="18"/>
  <c r="W104" i="18"/>
  <c r="U102" i="18"/>
  <c r="X104" i="18"/>
  <c r="Y102" i="18"/>
  <c r="S181" i="18"/>
  <c r="U22" i="18"/>
  <c r="W24" i="18"/>
  <c r="X24" i="18"/>
  <c r="Y22" i="18"/>
  <c r="L15" i="6"/>
  <c r="P7" i="6"/>
  <c r="P8" i="6"/>
  <c r="P9" i="6"/>
  <c r="P10" i="6"/>
  <c r="P11" i="6"/>
  <c r="P12" i="6"/>
  <c r="P13" i="6"/>
  <c r="P14" i="6"/>
  <c r="Z285" i="18" l="1"/>
  <c r="T283" i="18"/>
  <c r="H317" i="18"/>
  <c r="L314" i="18"/>
  <c r="M316" i="18"/>
  <c r="V311" i="18" s="1"/>
  <c r="N316" i="18"/>
  <c r="Q316" i="18"/>
  <c r="AA312" i="18" s="1"/>
  <c r="L316" i="18"/>
  <c r="S316" i="18" s="1"/>
  <c r="R316" i="18"/>
  <c r="P155" i="18"/>
  <c r="L154" i="18"/>
  <c r="H157" i="18"/>
  <c r="P156" i="18" s="1"/>
  <c r="M156" i="18"/>
  <c r="V151" i="18" s="1"/>
  <c r="N156" i="18"/>
  <c r="Q156" i="18"/>
  <c r="AA152" i="18" s="1"/>
  <c r="R156" i="18"/>
  <c r="S153" i="18"/>
  <c r="V315" i="18"/>
  <c r="Q212" i="18"/>
  <c r="AA208" i="18" s="1"/>
  <c r="R212" i="18"/>
  <c r="H213" i="18"/>
  <c r="S209" i="18"/>
  <c r="L212" i="18"/>
  <c r="P212" i="18"/>
  <c r="L210" i="18"/>
  <c r="M212" i="18"/>
  <c r="V207" i="18" s="1"/>
  <c r="N212" i="18"/>
  <c r="N214" i="18"/>
  <c r="R214" i="18"/>
  <c r="Z441" i="18"/>
  <c r="T439" i="18"/>
  <c r="Z51" i="18"/>
  <c r="T49" i="18"/>
  <c r="V211" i="18"/>
  <c r="Z284" i="18"/>
  <c r="T282" i="18"/>
  <c r="Z390" i="18"/>
  <c r="T388" i="18"/>
  <c r="AA51" i="18"/>
  <c r="S231" i="18"/>
  <c r="W283" i="18"/>
  <c r="U281" i="18"/>
  <c r="X283" i="18"/>
  <c r="Y281" i="18"/>
  <c r="P315" i="18"/>
  <c r="U334" i="18"/>
  <c r="W336" i="18"/>
  <c r="X336" i="18"/>
  <c r="Y334" i="18"/>
  <c r="U438" i="18"/>
  <c r="W440" i="18"/>
  <c r="X440" i="18"/>
  <c r="Y438" i="18"/>
  <c r="L284" i="18"/>
  <c r="M286" i="18"/>
  <c r="V281" i="18" s="1"/>
  <c r="N286" i="18"/>
  <c r="Q286" i="18"/>
  <c r="AA282" i="18" s="1"/>
  <c r="R286" i="18"/>
  <c r="H287" i="18"/>
  <c r="P286" i="18" s="1"/>
  <c r="P338" i="18"/>
  <c r="L337" i="18"/>
  <c r="N339" i="18"/>
  <c r="M339" i="18"/>
  <c r="V334" i="18" s="1"/>
  <c r="Q339" i="18"/>
  <c r="AA335" i="18" s="1"/>
  <c r="S336" i="18"/>
  <c r="R339" i="18"/>
  <c r="H340" i="18"/>
  <c r="P211" i="18"/>
  <c r="U47" i="18"/>
  <c r="W49" i="18"/>
  <c r="X49" i="18"/>
  <c r="Y47" i="18"/>
  <c r="Z50" i="18"/>
  <c r="T48" i="18"/>
  <c r="U230" i="18"/>
  <c r="W232" i="18"/>
  <c r="X232" i="18"/>
  <c r="Y230" i="18"/>
  <c r="AA315" i="18"/>
  <c r="AA211" i="18"/>
  <c r="W416" i="18"/>
  <c r="X416" i="18"/>
  <c r="U414" i="18"/>
  <c r="Y414" i="18"/>
  <c r="Q52" i="18"/>
  <c r="AA48" i="18" s="1"/>
  <c r="H53" i="18"/>
  <c r="P52" i="18" s="1"/>
  <c r="L50" i="18"/>
  <c r="M52" i="18"/>
  <c r="V47" i="18" s="1"/>
  <c r="R52" i="18"/>
  <c r="N52" i="18"/>
  <c r="N54" i="18"/>
  <c r="L52" i="18"/>
  <c r="S52" i="18"/>
  <c r="Z233" i="18"/>
  <c r="T231" i="18"/>
  <c r="N235" i="18"/>
  <c r="Q235" i="18"/>
  <c r="AA231" i="18" s="1"/>
  <c r="R235" i="18"/>
  <c r="H236" i="18"/>
  <c r="L233" i="18"/>
  <c r="M235" i="18"/>
  <c r="V230" i="18" s="1"/>
  <c r="P235" i="18"/>
  <c r="R443" i="18"/>
  <c r="P442" i="18"/>
  <c r="H444" i="18"/>
  <c r="L441" i="18"/>
  <c r="M443" i="18"/>
  <c r="N443" i="18"/>
  <c r="P443" i="18"/>
  <c r="Q443" i="18"/>
  <c r="AA439" i="18" s="1"/>
  <c r="S182" i="18"/>
  <c r="U311" i="18"/>
  <c r="W313" i="18"/>
  <c r="X313" i="18"/>
  <c r="Y311" i="18"/>
  <c r="S335" i="18"/>
  <c r="M419" i="18"/>
  <c r="V414" i="18" s="1"/>
  <c r="Q419" i="18"/>
  <c r="AA415" i="18" s="1"/>
  <c r="R419" i="18"/>
  <c r="V419" i="18" s="1"/>
  <c r="S416" i="18"/>
  <c r="H420" i="18"/>
  <c r="L417" i="18"/>
  <c r="N419" i="18"/>
  <c r="AA419" i="18" s="1"/>
  <c r="P418" i="18"/>
  <c r="W388" i="18"/>
  <c r="X388" i="18"/>
  <c r="U386" i="18"/>
  <c r="Y386" i="18"/>
  <c r="Z154" i="18"/>
  <c r="T152" i="18"/>
  <c r="S48" i="18"/>
  <c r="P234" i="18"/>
  <c r="X153" i="18"/>
  <c r="W153" i="18"/>
  <c r="U151" i="18"/>
  <c r="Y151" i="18"/>
  <c r="S439" i="18"/>
  <c r="W209" i="18"/>
  <c r="X209" i="18"/>
  <c r="U207" i="18"/>
  <c r="Y207" i="18"/>
  <c r="R391" i="18"/>
  <c r="H392" i="18"/>
  <c r="L389" i="18"/>
  <c r="Q391" i="18"/>
  <c r="AA387" i="18" s="1"/>
  <c r="N391" i="18"/>
  <c r="M391" i="18"/>
  <c r="V386" i="18" s="1"/>
  <c r="S388" i="18"/>
  <c r="P391" i="18"/>
  <c r="V51" i="18"/>
  <c r="U105" i="18"/>
  <c r="V105" i="18"/>
  <c r="Y105" i="18"/>
  <c r="Z74" i="18"/>
  <c r="T72" i="18"/>
  <c r="U488" i="18"/>
  <c r="W490" i="18"/>
  <c r="X490" i="18"/>
  <c r="Y488" i="18"/>
  <c r="R108" i="18"/>
  <c r="AA102" i="18"/>
  <c r="H494" i="18"/>
  <c r="L491" i="18"/>
  <c r="M493" i="18"/>
  <c r="V488" i="18" s="1"/>
  <c r="N493" i="18"/>
  <c r="Q493" i="18"/>
  <c r="AA489" i="18" s="1"/>
  <c r="R493" i="18"/>
  <c r="Z105" i="18"/>
  <c r="T103" i="18"/>
  <c r="U23" i="18"/>
  <c r="W25" i="18"/>
  <c r="X25" i="18"/>
  <c r="Y23" i="18"/>
  <c r="V107" i="18"/>
  <c r="Y107" i="18"/>
  <c r="U107" i="18"/>
  <c r="T106" i="18"/>
  <c r="AA106" i="18"/>
  <c r="V492" i="18"/>
  <c r="Z515" i="18"/>
  <c r="T513" i="18"/>
  <c r="U71" i="18"/>
  <c r="W73" i="18"/>
  <c r="X73" i="18"/>
  <c r="Y71" i="18"/>
  <c r="U512" i="18"/>
  <c r="W514" i="18"/>
  <c r="X514" i="18"/>
  <c r="Y512" i="18"/>
  <c r="Z27" i="18"/>
  <c r="T25" i="18"/>
  <c r="Z75" i="18"/>
  <c r="T73" i="18"/>
  <c r="U101" i="18"/>
  <c r="X103" i="18"/>
  <c r="W103" i="18"/>
  <c r="Y101" i="18"/>
  <c r="U125" i="18"/>
  <c r="X127" i="18"/>
  <c r="W127" i="18"/>
  <c r="Y125" i="18"/>
  <c r="P492" i="18"/>
  <c r="V516" i="18"/>
  <c r="H518" i="18"/>
  <c r="L515" i="18"/>
  <c r="L517" i="18"/>
  <c r="S517" i="18" s="1"/>
  <c r="M517" i="18"/>
  <c r="V512" i="18" s="1"/>
  <c r="N517" i="18"/>
  <c r="P517" i="18"/>
  <c r="Q517" i="18"/>
  <c r="AA513" i="18" s="1"/>
  <c r="R517" i="18"/>
  <c r="H29" i="18"/>
  <c r="L26" i="18"/>
  <c r="M28" i="18"/>
  <c r="V23" i="18" s="1"/>
  <c r="N28" i="18"/>
  <c r="P28" i="18"/>
  <c r="Q28" i="18"/>
  <c r="AA24" i="18" s="1"/>
  <c r="R28" i="18"/>
  <c r="T105" i="18"/>
  <c r="AA105" i="18"/>
  <c r="Z185" i="18"/>
  <c r="T183" i="18"/>
  <c r="S126" i="18"/>
  <c r="U181" i="18"/>
  <c r="X183" i="18"/>
  <c r="W183" i="18"/>
  <c r="Y181" i="18"/>
  <c r="H77" i="18"/>
  <c r="P76" i="18" s="1"/>
  <c r="L74" i="18"/>
  <c r="M76" i="18"/>
  <c r="V71" i="18" s="1"/>
  <c r="Q76" i="18"/>
  <c r="AA72" i="18" s="1"/>
  <c r="N76" i="18"/>
  <c r="R76" i="18"/>
  <c r="P516" i="18"/>
  <c r="S24" i="18"/>
  <c r="S102" i="18"/>
  <c r="N107" i="18"/>
  <c r="U103" i="18"/>
  <c r="W105" i="18"/>
  <c r="X105" i="18"/>
  <c r="Y103" i="18"/>
  <c r="AA516" i="18"/>
  <c r="H131" i="18"/>
  <c r="L128" i="18"/>
  <c r="M130" i="18"/>
  <c r="V125" i="18" s="1"/>
  <c r="N130" i="18"/>
  <c r="Q130" i="18"/>
  <c r="AA126" i="18" s="1"/>
  <c r="R130" i="18"/>
  <c r="P129" i="18"/>
  <c r="H187" i="18"/>
  <c r="P186" i="18" s="1"/>
  <c r="L184" i="18"/>
  <c r="M186" i="18"/>
  <c r="V181" i="18" s="1"/>
  <c r="N186" i="18"/>
  <c r="Q186" i="18"/>
  <c r="AA182" i="18" s="1"/>
  <c r="R186" i="18"/>
  <c r="S72" i="18"/>
  <c r="S513" i="18"/>
  <c r="V27" i="18"/>
  <c r="S105" i="18"/>
  <c r="N108" i="18"/>
  <c r="V101" i="18"/>
  <c r="S103" i="18"/>
  <c r="J2" i="6"/>
  <c r="J3" i="6"/>
  <c r="J4" i="6"/>
  <c r="J5" i="6"/>
  <c r="J7" i="6"/>
  <c r="J8" i="6"/>
  <c r="J9" i="6"/>
  <c r="J10" i="6"/>
  <c r="J11" i="6"/>
  <c r="J12" i="6"/>
  <c r="J13" i="6"/>
  <c r="J14" i="6"/>
  <c r="J21" i="6"/>
  <c r="J22" i="6"/>
  <c r="J23" i="6"/>
  <c r="J24" i="6"/>
  <c r="J25" i="6"/>
  <c r="Z52" i="18" l="1"/>
  <c r="T50" i="18"/>
  <c r="Z156" i="18"/>
  <c r="T154" i="18"/>
  <c r="Z286" i="18"/>
  <c r="T284" i="18"/>
  <c r="H393" i="18"/>
  <c r="M392" i="18"/>
  <c r="V387" i="18" s="1"/>
  <c r="N392" i="18"/>
  <c r="L390" i="18"/>
  <c r="Q392" i="18"/>
  <c r="AA388" i="18" s="1"/>
  <c r="R392" i="18"/>
  <c r="Z442" i="18"/>
  <c r="T440" i="18"/>
  <c r="T54" i="18"/>
  <c r="AA54" i="18"/>
  <c r="Z212" i="18"/>
  <c r="T210" i="18"/>
  <c r="U152" i="18"/>
  <c r="W154" i="18"/>
  <c r="X154" i="18"/>
  <c r="Y152" i="18"/>
  <c r="T52" i="18"/>
  <c r="AA52" i="18"/>
  <c r="S212" i="18"/>
  <c r="U210" i="18"/>
  <c r="W212" i="18"/>
  <c r="X212" i="18"/>
  <c r="Y210" i="18"/>
  <c r="Z155" i="18"/>
  <c r="T153" i="18"/>
  <c r="T316" i="18"/>
  <c r="AA316" i="18"/>
  <c r="Z391" i="18"/>
  <c r="T389" i="18"/>
  <c r="U52" i="18"/>
  <c r="Y52" i="18"/>
  <c r="V52" i="18"/>
  <c r="Z443" i="18"/>
  <c r="T441" i="18"/>
  <c r="Z235" i="18"/>
  <c r="T233" i="18"/>
  <c r="V214" i="18"/>
  <c r="Y214" i="18"/>
  <c r="U214" i="18"/>
  <c r="L213" i="18"/>
  <c r="R215" i="18"/>
  <c r="M214" i="18"/>
  <c r="N213" i="18"/>
  <c r="R213" i="18"/>
  <c r="Q213" i="18"/>
  <c r="AA209" i="18" s="1"/>
  <c r="M213" i="18"/>
  <c r="V208" i="18" s="1"/>
  <c r="P213" i="18"/>
  <c r="L211" i="18"/>
  <c r="Q214" i="18"/>
  <c r="N318" i="18"/>
  <c r="U312" i="18"/>
  <c r="W314" i="18"/>
  <c r="X314" i="18"/>
  <c r="Y312" i="18"/>
  <c r="Z234" i="18"/>
  <c r="T232" i="18"/>
  <c r="Z418" i="18"/>
  <c r="T416" i="18"/>
  <c r="S232" i="18"/>
  <c r="U48" i="18"/>
  <c r="X50" i="18"/>
  <c r="W50" i="18"/>
  <c r="Y48" i="18"/>
  <c r="U335" i="18"/>
  <c r="W337" i="18"/>
  <c r="X337" i="18"/>
  <c r="Y335" i="18"/>
  <c r="AA214" i="18"/>
  <c r="T214" i="18"/>
  <c r="Y212" i="18"/>
  <c r="V212" i="18"/>
  <c r="U212" i="18"/>
  <c r="S313" i="18"/>
  <c r="S514" i="18"/>
  <c r="V438" i="18"/>
  <c r="S440" i="18"/>
  <c r="R54" i="18"/>
  <c r="Z211" i="18"/>
  <c r="T209" i="18"/>
  <c r="Z338" i="18"/>
  <c r="T336" i="18"/>
  <c r="U282" i="18"/>
  <c r="X284" i="18"/>
  <c r="W284" i="18"/>
  <c r="Y282" i="18"/>
  <c r="T212" i="18"/>
  <c r="AA212" i="18"/>
  <c r="Y316" i="18"/>
  <c r="V316" i="18"/>
  <c r="U316" i="18"/>
  <c r="P316" i="18"/>
  <c r="L317" i="18"/>
  <c r="S317" i="18" s="1"/>
  <c r="R317" i="18"/>
  <c r="N317" i="18"/>
  <c r="M318" i="18"/>
  <c r="Q317" i="18"/>
  <c r="AA313" i="18" s="1"/>
  <c r="P317" i="18"/>
  <c r="L315" i="18"/>
  <c r="Q318" i="18"/>
  <c r="M317" i="18"/>
  <c r="V312" i="18" s="1"/>
  <c r="S183" i="18"/>
  <c r="U415" i="18"/>
  <c r="W417" i="18"/>
  <c r="X417" i="18"/>
  <c r="Y415" i="18"/>
  <c r="U439" i="18"/>
  <c r="X441" i="18"/>
  <c r="W441" i="18"/>
  <c r="Y439" i="18"/>
  <c r="X233" i="18"/>
  <c r="U231" i="18"/>
  <c r="W233" i="18"/>
  <c r="Y231" i="18"/>
  <c r="S49" i="18"/>
  <c r="P339" i="18"/>
  <c r="L338" i="18"/>
  <c r="M340" i="18"/>
  <c r="V335" i="18" s="1"/>
  <c r="P340" i="18"/>
  <c r="Q340" i="18"/>
  <c r="AA336" i="18" s="1"/>
  <c r="N340" i="18"/>
  <c r="R340" i="18"/>
  <c r="H341" i="18"/>
  <c r="S337" i="18"/>
  <c r="S283" i="18"/>
  <c r="R318" i="18"/>
  <c r="S127" i="18"/>
  <c r="W389" i="18"/>
  <c r="X389" i="18"/>
  <c r="U387" i="18"/>
  <c r="Y387" i="18"/>
  <c r="P419" i="18"/>
  <c r="H421" i="18"/>
  <c r="R420" i="18"/>
  <c r="L420" i="18"/>
  <c r="L418" i="18"/>
  <c r="M420" i="18"/>
  <c r="N420" i="18"/>
  <c r="Q420" i="18"/>
  <c r="AA416" i="18" s="1"/>
  <c r="P420" i="18"/>
  <c r="M444" i="18"/>
  <c r="V439" i="18" s="1"/>
  <c r="R444" i="18"/>
  <c r="L442" i="18"/>
  <c r="N444" i="18"/>
  <c r="Q444" i="18"/>
  <c r="AA440" i="18" s="1"/>
  <c r="H445" i="18"/>
  <c r="H237" i="18"/>
  <c r="L234" i="18"/>
  <c r="M236" i="18"/>
  <c r="V231" i="18" s="1"/>
  <c r="N236" i="18"/>
  <c r="P236" i="18"/>
  <c r="Q236" i="18"/>
  <c r="AA232" i="18" s="1"/>
  <c r="R236" i="18"/>
  <c r="U50" i="18"/>
  <c r="X52" i="18"/>
  <c r="W52" i="18"/>
  <c r="Y50" i="18"/>
  <c r="Q53" i="18"/>
  <c r="AA49" i="18" s="1"/>
  <c r="P53" i="18"/>
  <c r="M54" i="18"/>
  <c r="Q54" i="18"/>
  <c r="R53" i="18"/>
  <c r="L51" i="18"/>
  <c r="L53" i="18"/>
  <c r="M53" i="18"/>
  <c r="V48" i="18" s="1"/>
  <c r="S53" i="18"/>
  <c r="N53" i="18"/>
  <c r="Q287" i="18"/>
  <c r="AA283" i="18" s="1"/>
  <c r="L285" i="18"/>
  <c r="R287" i="18"/>
  <c r="H288" i="18"/>
  <c r="P287" i="18" s="1"/>
  <c r="N287" i="18"/>
  <c r="M287" i="18"/>
  <c r="V282" i="18" s="1"/>
  <c r="Z315" i="18"/>
  <c r="T313" i="18"/>
  <c r="U208" i="18"/>
  <c r="X210" i="18"/>
  <c r="W210" i="18"/>
  <c r="Y208" i="18"/>
  <c r="R157" i="18"/>
  <c r="Q157" i="18"/>
  <c r="AA153" i="18" s="1"/>
  <c r="H158" i="18"/>
  <c r="L155" i="18"/>
  <c r="M157" i="18"/>
  <c r="V152" i="18" s="1"/>
  <c r="N157" i="18"/>
  <c r="X316" i="18"/>
  <c r="W316" i="18"/>
  <c r="U314" i="18"/>
  <c r="Y314" i="18"/>
  <c r="Z76" i="18"/>
  <c r="T74" i="18"/>
  <c r="T108" i="18"/>
  <c r="AA108" i="18"/>
  <c r="Z129" i="18"/>
  <c r="T127" i="18"/>
  <c r="H132" i="18"/>
  <c r="P131" i="18" s="1"/>
  <c r="L129" i="18"/>
  <c r="M131" i="18"/>
  <c r="V126" i="18" s="1"/>
  <c r="N131" i="18"/>
  <c r="Q131" i="18"/>
  <c r="AA127" i="18" s="1"/>
  <c r="R131" i="18"/>
  <c r="AA493" i="18"/>
  <c r="Z186" i="18"/>
  <c r="T184" i="18"/>
  <c r="AA28" i="18"/>
  <c r="U489" i="18"/>
  <c r="W491" i="18"/>
  <c r="X491" i="18"/>
  <c r="Y489" i="18"/>
  <c r="U72" i="18"/>
  <c r="X74" i="18"/>
  <c r="W74" i="18"/>
  <c r="Y72" i="18"/>
  <c r="H78" i="18"/>
  <c r="L75" i="18"/>
  <c r="M77" i="18"/>
  <c r="V72" i="18" s="1"/>
  <c r="Q77" i="18"/>
  <c r="AA73" i="18" s="1"/>
  <c r="R77" i="18"/>
  <c r="N77" i="18"/>
  <c r="V493" i="18"/>
  <c r="H495" i="18"/>
  <c r="L494" i="18"/>
  <c r="S494" i="18" s="1"/>
  <c r="L492" i="18"/>
  <c r="N494" i="18"/>
  <c r="M494" i="18"/>
  <c r="V489" i="18" s="1"/>
  <c r="Q494" i="18"/>
  <c r="AA490" i="18" s="1"/>
  <c r="R494" i="18"/>
  <c r="P130" i="18"/>
  <c r="U24" i="18"/>
  <c r="W26" i="18"/>
  <c r="X26" i="18"/>
  <c r="Y24" i="18"/>
  <c r="W517" i="18"/>
  <c r="U515" i="18"/>
  <c r="X517" i="18"/>
  <c r="Y515" i="18"/>
  <c r="S490" i="18"/>
  <c r="Z28" i="18"/>
  <c r="T26" i="18"/>
  <c r="Z517" i="18"/>
  <c r="T515" i="18"/>
  <c r="S73" i="18"/>
  <c r="S25" i="18"/>
  <c r="H30" i="18"/>
  <c r="P29" i="18" s="1"/>
  <c r="L27" i="18"/>
  <c r="L29" i="18"/>
  <c r="S29" i="18" s="1"/>
  <c r="M29" i="18"/>
  <c r="V24" i="18" s="1"/>
  <c r="N29" i="18"/>
  <c r="Q29" i="18"/>
  <c r="AA25" i="18" s="1"/>
  <c r="R29" i="18"/>
  <c r="S26" i="18"/>
  <c r="U513" i="18"/>
  <c r="X515" i="18"/>
  <c r="W515" i="18"/>
  <c r="Y513" i="18"/>
  <c r="V108" i="18"/>
  <c r="Y108" i="18"/>
  <c r="U108" i="18"/>
  <c r="Z492" i="18"/>
  <c r="T490" i="18"/>
  <c r="L516" i="18"/>
  <c r="L518" i="18"/>
  <c r="S518" i="18" s="1"/>
  <c r="M518" i="18"/>
  <c r="V513" i="18" s="1"/>
  <c r="N518" i="18"/>
  <c r="P518" i="18"/>
  <c r="R518" i="18"/>
  <c r="Q518" i="18"/>
  <c r="AA514" i="18" s="1"/>
  <c r="T517" i="18"/>
  <c r="AA517" i="18"/>
  <c r="Z516" i="18"/>
  <c r="T514" i="18"/>
  <c r="U182" i="18"/>
  <c r="W184" i="18"/>
  <c r="X184" i="18"/>
  <c r="Y182" i="18"/>
  <c r="H188" i="18"/>
  <c r="P187" i="18" s="1"/>
  <c r="L185" i="18"/>
  <c r="M187" i="18"/>
  <c r="V182" i="18" s="1"/>
  <c r="N187" i="18"/>
  <c r="Q187" i="18"/>
  <c r="AA183" i="18" s="1"/>
  <c r="R187" i="18"/>
  <c r="U126" i="18"/>
  <c r="W128" i="18"/>
  <c r="X128" i="18"/>
  <c r="Y126" i="18"/>
  <c r="T107" i="18"/>
  <c r="AA107" i="18"/>
  <c r="V28" i="18"/>
  <c r="U517" i="18"/>
  <c r="V517" i="18"/>
  <c r="Y517" i="18"/>
  <c r="P493" i="18"/>
  <c r="N7" i="6"/>
  <c r="N8" i="6"/>
  <c r="N9" i="6"/>
  <c r="N10" i="6"/>
  <c r="N11" i="6"/>
  <c r="N12" i="6"/>
  <c r="O7" i="6"/>
  <c r="O8" i="6"/>
  <c r="O9" i="6"/>
  <c r="O10" i="6"/>
  <c r="O11" i="6"/>
  <c r="O12" i="6"/>
  <c r="O13" i="6"/>
  <c r="O14" i="6"/>
  <c r="N13" i="6"/>
  <c r="N14" i="6"/>
  <c r="J18" i="6"/>
  <c r="Z287" i="18" l="1"/>
  <c r="T285" i="18"/>
  <c r="V215" i="18"/>
  <c r="Y215" i="18"/>
  <c r="U215" i="18"/>
  <c r="M158" i="18"/>
  <c r="V153" i="18" s="1"/>
  <c r="N158" i="18"/>
  <c r="Q158" i="18"/>
  <c r="AA154" i="18" s="1"/>
  <c r="R158" i="18"/>
  <c r="H159" i="18"/>
  <c r="L156" i="18"/>
  <c r="U283" i="18"/>
  <c r="W285" i="18"/>
  <c r="X285" i="18"/>
  <c r="Y283" i="18"/>
  <c r="X53" i="18"/>
  <c r="U51" i="18"/>
  <c r="W53" i="18"/>
  <c r="Y51" i="18"/>
  <c r="U440" i="18"/>
  <c r="X442" i="18"/>
  <c r="W442" i="18"/>
  <c r="Y440" i="18"/>
  <c r="S420" i="18"/>
  <c r="U418" i="18"/>
  <c r="X420" i="18"/>
  <c r="W420" i="18"/>
  <c r="Y418" i="18"/>
  <c r="Z316" i="18"/>
  <c r="T314" i="18"/>
  <c r="U211" i="18"/>
  <c r="W213" i="18"/>
  <c r="X213" i="18"/>
  <c r="Y211" i="18"/>
  <c r="M393" i="18"/>
  <c r="V388" i="18" s="1"/>
  <c r="N393" i="18"/>
  <c r="S390" i="18"/>
  <c r="Q393" i="18"/>
  <c r="AA389" i="18" s="1"/>
  <c r="R393" i="18"/>
  <c r="H394" i="18"/>
  <c r="L391" i="18"/>
  <c r="U153" i="18"/>
  <c r="X155" i="18"/>
  <c r="W155" i="18"/>
  <c r="Y153" i="18"/>
  <c r="Z236" i="18"/>
  <c r="T234" i="18"/>
  <c r="Z317" i="18"/>
  <c r="T315" i="18"/>
  <c r="S50" i="18"/>
  <c r="U420" i="18"/>
  <c r="V420" i="18"/>
  <c r="Y420" i="18"/>
  <c r="Z340" i="18"/>
  <c r="T338" i="18"/>
  <c r="N320" i="18"/>
  <c r="V313" i="18"/>
  <c r="S315" i="18"/>
  <c r="V213" i="18"/>
  <c r="U213" i="18"/>
  <c r="Y213" i="18"/>
  <c r="S389" i="18"/>
  <c r="V54" i="18"/>
  <c r="Y54" i="18"/>
  <c r="U54" i="18"/>
  <c r="S284" i="18"/>
  <c r="X51" i="18"/>
  <c r="W51" i="18"/>
  <c r="U49" i="18"/>
  <c r="Y49" i="18"/>
  <c r="W234" i="18"/>
  <c r="X234" i="18"/>
  <c r="U232" i="18"/>
  <c r="Y232" i="18"/>
  <c r="N421" i="18"/>
  <c r="M422" i="18"/>
  <c r="P421" i="18"/>
  <c r="Q421" i="18"/>
  <c r="AA417" i="18" s="1"/>
  <c r="Q422" i="18"/>
  <c r="L419" i="18"/>
  <c r="R423" i="18"/>
  <c r="L421" i="18"/>
  <c r="R421" i="18"/>
  <c r="M421" i="18"/>
  <c r="S418" i="18"/>
  <c r="Y318" i="18"/>
  <c r="U318" i="18"/>
  <c r="V318" i="18"/>
  <c r="N215" i="18"/>
  <c r="P392" i="18"/>
  <c r="Y416" i="18"/>
  <c r="U416" i="18"/>
  <c r="W418" i="18"/>
  <c r="X418" i="18"/>
  <c r="X317" i="18"/>
  <c r="U315" i="18"/>
  <c r="W317" i="18"/>
  <c r="Y315" i="18"/>
  <c r="P157" i="18"/>
  <c r="R55" i="18"/>
  <c r="V53" i="18"/>
  <c r="Y53" i="18"/>
  <c r="U53" i="18"/>
  <c r="M237" i="18"/>
  <c r="V232" i="18" s="1"/>
  <c r="N237" i="18"/>
  <c r="R237" i="18"/>
  <c r="Q237" i="18"/>
  <c r="AA233" i="18" s="1"/>
  <c r="H238" i="18"/>
  <c r="L235" i="18"/>
  <c r="Z420" i="18"/>
  <c r="T418" i="18"/>
  <c r="T417" i="18"/>
  <c r="Z419" i="18"/>
  <c r="X338" i="18"/>
  <c r="U336" i="18"/>
  <c r="W338" i="18"/>
  <c r="Y336" i="18"/>
  <c r="T317" i="18"/>
  <c r="AA317" i="18"/>
  <c r="T318" i="18"/>
  <c r="AA318" i="18"/>
  <c r="S213" i="18"/>
  <c r="S154" i="18"/>
  <c r="T53" i="18"/>
  <c r="AA53" i="18"/>
  <c r="R56" i="18"/>
  <c r="AA50" i="18"/>
  <c r="S233" i="18"/>
  <c r="H446" i="18"/>
  <c r="L443" i="18"/>
  <c r="M445" i="18"/>
  <c r="V440" i="18" s="1"/>
  <c r="N445" i="18"/>
  <c r="P445" i="18"/>
  <c r="Q445" i="18"/>
  <c r="AA441" i="18" s="1"/>
  <c r="R445" i="18"/>
  <c r="P444" i="18"/>
  <c r="R422" i="18"/>
  <c r="Z339" i="18"/>
  <c r="T337" i="18"/>
  <c r="S314" i="18"/>
  <c r="R319" i="18"/>
  <c r="R216" i="18"/>
  <c r="AA210" i="18"/>
  <c r="AA213" i="18"/>
  <c r="T213" i="18"/>
  <c r="N55" i="18"/>
  <c r="N56" i="18"/>
  <c r="V49" i="18"/>
  <c r="S51" i="18"/>
  <c r="S441" i="18"/>
  <c r="T420" i="18"/>
  <c r="AA420" i="18"/>
  <c r="L339" i="18"/>
  <c r="P341" i="18"/>
  <c r="N341" i="18"/>
  <c r="Q341" i="18"/>
  <c r="AA337" i="18" s="1"/>
  <c r="R341" i="18"/>
  <c r="H342" i="18"/>
  <c r="M341" i="18"/>
  <c r="V336" i="18" s="1"/>
  <c r="R320" i="18"/>
  <c r="AA314" i="18"/>
  <c r="N319" i="18"/>
  <c r="U209" i="18"/>
  <c r="X211" i="18"/>
  <c r="W211" i="18"/>
  <c r="Y209" i="18"/>
  <c r="S210" i="18"/>
  <c r="X390" i="18"/>
  <c r="W390" i="18"/>
  <c r="U388" i="18"/>
  <c r="Y388" i="18"/>
  <c r="H289" i="18"/>
  <c r="L286" i="18"/>
  <c r="N288" i="18"/>
  <c r="M288" i="18"/>
  <c r="V283" i="18" s="1"/>
  <c r="Q288" i="18"/>
  <c r="AA284" i="18" s="1"/>
  <c r="S285" i="18"/>
  <c r="R288" i="18"/>
  <c r="Z53" i="18"/>
  <c r="T51" i="18"/>
  <c r="V415" i="18"/>
  <c r="N422" i="18"/>
  <c r="S417" i="18"/>
  <c r="U313" i="18"/>
  <c r="X315" i="18"/>
  <c r="W315" i="18"/>
  <c r="Y313" i="18"/>
  <c r="U317" i="18"/>
  <c r="V317" i="18"/>
  <c r="Y317" i="18"/>
  <c r="Z213" i="18"/>
  <c r="T211" i="18"/>
  <c r="N216" i="18"/>
  <c r="V209" i="18"/>
  <c r="S211" i="18"/>
  <c r="Z187" i="18"/>
  <c r="T185" i="18"/>
  <c r="U518" i="18"/>
  <c r="V518" i="18"/>
  <c r="Y518" i="18"/>
  <c r="Z29" i="18"/>
  <c r="T27" i="18"/>
  <c r="V131" i="18"/>
  <c r="U490" i="18"/>
  <c r="W492" i="18"/>
  <c r="X492" i="18"/>
  <c r="Y490" i="18"/>
  <c r="L76" i="18"/>
  <c r="H79" i="18"/>
  <c r="M78" i="18"/>
  <c r="V73" i="18" s="1"/>
  <c r="N78" i="18"/>
  <c r="Q78" i="18"/>
  <c r="AA74" i="18" s="1"/>
  <c r="R78" i="18"/>
  <c r="Z131" i="18"/>
  <c r="T129" i="18"/>
  <c r="Z130" i="18"/>
  <c r="T128" i="18"/>
  <c r="U492" i="18"/>
  <c r="W494" i="18"/>
  <c r="X494" i="18"/>
  <c r="Y492" i="18"/>
  <c r="S74" i="18"/>
  <c r="Z518" i="18"/>
  <c r="T516" i="18"/>
  <c r="V494" i="18"/>
  <c r="Y494" i="18"/>
  <c r="U494" i="18"/>
  <c r="U27" i="18"/>
  <c r="W29" i="18"/>
  <c r="X29" i="18"/>
  <c r="Y27" i="18"/>
  <c r="S491" i="18"/>
  <c r="L493" i="18"/>
  <c r="N495" i="18"/>
  <c r="M495" i="18"/>
  <c r="V490" i="18" s="1"/>
  <c r="M496" i="18"/>
  <c r="P495" i="18"/>
  <c r="N497" i="18"/>
  <c r="Q496" i="18"/>
  <c r="S492" i="18"/>
  <c r="R495" i="18"/>
  <c r="Q495" i="18"/>
  <c r="AA491" i="18" s="1"/>
  <c r="L495" i="18"/>
  <c r="S495" i="18" s="1"/>
  <c r="T494" i="18"/>
  <c r="AA494" i="18"/>
  <c r="T29" i="18"/>
  <c r="AA29" i="18"/>
  <c r="U183" i="18"/>
  <c r="W185" i="18"/>
  <c r="X185" i="18"/>
  <c r="Y183" i="18"/>
  <c r="H189" i="18"/>
  <c r="P188" i="18" s="1"/>
  <c r="M188" i="18"/>
  <c r="V183" i="18" s="1"/>
  <c r="L186" i="18"/>
  <c r="N188" i="18"/>
  <c r="Q188" i="18"/>
  <c r="AA184" i="18" s="1"/>
  <c r="R188" i="18"/>
  <c r="Z493" i="18"/>
  <c r="T491" i="18"/>
  <c r="V187" i="18"/>
  <c r="U514" i="18"/>
  <c r="W516" i="18"/>
  <c r="X516" i="18"/>
  <c r="Y514" i="18"/>
  <c r="S516" i="18"/>
  <c r="R31" i="18"/>
  <c r="U25" i="18"/>
  <c r="X27" i="18"/>
  <c r="W27" i="18"/>
  <c r="Y25" i="18"/>
  <c r="R496" i="18"/>
  <c r="U127" i="18"/>
  <c r="W129" i="18"/>
  <c r="X129" i="18"/>
  <c r="Y127" i="18"/>
  <c r="T518" i="18"/>
  <c r="AA518" i="18"/>
  <c r="U516" i="18"/>
  <c r="W518" i="18"/>
  <c r="X518" i="18"/>
  <c r="Y516" i="18"/>
  <c r="S184" i="18"/>
  <c r="S515" i="18"/>
  <c r="V29" i="18"/>
  <c r="U29" i="18"/>
  <c r="Y29" i="18"/>
  <c r="L28" i="18"/>
  <c r="M30" i="18"/>
  <c r="V25" i="18" s="1"/>
  <c r="M31" i="18"/>
  <c r="N32" i="18"/>
  <c r="N30" i="18"/>
  <c r="P30" i="18"/>
  <c r="Q30" i="18"/>
  <c r="AA26" i="18" s="1"/>
  <c r="R30" i="18"/>
  <c r="Q31" i="18"/>
  <c r="L30" i="18"/>
  <c r="N496" i="18"/>
  <c r="H133" i="18"/>
  <c r="M132" i="18"/>
  <c r="V127" i="18" s="1"/>
  <c r="P132" i="18"/>
  <c r="L130" i="18"/>
  <c r="N132" i="18"/>
  <c r="Q132" i="18"/>
  <c r="AA128" i="18" s="1"/>
  <c r="R132" i="18"/>
  <c r="U73" i="18"/>
  <c r="W75" i="18"/>
  <c r="X75" i="18"/>
  <c r="Y73" i="18"/>
  <c r="N31" i="18"/>
  <c r="P494" i="18"/>
  <c r="P77" i="18"/>
  <c r="S128" i="18"/>
  <c r="K7" i="6"/>
  <c r="K8" i="6"/>
  <c r="K9" i="6"/>
  <c r="K10" i="6"/>
  <c r="K11" i="6"/>
  <c r="K12" i="6"/>
  <c r="K13" i="6"/>
  <c r="K14" i="6"/>
  <c r="Z341" i="18" l="1"/>
  <c r="T339" i="18"/>
  <c r="V423" i="18"/>
  <c r="Y423" i="18"/>
  <c r="U423" i="18"/>
  <c r="U320" i="18"/>
  <c r="V320" i="18"/>
  <c r="Y320" i="18"/>
  <c r="W339" i="18"/>
  <c r="U337" i="18"/>
  <c r="X339" i="18"/>
  <c r="Y337" i="18"/>
  <c r="T55" i="18"/>
  <c r="AA55" i="18"/>
  <c r="Y417" i="18"/>
  <c r="X419" i="18"/>
  <c r="U417" i="18"/>
  <c r="W419" i="18"/>
  <c r="T443" i="18"/>
  <c r="Z445" i="18"/>
  <c r="S185" i="18"/>
  <c r="S338" i="18"/>
  <c r="S234" i="18"/>
  <c r="AA418" i="18"/>
  <c r="R424" i="18"/>
  <c r="W391" i="18"/>
  <c r="U389" i="18"/>
  <c r="X391" i="18"/>
  <c r="Y389" i="18"/>
  <c r="U154" i="18"/>
  <c r="W156" i="18"/>
  <c r="X156" i="18"/>
  <c r="Y154" i="18"/>
  <c r="T56" i="18"/>
  <c r="AA56" i="18"/>
  <c r="T422" i="18"/>
  <c r="AA422" i="18"/>
  <c r="W443" i="18"/>
  <c r="U441" i="18"/>
  <c r="Y441" i="18"/>
  <c r="X443" i="18"/>
  <c r="U233" i="18"/>
  <c r="W235" i="18"/>
  <c r="X235" i="18"/>
  <c r="Y233" i="18"/>
  <c r="T320" i="18"/>
  <c r="AA320" i="18"/>
  <c r="M394" i="18"/>
  <c r="V389" i="18" s="1"/>
  <c r="R394" i="18"/>
  <c r="N394" i="18"/>
  <c r="Q394" i="18"/>
  <c r="AA390" i="18" s="1"/>
  <c r="S391" i="18"/>
  <c r="H395" i="18"/>
  <c r="L392" i="18"/>
  <c r="H160" i="18"/>
  <c r="N159" i="18"/>
  <c r="P159" i="18"/>
  <c r="M159" i="18"/>
  <c r="V154" i="18" s="1"/>
  <c r="Q159" i="18"/>
  <c r="AA155" i="18" s="1"/>
  <c r="R159" i="18"/>
  <c r="L157" i="18"/>
  <c r="Y56" i="18"/>
  <c r="U56" i="18"/>
  <c r="V56" i="18"/>
  <c r="T215" i="18"/>
  <c r="AA215" i="18"/>
  <c r="U284" i="18"/>
  <c r="W286" i="18"/>
  <c r="X286" i="18"/>
  <c r="Y284" i="18"/>
  <c r="Q342" i="18"/>
  <c r="AA338" i="18" s="1"/>
  <c r="R342" i="18"/>
  <c r="H343" i="18"/>
  <c r="P342" i="18" s="1"/>
  <c r="N342" i="18"/>
  <c r="M342" i="18"/>
  <c r="V337" i="18" s="1"/>
  <c r="L340" i="18"/>
  <c r="S339" i="18"/>
  <c r="Y422" i="18"/>
  <c r="V422" i="18"/>
  <c r="U422" i="18"/>
  <c r="R446" i="18"/>
  <c r="Q446" i="18"/>
  <c r="AA442" i="18" s="1"/>
  <c r="P446" i="18"/>
  <c r="H447" i="18"/>
  <c r="L444" i="18"/>
  <c r="N446" i="18"/>
  <c r="M446" i="18"/>
  <c r="P237" i="18"/>
  <c r="L236" i="18"/>
  <c r="M238" i="18"/>
  <c r="V233" i="18" s="1"/>
  <c r="H239" i="18"/>
  <c r="N238" i="18"/>
  <c r="Q238" i="18"/>
  <c r="AA234" i="18" s="1"/>
  <c r="R238" i="18"/>
  <c r="S235" i="18"/>
  <c r="V55" i="18"/>
  <c r="Y55" i="18"/>
  <c r="U55" i="18"/>
  <c r="Z421" i="18"/>
  <c r="T419" i="18"/>
  <c r="S155" i="18"/>
  <c r="V319" i="18"/>
  <c r="Y319" i="18"/>
  <c r="U319" i="18"/>
  <c r="P288" i="18"/>
  <c r="H290" i="18"/>
  <c r="L287" i="18"/>
  <c r="M289" i="18"/>
  <c r="V284" i="18" s="1"/>
  <c r="N289" i="18"/>
  <c r="R289" i="18"/>
  <c r="P289" i="18"/>
  <c r="Q289" i="18"/>
  <c r="AA285" i="18" s="1"/>
  <c r="T442" i="18"/>
  <c r="Z444" i="18"/>
  <c r="S442" i="18"/>
  <c r="Z157" i="18"/>
  <c r="T155" i="18"/>
  <c r="V416" i="18"/>
  <c r="N423" i="18"/>
  <c r="N424" i="18"/>
  <c r="S419" i="18"/>
  <c r="V417" i="18"/>
  <c r="V158" i="18"/>
  <c r="S27" i="18"/>
  <c r="R497" i="18"/>
  <c r="U497" i="18" s="1"/>
  <c r="Y421" i="18"/>
  <c r="U421" i="18"/>
  <c r="V421" i="18"/>
  <c r="T421" i="18"/>
  <c r="AA421" i="18"/>
  <c r="T216" i="18"/>
  <c r="AA216" i="18"/>
  <c r="T319" i="18"/>
  <c r="AA319" i="18"/>
  <c r="U216" i="18"/>
  <c r="V216" i="18"/>
  <c r="Y216" i="18"/>
  <c r="Z392" i="18"/>
  <c r="T390" i="18"/>
  <c r="W421" i="18"/>
  <c r="X421" i="18"/>
  <c r="Y419" i="18"/>
  <c r="S421" i="18"/>
  <c r="U419" i="18"/>
  <c r="P393" i="18"/>
  <c r="P158" i="18"/>
  <c r="Z188" i="18"/>
  <c r="T186" i="18"/>
  <c r="AA492" i="18"/>
  <c r="R498" i="18"/>
  <c r="Z132" i="18"/>
  <c r="T130" i="18"/>
  <c r="U28" i="18"/>
  <c r="W30" i="18"/>
  <c r="X30" i="18"/>
  <c r="Y28" i="18"/>
  <c r="T30" i="18"/>
  <c r="AA30" i="18"/>
  <c r="AA188" i="18"/>
  <c r="T497" i="18"/>
  <c r="AA497" i="18"/>
  <c r="H80" i="18"/>
  <c r="L77" i="18"/>
  <c r="M79" i="18"/>
  <c r="V74" i="18" s="1"/>
  <c r="N79" i="18"/>
  <c r="P79" i="18"/>
  <c r="Q79" i="18"/>
  <c r="AA75" i="18" s="1"/>
  <c r="R79" i="18"/>
  <c r="U128" i="18"/>
  <c r="X130" i="18"/>
  <c r="W130" i="18"/>
  <c r="Y128" i="18"/>
  <c r="H134" i="18"/>
  <c r="P133" i="18" s="1"/>
  <c r="L133" i="18"/>
  <c r="L131" i="18"/>
  <c r="M133" i="18"/>
  <c r="V128" i="18" s="1"/>
  <c r="N133" i="18"/>
  <c r="Q133" i="18"/>
  <c r="AA129" i="18" s="1"/>
  <c r="R133" i="18"/>
  <c r="S133" i="18"/>
  <c r="R33" i="18"/>
  <c r="AA27" i="18"/>
  <c r="T32" i="18"/>
  <c r="AA32" i="18"/>
  <c r="V496" i="18"/>
  <c r="Y496" i="18"/>
  <c r="U496" i="18"/>
  <c r="V31" i="18"/>
  <c r="Y31" i="18"/>
  <c r="U31" i="18"/>
  <c r="U184" i="18"/>
  <c r="W186" i="18"/>
  <c r="X186" i="18"/>
  <c r="Y184" i="18"/>
  <c r="Z495" i="18"/>
  <c r="T493" i="18"/>
  <c r="U74" i="18"/>
  <c r="W76" i="18"/>
  <c r="X76" i="18"/>
  <c r="Y74" i="18"/>
  <c r="Z77" i="18"/>
  <c r="T75" i="18"/>
  <c r="V132" i="18"/>
  <c r="Z494" i="18"/>
  <c r="T492" i="18"/>
  <c r="S129" i="18"/>
  <c r="T496" i="18"/>
  <c r="AA496" i="18"/>
  <c r="V30" i="18"/>
  <c r="Y30" i="18"/>
  <c r="U30" i="18"/>
  <c r="N33" i="18"/>
  <c r="V26" i="18"/>
  <c r="S28" i="18"/>
  <c r="U493" i="18"/>
  <c r="W495" i="18"/>
  <c r="X495" i="18"/>
  <c r="Y493" i="18"/>
  <c r="N498" i="18"/>
  <c r="V491" i="18"/>
  <c r="S493" i="18"/>
  <c r="S75" i="18"/>
  <c r="T31" i="18"/>
  <c r="AA31" i="18"/>
  <c r="S30" i="18"/>
  <c r="V188" i="18"/>
  <c r="H190" i="18"/>
  <c r="P189" i="18" s="1"/>
  <c r="L187" i="18"/>
  <c r="L189" i="18"/>
  <c r="S189" i="18" s="1"/>
  <c r="N191" i="18"/>
  <c r="N189" i="18"/>
  <c r="M189" i="18"/>
  <c r="V184" i="18" s="1"/>
  <c r="Q189" i="18"/>
  <c r="AA185" i="18" s="1"/>
  <c r="R189" i="18"/>
  <c r="S186" i="18"/>
  <c r="Y497" i="18"/>
  <c r="U26" i="18"/>
  <c r="X28" i="18"/>
  <c r="W28" i="18"/>
  <c r="Y26" i="18"/>
  <c r="T495" i="18"/>
  <c r="AA495" i="18"/>
  <c r="Z30" i="18"/>
  <c r="T28" i="18"/>
  <c r="AA132" i="18"/>
  <c r="R32" i="18"/>
  <c r="V495" i="18"/>
  <c r="Y495" i="18"/>
  <c r="U495" i="18"/>
  <c r="U491" i="18"/>
  <c r="W493" i="18"/>
  <c r="X493" i="18"/>
  <c r="Y491" i="18"/>
  <c r="P78" i="18"/>
  <c r="L14" i="6"/>
  <c r="I1" i="6"/>
  <c r="Z342" i="18" l="1"/>
  <c r="T340" i="18"/>
  <c r="V497" i="18"/>
  <c r="Z289" i="18"/>
  <c r="T287" i="18"/>
  <c r="Z237" i="18"/>
  <c r="T235" i="18"/>
  <c r="V159" i="18"/>
  <c r="Q395" i="18"/>
  <c r="AA391" i="18" s="1"/>
  <c r="R395" i="18"/>
  <c r="H396" i="18"/>
  <c r="M395" i="18"/>
  <c r="V390" i="18" s="1"/>
  <c r="L393" i="18"/>
  <c r="N395" i="18"/>
  <c r="X444" i="18"/>
  <c r="W444" i="18"/>
  <c r="Y442" i="18"/>
  <c r="U442" i="18"/>
  <c r="Z159" i="18"/>
  <c r="T157" i="18"/>
  <c r="V441" i="18"/>
  <c r="S443" i="18"/>
  <c r="X287" i="18"/>
  <c r="U285" i="18"/>
  <c r="W287" i="18"/>
  <c r="Y285" i="18"/>
  <c r="L445" i="18"/>
  <c r="N447" i="18"/>
  <c r="S444" i="18"/>
  <c r="H448" i="18"/>
  <c r="M447" i="18"/>
  <c r="V442" i="18" s="1"/>
  <c r="Q447" i="18"/>
  <c r="AA443" i="18" s="1"/>
  <c r="R447" i="18"/>
  <c r="V447" i="18" s="1"/>
  <c r="U338" i="18"/>
  <c r="W340" i="18"/>
  <c r="X340" i="18"/>
  <c r="Y338" i="18"/>
  <c r="AA159" i="18"/>
  <c r="T424" i="18"/>
  <c r="AA424" i="18"/>
  <c r="L288" i="18"/>
  <c r="M290" i="18"/>
  <c r="V285" i="18" s="1"/>
  <c r="Q290" i="18"/>
  <c r="AA286" i="18" s="1"/>
  <c r="R290" i="18"/>
  <c r="N290" i="18"/>
  <c r="H291" i="18"/>
  <c r="S287" i="18"/>
  <c r="P290" i="18"/>
  <c r="P238" i="18"/>
  <c r="L237" i="18"/>
  <c r="M239" i="18"/>
  <c r="V234" i="18" s="1"/>
  <c r="N239" i="18"/>
  <c r="Q239" i="18"/>
  <c r="AA235" i="18" s="1"/>
  <c r="R239" i="18"/>
  <c r="H240" i="18"/>
  <c r="S236" i="18"/>
  <c r="Z446" i="18"/>
  <c r="T444" i="18"/>
  <c r="N160" i="18"/>
  <c r="Q160" i="18"/>
  <c r="AA156" i="18" s="1"/>
  <c r="M160" i="18"/>
  <c r="V155" i="18" s="1"/>
  <c r="R160" i="18"/>
  <c r="L158" i="18"/>
  <c r="H161" i="18"/>
  <c r="L160" i="18"/>
  <c r="P160" i="18"/>
  <c r="N162" i="18"/>
  <c r="Y424" i="18"/>
  <c r="U424" i="18"/>
  <c r="V424" i="18"/>
  <c r="Z158" i="18"/>
  <c r="T156" i="18"/>
  <c r="T423" i="18"/>
  <c r="AA423" i="18"/>
  <c r="Z288" i="18"/>
  <c r="T286" i="18"/>
  <c r="S156" i="18"/>
  <c r="P394" i="18"/>
  <c r="Z393" i="18"/>
  <c r="T391" i="18"/>
  <c r="S286" i="18"/>
  <c r="U234" i="18"/>
  <c r="W236" i="18"/>
  <c r="X236" i="18"/>
  <c r="Y234" i="18"/>
  <c r="M343" i="18"/>
  <c r="V338" i="18" s="1"/>
  <c r="R343" i="18"/>
  <c r="Q343" i="18"/>
  <c r="AA339" i="18" s="1"/>
  <c r="S340" i="18"/>
  <c r="N343" i="18"/>
  <c r="H344" i="18"/>
  <c r="P343" i="18" s="1"/>
  <c r="L341" i="18"/>
  <c r="X157" i="18"/>
  <c r="W157" i="18"/>
  <c r="U155" i="18"/>
  <c r="Y155" i="18"/>
  <c r="U390" i="18"/>
  <c r="X392" i="18"/>
  <c r="W392" i="18"/>
  <c r="Y390" i="18"/>
  <c r="T189" i="18"/>
  <c r="AA189" i="18"/>
  <c r="T33" i="18"/>
  <c r="AA33" i="18"/>
  <c r="R135" i="18"/>
  <c r="L132" i="18"/>
  <c r="M134" i="18"/>
  <c r="V129" i="18" s="1"/>
  <c r="M135" i="18"/>
  <c r="N134" i="18"/>
  <c r="P134" i="18"/>
  <c r="Q134" i="18"/>
  <c r="AA130" i="18" s="1"/>
  <c r="Q135" i="18"/>
  <c r="R134" i="18"/>
  <c r="S134" i="18"/>
  <c r="L134" i="18"/>
  <c r="Z79" i="18"/>
  <c r="T77" i="18"/>
  <c r="U187" i="18"/>
  <c r="W189" i="18"/>
  <c r="X189" i="18"/>
  <c r="Y187" i="18"/>
  <c r="Z133" i="18"/>
  <c r="T131" i="18"/>
  <c r="V498" i="18"/>
  <c r="Y498" i="18"/>
  <c r="U498" i="18"/>
  <c r="T191" i="18"/>
  <c r="AA191" i="18"/>
  <c r="U189" i="18"/>
  <c r="V189" i="18"/>
  <c r="Y189" i="18"/>
  <c r="U185" i="18"/>
  <c r="W187" i="18"/>
  <c r="X187" i="18"/>
  <c r="Y185" i="18"/>
  <c r="N135" i="18"/>
  <c r="W77" i="18"/>
  <c r="U75" i="18"/>
  <c r="X77" i="18"/>
  <c r="Y75" i="18"/>
  <c r="Z78" i="18"/>
  <c r="T76" i="18"/>
  <c r="U32" i="18"/>
  <c r="V32" i="18"/>
  <c r="Y32" i="18"/>
  <c r="R191" i="18"/>
  <c r="L188" i="18"/>
  <c r="L190" i="18"/>
  <c r="M190" i="18"/>
  <c r="V185" i="18" s="1"/>
  <c r="M191" i="18"/>
  <c r="N190" i="18"/>
  <c r="P190" i="18"/>
  <c r="Q190" i="18"/>
  <c r="AA186" i="18" s="1"/>
  <c r="Q191" i="18"/>
  <c r="R190" i="18"/>
  <c r="R192" i="18"/>
  <c r="S190" i="18"/>
  <c r="U33" i="18"/>
  <c r="V33" i="18"/>
  <c r="Y33" i="18"/>
  <c r="T133" i="18"/>
  <c r="AA133" i="18"/>
  <c r="L78" i="18"/>
  <c r="H81" i="18"/>
  <c r="M80" i="18"/>
  <c r="V75" i="18" s="1"/>
  <c r="N80" i="18"/>
  <c r="Q80" i="18"/>
  <c r="AA76" i="18" s="1"/>
  <c r="R80" i="18"/>
  <c r="T498" i="18"/>
  <c r="AA498" i="18"/>
  <c r="V79" i="18"/>
  <c r="Z189" i="18"/>
  <c r="T187" i="18"/>
  <c r="S130" i="18"/>
  <c r="U129" i="18"/>
  <c r="X131" i="18"/>
  <c r="W131" i="18"/>
  <c r="Y129" i="18"/>
  <c r="S76" i="18"/>
  <c r="U133" i="18"/>
  <c r="V133" i="18"/>
  <c r="Y133" i="18"/>
  <c r="U131" i="18"/>
  <c r="W133" i="18"/>
  <c r="X133" i="18"/>
  <c r="Y131" i="18"/>
  <c r="L13" i="6"/>
  <c r="L7" i="6"/>
  <c r="L10" i="6"/>
  <c r="L12" i="6"/>
  <c r="L11" i="6"/>
  <c r="L9" i="6"/>
  <c r="L8" i="6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" i="2"/>
  <c r="Z343" i="18" l="1"/>
  <c r="T341" i="18"/>
  <c r="U156" i="18"/>
  <c r="W158" i="18"/>
  <c r="X158" i="18"/>
  <c r="Y156" i="18"/>
  <c r="S131" i="18"/>
  <c r="Z394" i="18"/>
  <c r="T392" i="18"/>
  <c r="M161" i="18"/>
  <c r="V156" i="18" s="1"/>
  <c r="Q161" i="18"/>
  <c r="AA157" i="18" s="1"/>
  <c r="M162" i="18"/>
  <c r="S158" i="18"/>
  <c r="L161" i="18"/>
  <c r="R163" i="18"/>
  <c r="N161" i="18"/>
  <c r="L159" i="18"/>
  <c r="N163" i="18"/>
  <c r="Q162" i="18"/>
  <c r="P161" i="18"/>
  <c r="R161" i="18"/>
  <c r="Z238" i="18"/>
  <c r="T236" i="18"/>
  <c r="U286" i="18"/>
  <c r="W288" i="18"/>
  <c r="X288" i="18"/>
  <c r="Y286" i="18"/>
  <c r="L446" i="18"/>
  <c r="M448" i="18"/>
  <c r="V443" i="18" s="1"/>
  <c r="N448" i="18"/>
  <c r="AA448" i="18" s="1"/>
  <c r="P448" i="18"/>
  <c r="Q448" i="18"/>
  <c r="AA444" i="18" s="1"/>
  <c r="R448" i="18"/>
  <c r="V448" i="18" s="1"/>
  <c r="H449" i="18"/>
  <c r="U391" i="18"/>
  <c r="W393" i="18"/>
  <c r="X393" i="18"/>
  <c r="Y391" i="18"/>
  <c r="U160" i="18"/>
  <c r="V160" i="18"/>
  <c r="Y160" i="18"/>
  <c r="P239" i="18"/>
  <c r="R240" i="18"/>
  <c r="H241" i="18"/>
  <c r="M240" i="18"/>
  <c r="V235" i="18" s="1"/>
  <c r="L238" i="18"/>
  <c r="N240" i="18"/>
  <c r="Q240" i="18"/>
  <c r="AA236" i="18" s="1"/>
  <c r="N396" i="18"/>
  <c r="Q396" i="18"/>
  <c r="AA392" i="18" s="1"/>
  <c r="R396" i="18"/>
  <c r="H397" i="18"/>
  <c r="P396" i="18" s="1"/>
  <c r="L394" i="18"/>
  <c r="M396" i="18"/>
  <c r="V391" i="18" s="1"/>
  <c r="V239" i="18"/>
  <c r="H292" i="18"/>
  <c r="M291" i="18"/>
  <c r="V286" i="18" s="1"/>
  <c r="L289" i="18"/>
  <c r="N291" i="18"/>
  <c r="Q291" i="18"/>
  <c r="AA287" i="18" s="1"/>
  <c r="R291" i="18"/>
  <c r="X445" i="18"/>
  <c r="U443" i="18"/>
  <c r="W445" i="18"/>
  <c r="Y443" i="18"/>
  <c r="V395" i="18"/>
  <c r="U339" i="18"/>
  <c r="W341" i="18"/>
  <c r="X341" i="18"/>
  <c r="Y339" i="18"/>
  <c r="T162" i="18"/>
  <c r="AA162" i="18"/>
  <c r="R162" i="18"/>
  <c r="Z290" i="18"/>
  <c r="T288" i="18"/>
  <c r="S392" i="18"/>
  <c r="H345" i="18"/>
  <c r="P344" i="18" s="1"/>
  <c r="L342" i="18"/>
  <c r="M344" i="18"/>
  <c r="V339" i="18" s="1"/>
  <c r="N344" i="18"/>
  <c r="R344" i="18"/>
  <c r="Q344" i="18"/>
  <c r="AA340" i="18" s="1"/>
  <c r="Z160" i="18"/>
  <c r="T158" i="18"/>
  <c r="R136" i="18"/>
  <c r="V136" i="18" s="1"/>
  <c r="V343" i="18"/>
  <c r="S157" i="18"/>
  <c r="T160" i="18"/>
  <c r="AA160" i="18"/>
  <c r="P447" i="18"/>
  <c r="P395" i="18"/>
  <c r="S160" i="18"/>
  <c r="U158" i="18"/>
  <c r="W160" i="18"/>
  <c r="X160" i="18"/>
  <c r="Y158" i="18"/>
  <c r="X237" i="18"/>
  <c r="W237" i="18"/>
  <c r="U235" i="18"/>
  <c r="Y235" i="18"/>
  <c r="AA80" i="18"/>
  <c r="T190" i="18"/>
  <c r="AA190" i="18"/>
  <c r="T135" i="18"/>
  <c r="AA135" i="18"/>
  <c r="U132" i="18"/>
  <c r="W134" i="18"/>
  <c r="X134" i="18"/>
  <c r="Y132" i="18"/>
  <c r="N136" i="18"/>
  <c r="T134" i="18"/>
  <c r="AA134" i="18"/>
  <c r="W78" i="18"/>
  <c r="U76" i="18"/>
  <c r="X78" i="18"/>
  <c r="Y76" i="18"/>
  <c r="S187" i="18"/>
  <c r="N192" i="18"/>
  <c r="U192" i="18"/>
  <c r="V192" i="18"/>
  <c r="Y192" i="18"/>
  <c r="S77" i="18"/>
  <c r="V190" i="18"/>
  <c r="Y190" i="18"/>
  <c r="U190" i="18"/>
  <c r="W190" i="18"/>
  <c r="U188" i="18"/>
  <c r="X190" i="18"/>
  <c r="Y188" i="18"/>
  <c r="V134" i="18"/>
  <c r="Y134" i="18"/>
  <c r="U134" i="18"/>
  <c r="X132" i="18"/>
  <c r="W132" i="18"/>
  <c r="U130" i="18"/>
  <c r="Y130" i="18"/>
  <c r="U136" i="18"/>
  <c r="N137" i="18"/>
  <c r="V130" i="18"/>
  <c r="S132" i="18"/>
  <c r="R193" i="18"/>
  <c r="AA187" i="18"/>
  <c r="U186" i="18"/>
  <c r="W188" i="18"/>
  <c r="X188" i="18"/>
  <c r="Y186" i="18"/>
  <c r="R137" i="18"/>
  <c r="AA131" i="18"/>
  <c r="V135" i="18"/>
  <c r="Y135" i="18"/>
  <c r="U135" i="18"/>
  <c r="H82" i="18"/>
  <c r="P81" i="18" s="1"/>
  <c r="L81" i="18"/>
  <c r="L79" i="18"/>
  <c r="N81" i="18"/>
  <c r="Q81" i="18"/>
  <c r="AA77" i="18" s="1"/>
  <c r="M81" i="18"/>
  <c r="V76" i="18" s="1"/>
  <c r="R81" i="18"/>
  <c r="S81" i="18"/>
  <c r="V191" i="18"/>
  <c r="Y191" i="18"/>
  <c r="U191" i="18"/>
  <c r="N193" i="18"/>
  <c r="V186" i="18"/>
  <c r="S188" i="18"/>
  <c r="V80" i="18"/>
  <c r="P80" i="18"/>
  <c r="Z190" i="18"/>
  <c r="T188" i="18"/>
  <c r="Z134" i="18"/>
  <c r="T132" i="18"/>
  <c r="Z344" i="18" l="1"/>
  <c r="T342" i="18"/>
  <c r="Z396" i="18"/>
  <c r="T394" i="18"/>
  <c r="Z395" i="18"/>
  <c r="T393" i="18"/>
  <c r="S288" i="18"/>
  <c r="S393" i="18"/>
  <c r="AA240" i="18"/>
  <c r="T161" i="18"/>
  <c r="AA161" i="18"/>
  <c r="Z447" i="18"/>
  <c r="T445" i="18"/>
  <c r="V396" i="18"/>
  <c r="S161" i="18"/>
  <c r="W161" i="18"/>
  <c r="U159" i="18"/>
  <c r="X161" i="18"/>
  <c r="Y159" i="18"/>
  <c r="Y136" i="18"/>
  <c r="U340" i="18"/>
  <c r="X342" i="18"/>
  <c r="W342" i="18"/>
  <c r="Y340" i="18"/>
  <c r="U162" i="18"/>
  <c r="V162" i="18"/>
  <c r="Y162" i="18"/>
  <c r="AA396" i="18"/>
  <c r="H242" i="18"/>
  <c r="R243" i="18"/>
  <c r="L241" i="18"/>
  <c r="L239" i="18"/>
  <c r="M241" i="18"/>
  <c r="V236" i="18" s="1"/>
  <c r="N241" i="18"/>
  <c r="Q241" i="18"/>
  <c r="AA237" i="18" s="1"/>
  <c r="R241" i="18"/>
  <c r="P241" i="18"/>
  <c r="S241" i="18"/>
  <c r="U161" i="18"/>
  <c r="Y161" i="18"/>
  <c r="V161" i="18"/>
  <c r="AA344" i="18"/>
  <c r="N345" i="18"/>
  <c r="M345" i="18"/>
  <c r="V340" i="18" s="1"/>
  <c r="H346" i="18"/>
  <c r="P345" i="18" s="1"/>
  <c r="Q345" i="18"/>
  <c r="AA341" i="18" s="1"/>
  <c r="S342" i="18"/>
  <c r="L343" i="18"/>
  <c r="R345" i="18"/>
  <c r="L345" i="18"/>
  <c r="S345" i="18" s="1"/>
  <c r="N347" i="18"/>
  <c r="U287" i="18"/>
  <c r="W289" i="18"/>
  <c r="X289" i="18"/>
  <c r="Y287" i="18"/>
  <c r="V240" i="18"/>
  <c r="Y444" i="18"/>
  <c r="U444" i="18"/>
  <c r="W446" i="18"/>
  <c r="X446" i="18"/>
  <c r="Z161" i="18"/>
  <c r="T159" i="18"/>
  <c r="N164" i="18"/>
  <c r="V157" i="18"/>
  <c r="S159" i="18"/>
  <c r="Z448" i="18"/>
  <c r="T446" i="18"/>
  <c r="S341" i="18"/>
  <c r="S237" i="18"/>
  <c r="Z239" i="18"/>
  <c r="T237" i="18"/>
  <c r="L447" i="18"/>
  <c r="M449" i="18"/>
  <c r="V444" i="18" s="1"/>
  <c r="N449" i="18"/>
  <c r="L449" i="18"/>
  <c r="Q449" i="18"/>
  <c r="AA445" i="18" s="1"/>
  <c r="R449" i="18"/>
  <c r="H450" i="18"/>
  <c r="R164" i="18"/>
  <c r="AA158" i="18"/>
  <c r="V291" i="18"/>
  <c r="V163" i="18"/>
  <c r="Y163" i="18"/>
  <c r="U163" i="18"/>
  <c r="P291" i="18"/>
  <c r="M292" i="18"/>
  <c r="V287" i="18" s="1"/>
  <c r="Q292" i="18"/>
  <c r="AA288" i="18" s="1"/>
  <c r="R292" i="18"/>
  <c r="N292" i="18"/>
  <c r="H293" i="18"/>
  <c r="L290" i="18"/>
  <c r="P292" i="18"/>
  <c r="S289" i="18"/>
  <c r="U392" i="18"/>
  <c r="W394" i="18"/>
  <c r="X394" i="18"/>
  <c r="Y392" i="18"/>
  <c r="P240" i="18"/>
  <c r="S445" i="18"/>
  <c r="AA163" i="18"/>
  <c r="T163" i="18"/>
  <c r="U236" i="18"/>
  <c r="W238" i="18"/>
  <c r="X238" i="18"/>
  <c r="Y236" i="18"/>
  <c r="V344" i="18"/>
  <c r="Q397" i="18"/>
  <c r="AA393" i="18" s="1"/>
  <c r="H398" i="18"/>
  <c r="P397" i="18" s="1"/>
  <c r="L397" i="18"/>
  <c r="S397" i="18" s="1"/>
  <c r="R397" i="18"/>
  <c r="L395" i="18"/>
  <c r="M397" i="18"/>
  <c r="V392" i="18" s="1"/>
  <c r="N397" i="18"/>
  <c r="N399" i="18"/>
  <c r="S394" i="18"/>
  <c r="X159" i="18"/>
  <c r="U157" i="18"/>
  <c r="W159" i="18"/>
  <c r="Y157" i="18"/>
  <c r="N83" i="18"/>
  <c r="T192" i="18"/>
  <c r="AA192" i="18"/>
  <c r="T81" i="18"/>
  <c r="AA81" i="18"/>
  <c r="U77" i="18"/>
  <c r="X79" i="18"/>
  <c r="W79" i="18"/>
  <c r="Y77" i="18"/>
  <c r="T137" i="18"/>
  <c r="AA137" i="18"/>
  <c r="U193" i="18"/>
  <c r="V193" i="18"/>
  <c r="Y193" i="18"/>
  <c r="U137" i="18"/>
  <c r="V137" i="18"/>
  <c r="Y137" i="18"/>
  <c r="Z80" i="18"/>
  <c r="T78" i="18"/>
  <c r="U81" i="18"/>
  <c r="V81" i="18"/>
  <c r="Y81" i="18"/>
  <c r="U79" i="18"/>
  <c r="W81" i="18"/>
  <c r="X81" i="18"/>
  <c r="Y79" i="18"/>
  <c r="T136" i="18"/>
  <c r="AA136" i="18"/>
  <c r="S78" i="18"/>
  <c r="T193" i="18"/>
  <c r="AA193" i="18"/>
  <c r="Z81" i="18"/>
  <c r="T79" i="18"/>
  <c r="L82" i="18"/>
  <c r="L80" i="18"/>
  <c r="M82" i="18"/>
  <c r="V77" i="18" s="1"/>
  <c r="M83" i="18"/>
  <c r="N82" i="18"/>
  <c r="Q83" i="18"/>
  <c r="P82" i="18"/>
  <c r="R82" i="18"/>
  <c r="Q82" i="18"/>
  <c r="AA78" i="18" s="1"/>
  <c r="R83" i="18"/>
  <c r="Z345" i="18" l="1"/>
  <c r="T343" i="18"/>
  <c r="Z397" i="18"/>
  <c r="T395" i="18"/>
  <c r="V292" i="18"/>
  <c r="T449" i="18"/>
  <c r="AA449" i="18"/>
  <c r="N243" i="18"/>
  <c r="R399" i="18"/>
  <c r="V164" i="18"/>
  <c r="Y164" i="18"/>
  <c r="U164" i="18"/>
  <c r="S446" i="18"/>
  <c r="R347" i="18"/>
  <c r="X239" i="18"/>
  <c r="W239" i="18"/>
  <c r="U237" i="18"/>
  <c r="Y237" i="18"/>
  <c r="T397" i="18"/>
  <c r="AA397" i="18"/>
  <c r="Z291" i="18"/>
  <c r="T289" i="18"/>
  <c r="M451" i="18"/>
  <c r="N450" i="18"/>
  <c r="R450" i="18"/>
  <c r="P450" i="18"/>
  <c r="L450" i="18"/>
  <c r="Q450" i="18"/>
  <c r="AA446" i="18" s="1"/>
  <c r="M450" i="18"/>
  <c r="V445" i="18" s="1"/>
  <c r="Q451" i="18"/>
  <c r="L448" i="18"/>
  <c r="P449" i="18"/>
  <c r="Y445" i="18"/>
  <c r="U445" i="18"/>
  <c r="W447" i="18"/>
  <c r="X447" i="18"/>
  <c r="T347" i="18"/>
  <c r="AA347" i="18"/>
  <c r="M347" i="18"/>
  <c r="R348" i="18"/>
  <c r="M346" i="18"/>
  <c r="V341" i="18" s="1"/>
  <c r="N346" i="18"/>
  <c r="Q347" i="18"/>
  <c r="R346" i="18"/>
  <c r="Q346" i="18"/>
  <c r="AA342" i="18" s="1"/>
  <c r="L346" i="18"/>
  <c r="P346" i="18"/>
  <c r="L344" i="18"/>
  <c r="S346" i="18"/>
  <c r="N348" i="18"/>
  <c r="S238" i="18"/>
  <c r="R398" i="18"/>
  <c r="L396" i="18"/>
  <c r="M398" i="18"/>
  <c r="V393" i="18" s="1"/>
  <c r="N398" i="18"/>
  <c r="Q398" i="18"/>
  <c r="AA394" i="18" s="1"/>
  <c r="P398" i="18"/>
  <c r="M399" i="18"/>
  <c r="L398" i="18"/>
  <c r="Q399" i="18"/>
  <c r="S398" i="18"/>
  <c r="Z292" i="18"/>
  <c r="T290" i="18"/>
  <c r="U449" i="18"/>
  <c r="Y449" i="18"/>
  <c r="V449" i="18"/>
  <c r="R451" i="18"/>
  <c r="Z241" i="18"/>
  <c r="T239" i="18"/>
  <c r="U239" i="18"/>
  <c r="W241" i="18"/>
  <c r="X241" i="18"/>
  <c r="Y239" i="18"/>
  <c r="W395" i="18"/>
  <c r="X395" i="18"/>
  <c r="U393" i="18"/>
  <c r="Y393" i="18"/>
  <c r="Z240" i="18"/>
  <c r="T238" i="18"/>
  <c r="U288" i="18"/>
  <c r="X290" i="18"/>
  <c r="W290" i="18"/>
  <c r="Y288" i="18"/>
  <c r="T164" i="18"/>
  <c r="AA164" i="18"/>
  <c r="X345" i="18"/>
  <c r="U343" i="18"/>
  <c r="W345" i="18"/>
  <c r="Y343" i="18"/>
  <c r="T345" i="18"/>
  <c r="AA345" i="18"/>
  <c r="V241" i="18"/>
  <c r="U241" i="18"/>
  <c r="Y241" i="18"/>
  <c r="V243" i="18"/>
  <c r="U243" i="18"/>
  <c r="Y243" i="18"/>
  <c r="Y397" i="18"/>
  <c r="V397" i="18"/>
  <c r="U397" i="18"/>
  <c r="M293" i="18"/>
  <c r="V288" i="18" s="1"/>
  <c r="L291" i="18"/>
  <c r="N293" i="18"/>
  <c r="H294" i="18"/>
  <c r="Q293" i="18"/>
  <c r="AA289" i="18" s="1"/>
  <c r="L293" i="18"/>
  <c r="R293" i="18"/>
  <c r="N295" i="18"/>
  <c r="S449" i="18"/>
  <c r="W449" i="18"/>
  <c r="Y447" i="18"/>
  <c r="U447" i="18"/>
  <c r="X449" i="18"/>
  <c r="Y345" i="18"/>
  <c r="V345" i="18"/>
  <c r="U345" i="18"/>
  <c r="L242" i="18"/>
  <c r="N244" i="18"/>
  <c r="N242" i="18"/>
  <c r="Q243" i="18"/>
  <c r="P242" i="18"/>
  <c r="L240" i="18"/>
  <c r="R242" i="18"/>
  <c r="M243" i="18"/>
  <c r="M242" i="18"/>
  <c r="V237" i="18" s="1"/>
  <c r="Q242" i="18"/>
  <c r="AA238" i="18" s="1"/>
  <c r="R244" i="18"/>
  <c r="S242" i="18"/>
  <c r="T399" i="18"/>
  <c r="AA399" i="18"/>
  <c r="W397" i="18"/>
  <c r="X397" i="18"/>
  <c r="U395" i="18"/>
  <c r="Y395" i="18"/>
  <c r="AA292" i="18"/>
  <c r="N451" i="18"/>
  <c r="W343" i="18"/>
  <c r="U341" i="18"/>
  <c r="X343" i="18"/>
  <c r="Y341" i="18"/>
  <c r="AA241" i="18"/>
  <c r="T241" i="18"/>
  <c r="V82" i="18"/>
  <c r="Y82" i="18"/>
  <c r="U82" i="18"/>
  <c r="U80" i="18"/>
  <c r="W82" i="18"/>
  <c r="X82" i="18"/>
  <c r="Y80" i="18"/>
  <c r="Z82" i="18"/>
  <c r="T80" i="18"/>
  <c r="T83" i="18"/>
  <c r="AA83" i="18"/>
  <c r="U78" i="18"/>
  <c r="W80" i="18"/>
  <c r="X80" i="18"/>
  <c r="Y78" i="18"/>
  <c r="R85" i="18"/>
  <c r="AA79" i="18"/>
  <c r="R84" i="18"/>
  <c r="N84" i="18"/>
  <c r="V83" i="18"/>
  <c r="Y83" i="18"/>
  <c r="U83" i="18"/>
  <c r="S79" i="18"/>
  <c r="T82" i="18"/>
  <c r="AA82" i="18"/>
  <c r="S82" i="18"/>
  <c r="N85" i="18"/>
  <c r="V78" i="18"/>
  <c r="S80" i="18"/>
  <c r="U238" i="18" l="1"/>
  <c r="W240" i="18"/>
  <c r="X240" i="18"/>
  <c r="Y238" i="18"/>
  <c r="V242" i="18"/>
  <c r="Y242" i="18"/>
  <c r="U242" i="18"/>
  <c r="R295" i="18"/>
  <c r="T293" i="18"/>
  <c r="AA293" i="18"/>
  <c r="N401" i="18"/>
  <c r="V394" i="18"/>
  <c r="S396" i="18"/>
  <c r="U346" i="18"/>
  <c r="V346" i="18"/>
  <c r="Y346" i="18"/>
  <c r="N452" i="18"/>
  <c r="T451" i="18"/>
  <c r="AA451" i="18"/>
  <c r="Z242" i="18"/>
  <c r="T240" i="18"/>
  <c r="U293" i="18"/>
  <c r="V293" i="18"/>
  <c r="Y293" i="18"/>
  <c r="S290" i="18"/>
  <c r="S343" i="18"/>
  <c r="T346" i="18"/>
  <c r="AA346" i="18"/>
  <c r="W450" i="18"/>
  <c r="U448" i="18"/>
  <c r="Y448" i="18"/>
  <c r="S450" i="18"/>
  <c r="X450" i="18"/>
  <c r="AA295" i="18"/>
  <c r="T295" i="18"/>
  <c r="AA348" i="18"/>
  <c r="T348" i="18"/>
  <c r="R349" i="18"/>
  <c r="AA343" i="18"/>
  <c r="V347" i="18"/>
  <c r="Y347" i="18"/>
  <c r="U347" i="18"/>
  <c r="R245" i="18"/>
  <c r="AA239" i="18"/>
  <c r="U291" i="18"/>
  <c r="W293" i="18"/>
  <c r="X293" i="18"/>
  <c r="Y291" i="18"/>
  <c r="S395" i="18"/>
  <c r="AA398" i="18"/>
  <c r="T398" i="18"/>
  <c r="Z450" i="18"/>
  <c r="T448" i="18"/>
  <c r="U244" i="18"/>
  <c r="V244" i="18"/>
  <c r="Y244" i="18"/>
  <c r="T242" i="18"/>
  <c r="AA242" i="18"/>
  <c r="U342" i="18"/>
  <c r="W344" i="18"/>
  <c r="X344" i="18"/>
  <c r="Y342" i="18"/>
  <c r="U348" i="18"/>
  <c r="V348" i="18"/>
  <c r="Y348" i="18"/>
  <c r="Z449" i="18"/>
  <c r="T447" i="18"/>
  <c r="U450" i="18"/>
  <c r="V450" i="18"/>
  <c r="Y450" i="18"/>
  <c r="T244" i="18"/>
  <c r="AA244" i="18"/>
  <c r="M295" i="18"/>
  <c r="N294" i="18"/>
  <c r="P294" i="18"/>
  <c r="Q295" i="18"/>
  <c r="M294" i="18"/>
  <c r="V289" i="18" s="1"/>
  <c r="R294" i="18"/>
  <c r="L294" i="18"/>
  <c r="Q294" i="18"/>
  <c r="AA290" i="18" s="1"/>
  <c r="L292" i="18"/>
  <c r="Y451" i="18"/>
  <c r="U451" i="18"/>
  <c r="V451" i="18"/>
  <c r="R400" i="18"/>
  <c r="W396" i="18"/>
  <c r="X396" i="18"/>
  <c r="U394" i="18"/>
  <c r="Y394" i="18"/>
  <c r="Z346" i="18"/>
  <c r="T344" i="18"/>
  <c r="N349" i="18"/>
  <c r="V342" i="18"/>
  <c r="S344" i="18"/>
  <c r="U446" i="18"/>
  <c r="W448" i="18"/>
  <c r="X448" i="18"/>
  <c r="Y446" i="18"/>
  <c r="T450" i="18"/>
  <c r="AA450" i="18"/>
  <c r="W291" i="18"/>
  <c r="X291" i="18"/>
  <c r="U289" i="18"/>
  <c r="Y289" i="18"/>
  <c r="S239" i="18"/>
  <c r="P293" i="18"/>
  <c r="R401" i="18"/>
  <c r="AA395" i="18"/>
  <c r="U398" i="18"/>
  <c r="V398" i="18"/>
  <c r="Y398" i="18"/>
  <c r="U344" i="18"/>
  <c r="W346" i="18"/>
  <c r="X346" i="18"/>
  <c r="Y344" i="18"/>
  <c r="AA447" i="18"/>
  <c r="R453" i="18"/>
  <c r="N453" i="18"/>
  <c r="V446" i="18"/>
  <c r="S448" i="18"/>
  <c r="U399" i="18"/>
  <c r="V399" i="18"/>
  <c r="Y399" i="18"/>
  <c r="Z398" i="18"/>
  <c r="T396" i="18"/>
  <c r="N245" i="18"/>
  <c r="V238" i="18"/>
  <c r="S240" i="18"/>
  <c r="U240" i="18"/>
  <c r="X242" i="18"/>
  <c r="W242" i="18"/>
  <c r="Y240" i="18"/>
  <c r="S293" i="18"/>
  <c r="X398" i="18"/>
  <c r="W398" i="18"/>
  <c r="U396" i="18"/>
  <c r="Y396" i="18"/>
  <c r="N400" i="18"/>
  <c r="R452" i="18"/>
  <c r="S447" i="18"/>
  <c r="AA243" i="18"/>
  <c r="T243" i="18"/>
  <c r="T84" i="18"/>
  <c r="AA84" i="18"/>
  <c r="V84" i="18"/>
  <c r="Y84" i="18"/>
  <c r="U84" i="18"/>
  <c r="T85" i="18"/>
  <c r="AA85" i="18"/>
  <c r="V85" i="18"/>
  <c r="Y85" i="18"/>
  <c r="U85" i="18"/>
  <c r="U452" i="18" l="1"/>
  <c r="V452" i="18"/>
  <c r="Y452" i="18"/>
  <c r="T349" i="18"/>
  <c r="AA349" i="18"/>
  <c r="V294" i="18"/>
  <c r="Y294" i="18"/>
  <c r="U294" i="18"/>
  <c r="U401" i="18"/>
  <c r="V401" i="18"/>
  <c r="Y401" i="18"/>
  <c r="Y349" i="18"/>
  <c r="U349" i="18"/>
  <c r="V349" i="18"/>
  <c r="AA400" i="18"/>
  <c r="T400" i="18"/>
  <c r="Z293" i="18"/>
  <c r="BW7" i="18" s="1"/>
  <c r="BW8" i="18" s="1"/>
  <c r="T291" i="18"/>
  <c r="R297" i="18"/>
  <c r="AA291" i="18"/>
  <c r="N296" i="18"/>
  <c r="Z294" i="18"/>
  <c r="T292" i="18"/>
  <c r="S291" i="18"/>
  <c r="AG7" i="18" s="1"/>
  <c r="AG8" i="18" s="1"/>
  <c r="R296" i="18"/>
  <c r="V245" i="18"/>
  <c r="Y245" i="18"/>
  <c r="U245" i="18"/>
  <c r="T401" i="18"/>
  <c r="AA401" i="18"/>
  <c r="U290" i="18"/>
  <c r="W292" i="18"/>
  <c r="X292" i="18"/>
  <c r="Y290" i="18"/>
  <c r="T294" i="18"/>
  <c r="AA294" i="18"/>
  <c r="BE7" i="18"/>
  <c r="BE8" i="18" s="1"/>
  <c r="T452" i="18"/>
  <c r="AA452" i="18"/>
  <c r="T245" i="18"/>
  <c r="AA245" i="18"/>
  <c r="T453" i="18"/>
  <c r="AA453" i="18"/>
  <c r="N297" i="18"/>
  <c r="V290" i="18"/>
  <c r="S292" i="18"/>
  <c r="U453" i="18"/>
  <c r="V453" i="18"/>
  <c r="Y453" i="18"/>
  <c r="V400" i="18"/>
  <c r="Y400" i="18"/>
  <c r="U400" i="18"/>
  <c r="S294" i="18"/>
  <c r="U292" i="18"/>
  <c r="W294" i="18"/>
  <c r="X294" i="18"/>
  <c r="Y292" i="18"/>
  <c r="V295" i="18"/>
  <c r="Y295" i="18"/>
  <c r="U295" i="18"/>
  <c r="AY7" i="18" l="1"/>
  <c r="AY8" i="18" s="1"/>
  <c r="AS7" i="18"/>
  <c r="AS8" i="18" s="1"/>
  <c r="BK7" i="18"/>
  <c r="BK8" i="18" s="1"/>
  <c r="Y297" i="18"/>
  <c r="U297" i="18"/>
  <c r="V297" i="18"/>
  <c r="AM5" i="18"/>
  <c r="U296" i="18"/>
  <c r="V296" i="18"/>
  <c r="Y296" i="18"/>
  <c r="BQ7" i="18" s="1"/>
  <c r="BQ8" i="18" s="1"/>
  <c r="AM7" i="18"/>
  <c r="AA296" i="18"/>
  <c r="T296" i="18"/>
  <c r="AM6" i="18" s="1"/>
  <c r="T297" i="18"/>
  <c r="AA297" i="18"/>
  <c r="CC7" i="18" l="1"/>
  <c r="CC8" i="18" s="1"/>
  <c r="AM8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C131B8-E38B-4ACA-AC4E-256C85253357}" keepAlive="1" name="Query - clDuration" description="Connection to the 'clDuration' query in the workbook." type="5" refreshedVersion="6" saveData="1">
    <dbPr connection="Provider=Microsoft.Mashup.OleDb.1;Data Source=$Workbook$;Location=clDuration;Extended Properties=&quot;&quot;" command="SELECT * FROM [clDuration]"/>
  </connection>
  <connection id="2" xr16:uid="{B5192152-50EB-4FF4-B726-34CE6CCF090A}" keepAlive="1" name="Query - decoded" description="Connection to the 'decoded' query in the workbook." type="5" refreshedVersion="6" saveData="1">
    <dbPr connection="Provider=Microsoft.Mashup.OleDb.1;Data Source=$Workbook$;Location=decoded;Extended Properties=&quot;&quot;" command="SELECT * FROM [decoded]"/>
  </connection>
  <connection id="3" xr16:uid="{3A19A409-C5C5-42C3-8177-353017BAAE5E}" keepAlive="1" name="Query - decoded (2)" description="Connection to the 'decoded (2)' query in the workbook." type="5" refreshedVersion="6" saveData="1">
    <dbPr connection="Provider=Microsoft.Mashup.OleDb.1;Data Source=$Workbook$;Location=&quot;decoded (2)&quot;;Extended Properties=&quot;&quot;" command="SELECT * FROM [decoded (2)]"/>
  </connection>
  <connection id="4" xr16:uid="{DA93524A-9F31-4A4D-96AD-CD09B4C15F13}" keepAlive="1" name="Query - decoded_1_filtered" description="Connection to the 'decoded_1_filtered' query in the workbook." type="5" refreshedVersion="6" saveData="1">
    <dbPr connection="Provider=Microsoft.Mashup.OleDb.1;Data Source=$Workbook$;Location=decoded_1_filtered;Extended Properties=&quot;&quot;" command="SELECT * FROM [decoded_1_filtered]"/>
  </connection>
  <connection id="5" xr16:uid="{C7CFF952-62DA-48FF-A372-01FA0571CC30}" keepAlive="1" name="Query - decoded_1_filtered (2)" description="Connection to the 'decoded_1_filtered (2)' query in the workbook." type="5" refreshedVersion="6" saveData="1">
    <dbPr connection="Provider=Microsoft.Mashup.OleDb.1;Data Source=$Workbook$;Location=&quot;decoded_1_filtered (2)&quot;;Extended Properties=&quot;&quot;" command="SELECT * FROM [decoded_1_filtered (2)]"/>
  </connection>
  <connection id="6" xr16:uid="{FE48DE7E-9D2A-417C-8069-FABDD08169B3}" keepAlive="1" name="Query - fastLink" description="Connection to the 'fastLink' query in the workbook." type="5" refreshedVersion="6" saveData="1">
    <dbPr connection="Provider=Microsoft.Mashup.OleDb.1;Data Source=$Workbook$;Location=fastLink;Extended Properties=&quot;&quot;" command="SELECT * FROM [fastLink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<sst xmlns="http://schemas.openxmlformats.org/spreadsheetml/2006/main" count="30177" uniqueCount="7974">
  <si>
    <t>TRACE INFO</t>
  </si>
  <si>
    <t>BYTENUM</t>
  </si>
  <si>
    <t>FRT_DEC</t>
  </si>
  <si>
    <t>[TRACECODE]:</t>
  </si>
  <si>
    <t>ALINK_DL_DMA param32 0x00000000</t>
  </si>
  <si>
    <t>ALINK_DL_IRQ param32 0x00000000</t>
  </si>
  <si>
    <t>ALINK_DL_CB param32 0x00000000</t>
  </si>
  <si>
    <t>FRT_HEX</t>
  </si>
  <si>
    <t>20 (0x14)</t>
  </si>
  <si>
    <t>62 (0x3e)</t>
  </si>
  <si>
    <t>76 (0x4c)</t>
  </si>
  <si>
    <t>19 (0x13)</t>
  </si>
  <si>
    <t>31 (0x1f)</t>
  </si>
  <si>
    <t>30 (0x1e)</t>
  </si>
  <si>
    <t>32 (0x20)</t>
  </si>
  <si>
    <t>6 (0x6)</t>
  </si>
  <si>
    <t>131 (0x83)</t>
  </si>
  <si>
    <t>CL_NEW*</t>
  </si>
  <si>
    <t>CL_END*</t>
  </si>
  <si>
    <t>*BCAST*</t>
  </si>
  <si>
    <t>*CL*</t>
  </si>
  <si>
    <t>CL_IN*</t>
  </si>
  <si>
    <t>*LMMGR_*</t>
  </si>
  <si>
    <t>BUFMGR_GET*</t>
  </si>
  <si>
    <t>BUFMGR_RELEASE*</t>
  </si>
  <si>
    <t>PHY_CALLBACKS_CLAIM*</t>
  </si>
  <si>
    <t>PHY_CALLBACKS_RELEASE*</t>
  </si>
  <si>
    <t>Total</t>
  </si>
  <si>
    <t>Succ</t>
  </si>
  <si>
    <t>fail</t>
  </si>
  <si>
    <t>CL_START*</t>
  </si>
  <si>
    <t>CL_REGISTER_SCH *</t>
  </si>
  <si>
    <t>CL_SEND_PRIMITIVE*</t>
  </si>
  <si>
    <t>CL_TXDONE*</t>
  </si>
  <si>
    <t>diff</t>
  </si>
  <si>
    <t>CL_OUT_CNF*</t>
  </si>
  <si>
    <t>ALINK_DL_CB param32 0x04000001</t>
  </si>
  <si>
    <t>*STS_INADEQUATE_TIME*</t>
  </si>
  <si>
    <t>*NO_ACK*</t>
  </si>
  <si>
    <t>*STS_DELAY*</t>
  </si>
  <si>
    <t>CL_RX*</t>
  </si>
  <si>
    <t>CL_TX *</t>
  </si>
  <si>
    <t>*STS_INPROGRESS*</t>
  </si>
  <si>
    <t>00000000</t>
  </si>
  <si>
    <t>00000010</t>
  </si>
  <si>
    <t>00000020</t>
  </si>
  <si>
    <t>00000050</t>
  </si>
  <si>
    <t>00000060</t>
  </si>
  <si>
    <t>CL_SEQ_CTRL TX*</t>
  </si>
  <si>
    <t>CL_SEQ_CTRL RX*</t>
  </si>
  <si>
    <t>000000b0</t>
  </si>
  <si>
    <t>56 (0x38)</t>
  </si>
  <si>
    <t>137 (0x89)</t>
  </si>
  <si>
    <t>CL_SEND_PRIMITIVE STS_SUCCESS(0,0x0) PRIM CL_START_IND(2, 0x02)</t>
  </si>
  <si>
    <t>136 (0x88)</t>
  </si>
  <si>
    <t>4 (0x4)</t>
  </si>
  <si>
    <t>CL_SEND_PRIMITIVE STS_SUCCESS(0,0x0) PRIM DLLRX_DATA_IND(39, 0x27)</t>
  </si>
  <si>
    <t>77 (0x4d)</t>
  </si>
  <si>
    <t>HSM_EVENT_SCH_END evt 0x09,arg 0x00 state LMSM_CL(0x5)--&gt;CL_OUTGOING(0x1)</t>
  </si>
  <si>
    <t>HSM_EVENT_SCH_END evt 0x09,arg 0x00 state LMSM_CL(0x5)--&gt;CL(0xF)</t>
  </si>
  <si>
    <t>HSM_EVENT_SCH_END evt 0x09,arg 0x00 state LMSM_TOP(0x0)</t>
  </si>
  <si>
    <t>64 (0x40)</t>
  </si>
  <si>
    <t>65 (0x41)</t>
  </si>
  <si>
    <t>LMFS_REMOVE_SCH_EXIT param32 0x00000001</t>
  </si>
  <si>
    <t>CL_SEND_PRIMITIVE STS_SUCCESS(0,0x0) PRIM CL_END_IND(3, 0x03)</t>
  </si>
  <si>
    <t>63 (0x3f)</t>
  </si>
  <si>
    <t>PHY_CALLBACKS_RELEASE ptr 0x00000000</t>
  </si>
  <si>
    <t>132 (0x84)</t>
  </si>
  <si>
    <t>000001d0</t>
  </si>
  <si>
    <t>00000230</t>
  </si>
  <si>
    <t>00000240</t>
  </si>
  <si>
    <t>ALINK_DL_CB param32 0x02000001</t>
  </si>
  <si>
    <t>00000250</t>
  </si>
  <si>
    <t>50 (0x32)</t>
  </si>
  <si>
    <t>55 (0x37)</t>
  </si>
  <si>
    <t>00000280</t>
  </si>
  <si>
    <t>LMFS_ADD_SCH_ENTRY param32 0x00000000</t>
  </si>
  <si>
    <t>00000290</t>
  </si>
  <si>
    <t>000002b0</t>
  </si>
  <si>
    <t>000002c0</t>
  </si>
  <si>
    <t>000002d0</t>
  </si>
  <si>
    <t>000002e0</t>
  </si>
  <si>
    <t>000002f0</t>
  </si>
  <si>
    <t>00000300</t>
  </si>
  <si>
    <t>00000310</t>
  </si>
  <si>
    <t>00000320</t>
  </si>
  <si>
    <t>00000330</t>
  </si>
  <si>
    <t>00000340</t>
  </si>
  <si>
    <t>00000350</t>
  </si>
  <si>
    <t>00000360</t>
  </si>
  <si>
    <t>00000370</t>
  </si>
  <si>
    <t>00000380</t>
  </si>
  <si>
    <t>000003a0</t>
  </si>
  <si>
    <t>000003b0</t>
  </si>
  <si>
    <t>000003c0</t>
  </si>
  <si>
    <t>00000430</t>
  </si>
  <si>
    <t>00000440</t>
  </si>
  <si>
    <t>68 (0x44)</t>
  </si>
  <si>
    <t>00000450</t>
  </si>
  <si>
    <t>00000480</t>
  </si>
  <si>
    <t>00000490</t>
  </si>
  <si>
    <t>000004b0</t>
  </si>
  <si>
    <t>000004c0</t>
  </si>
  <si>
    <t>000004d0</t>
  </si>
  <si>
    <t>000004e0</t>
  </si>
  <si>
    <t>000004f0</t>
  </si>
  <si>
    <t>00000500</t>
  </si>
  <si>
    <t>00000520</t>
  </si>
  <si>
    <t>00000530</t>
  </si>
  <si>
    <t>1 (0x1)</t>
  </si>
  <si>
    <t>2 (0x2)</t>
  </si>
  <si>
    <t>00000570</t>
  </si>
  <si>
    <t>3 (0x3)</t>
  </si>
  <si>
    <t>000005f0</t>
  </si>
  <si>
    <t>00000600</t>
  </si>
  <si>
    <t>00000610</t>
  </si>
  <si>
    <t>00000650</t>
  </si>
  <si>
    <t>00000670</t>
  </si>
  <si>
    <t>00000680</t>
  </si>
  <si>
    <t>00000690</t>
  </si>
  <si>
    <t>000006a0</t>
  </si>
  <si>
    <t>000006b0</t>
  </si>
  <si>
    <t>000006c0</t>
  </si>
  <si>
    <t>000006d0</t>
  </si>
  <si>
    <t>000006e0</t>
  </si>
  <si>
    <t>000006f0</t>
  </si>
  <si>
    <t>00000700</t>
  </si>
  <si>
    <t>00000740</t>
  </si>
  <si>
    <t>000007c0</t>
  </si>
  <si>
    <t>000007d0</t>
  </si>
  <si>
    <t>00000810</t>
  </si>
  <si>
    <t>00000840</t>
  </si>
  <si>
    <t>00000850</t>
  </si>
  <si>
    <t>00000860</t>
  </si>
  <si>
    <t>00000870</t>
  </si>
  <si>
    <t>00000880</t>
  </si>
  <si>
    <t>00000890</t>
  </si>
  <si>
    <t>000008a0</t>
  </si>
  <si>
    <t>000008b0</t>
  </si>
  <si>
    <t>000008c0</t>
  </si>
  <si>
    <t>000008d0</t>
  </si>
  <si>
    <t>000008e0</t>
  </si>
  <si>
    <t>000008f0</t>
  </si>
  <si>
    <t>00000900</t>
  </si>
  <si>
    <t>00000910</t>
  </si>
  <si>
    <t>00000920</t>
  </si>
  <si>
    <t>00000930</t>
  </si>
  <si>
    <t>00000940</t>
  </si>
  <si>
    <t>00000950</t>
  </si>
  <si>
    <t>00000990</t>
  </si>
  <si>
    <t>00000a10</t>
  </si>
  <si>
    <t>00000a60</t>
  </si>
  <si>
    <t>00000aa0</t>
  </si>
  <si>
    <t>00000ab0</t>
  </si>
  <si>
    <t>00000ac0</t>
  </si>
  <si>
    <t>00000ad0</t>
  </si>
  <si>
    <t>00000ae0</t>
  </si>
  <si>
    <t>00000af0</t>
  </si>
  <si>
    <t>00000b00</t>
  </si>
  <si>
    <t>00000b10</t>
  </si>
  <si>
    <t>00000b20</t>
  </si>
  <si>
    <t>00000b30</t>
  </si>
  <si>
    <t>00000b40</t>
  </si>
  <si>
    <t>00000b50</t>
  </si>
  <si>
    <t>00000b60</t>
  </si>
  <si>
    <t>00000b70</t>
  </si>
  <si>
    <t>00000b80</t>
  </si>
  <si>
    <t>00000ba0</t>
  </si>
  <si>
    <t>00000bb0</t>
  </si>
  <si>
    <t>00000bc0</t>
  </si>
  <si>
    <t>00000bd0</t>
  </si>
  <si>
    <t>00000be0</t>
  </si>
  <si>
    <t>00000bf0</t>
  </si>
  <si>
    <t>00000c00</t>
  </si>
  <si>
    <t>00000c10</t>
  </si>
  <si>
    <t>00000c20</t>
  </si>
  <si>
    <t>00000c30</t>
  </si>
  <si>
    <t>00000c60</t>
  </si>
  <si>
    <t>00000c70</t>
  </si>
  <si>
    <t>00000cc0</t>
  </si>
  <si>
    <t>00000d20</t>
  </si>
  <si>
    <t>00000d80</t>
  </si>
  <si>
    <t>00000de0</t>
  </si>
  <si>
    <t>00000e40</t>
  </si>
  <si>
    <t>00000e50</t>
  </si>
  <si>
    <t>00000e60</t>
  </si>
  <si>
    <t>00000e90</t>
  </si>
  <si>
    <t>00000ea0</t>
  </si>
  <si>
    <t>00000ec0</t>
  </si>
  <si>
    <t>00000ed0</t>
  </si>
  <si>
    <t>00000ee0</t>
  </si>
  <si>
    <t>00000ef0</t>
  </si>
  <si>
    <t>00000f00</t>
  </si>
  <si>
    <t>00000f10</t>
  </si>
  <si>
    <t>00000f20</t>
  </si>
  <si>
    <t>00000f30</t>
  </si>
  <si>
    <t>00000f40</t>
  </si>
  <si>
    <t>00000f50</t>
  </si>
  <si>
    <t>00000f60</t>
  </si>
  <si>
    <t>00000f70</t>
  </si>
  <si>
    <t>00000f80</t>
  </si>
  <si>
    <t>00000f90</t>
  </si>
  <si>
    <t>00000fa0</t>
  </si>
  <si>
    <t>00000fb0</t>
  </si>
  <si>
    <t>00000fc0</t>
  </si>
  <si>
    <t>00000fe0</t>
  </si>
  <si>
    <t>00000ff0</t>
  </si>
  <si>
    <t>00001000</t>
  </si>
  <si>
    <t>00001010</t>
  </si>
  <si>
    <t>00001020</t>
  </si>
  <si>
    <t>00001030</t>
  </si>
  <si>
    <t>00001040</t>
  </si>
  <si>
    <t>00001050</t>
  </si>
  <si>
    <t>00001150</t>
  </si>
  <si>
    <t>00001160</t>
  </si>
  <si>
    <t>00001170</t>
  </si>
  <si>
    <t>00001180</t>
  </si>
  <si>
    <t>00001190</t>
  </si>
  <si>
    <t>000011a0</t>
  </si>
  <si>
    <t>000011c0</t>
  </si>
  <si>
    <t>000011d0</t>
  </si>
  <si>
    <t>000011e0</t>
  </si>
  <si>
    <t>000011f0</t>
  </si>
  <si>
    <t>00001200</t>
  </si>
  <si>
    <t>00001210</t>
  </si>
  <si>
    <t>00001220</t>
  </si>
  <si>
    <t>00001230</t>
  </si>
  <si>
    <t>00001240</t>
  </si>
  <si>
    <t>00001250</t>
  </si>
  <si>
    <t>00001280</t>
  </si>
  <si>
    <t>00001290</t>
  </si>
  <si>
    <t>00001300</t>
  </si>
  <si>
    <t>00001400</t>
  </si>
  <si>
    <t>00001410</t>
  </si>
  <si>
    <t>LMMGR_FC_IND param32 0x00000003</t>
  </si>
  <si>
    <t>00001420</t>
  </si>
  <si>
    <t>00001430</t>
  </si>
  <si>
    <t>00001440</t>
  </si>
  <si>
    <t>135 (0x87)</t>
  </si>
  <si>
    <t>CL_IN crc 4294967295(0xFFFFFFFF)</t>
  </si>
  <si>
    <t>00001450</t>
  </si>
  <si>
    <t>147 (0x93)</t>
  </si>
  <si>
    <t>00001460</t>
  </si>
  <si>
    <t>LMFS_ADD_SCH_ENTRY param32 0x11061A80</t>
  </si>
  <si>
    <t>00001470</t>
  </si>
  <si>
    <t>00001480</t>
  </si>
  <si>
    <t>00001490</t>
  </si>
  <si>
    <t>138 (0x8a)</t>
  </si>
  <si>
    <t>CL_REGISTER_SCH STS_SUCCESS(0,0x0) duration 400msec</t>
  </si>
  <si>
    <t>000014a0</t>
  </si>
  <si>
    <t>000014b0</t>
  </si>
  <si>
    <t>000014c0</t>
  </si>
  <si>
    <t>000014d0</t>
  </si>
  <si>
    <t>000014e0</t>
  </si>
  <si>
    <t>000014f0</t>
  </si>
  <si>
    <t>00001500</t>
  </si>
  <si>
    <t>00001510</t>
  </si>
  <si>
    <t>00001520</t>
  </si>
  <si>
    <t>00001530</t>
  </si>
  <si>
    <t>00001540</t>
  </si>
  <si>
    <t>00001550</t>
  </si>
  <si>
    <t>00001560</t>
  </si>
  <si>
    <t>00001570</t>
  </si>
  <si>
    <t>00001580</t>
  </si>
  <si>
    <t>00001590</t>
  </si>
  <si>
    <t>000015a0</t>
  </si>
  <si>
    <t>000015b0</t>
  </si>
  <si>
    <t>146 (0x92)</t>
  </si>
  <si>
    <t>000015c0</t>
  </si>
  <si>
    <t>142 (0x8e)</t>
  </si>
  <si>
    <t>000015d0</t>
  </si>
  <si>
    <t>000015e0</t>
  </si>
  <si>
    <t>143 (0x8f)</t>
  </si>
  <si>
    <t>000015f0</t>
  </si>
  <si>
    <t>00001600</t>
  </si>
  <si>
    <t>140 (0x8c)</t>
  </si>
  <si>
    <t>00001610</t>
  </si>
  <si>
    <t>00001620</t>
  </si>
  <si>
    <t>00001630</t>
  </si>
  <si>
    <t>00001640</t>
  </si>
  <si>
    <t>00001650</t>
  </si>
  <si>
    <t>CL_PDLL_FLAGS param32 8606(0x0000219E) POLLED | RX_DST | RX_SRC | POLL_RXD | CLI_TXD | CLI_RXD | RX_DLC_END</t>
  </si>
  <si>
    <t>00001660</t>
  </si>
  <si>
    <t>CL_NEXT_CLI rxTime 255ms, txTime 0ms</t>
  </si>
  <si>
    <t>00001670</t>
  </si>
  <si>
    <t>00001680</t>
  </si>
  <si>
    <t>00001690</t>
  </si>
  <si>
    <t>000016a0</t>
  </si>
  <si>
    <t>000016b0</t>
  </si>
  <si>
    <t>141 (0x8d)</t>
  </si>
  <si>
    <t>LMMGR_FC_IND param32 0x00000001</t>
  </si>
  <si>
    <t>144 (0x90)</t>
  </si>
  <si>
    <t>000017b0</t>
  </si>
  <si>
    <t>000017c0</t>
  </si>
  <si>
    <t>000017d0</t>
  </si>
  <si>
    <t>000017e0</t>
  </si>
  <si>
    <t>000017f0</t>
  </si>
  <si>
    <t>00001800</t>
  </si>
  <si>
    <t>CL_NEXT_CLI rxTime 0ms, txTime 0ms</t>
  </si>
  <si>
    <t>00001810</t>
  </si>
  <si>
    <t>00001820</t>
  </si>
  <si>
    <t>00001830</t>
  </si>
  <si>
    <t>00001840</t>
  </si>
  <si>
    <t>00001850</t>
  </si>
  <si>
    <t>00001860</t>
  </si>
  <si>
    <t>00001870</t>
  </si>
  <si>
    <t>00001880</t>
  </si>
  <si>
    <t>00001890</t>
  </si>
  <si>
    <t>000018a0</t>
  </si>
  <si>
    <t>000018b0</t>
  </si>
  <si>
    <t>000018d0</t>
  </si>
  <si>
    <t>000018e0</t>
  </si>
  <si>
    <t>000018f0</t>
  </si>
  <si>
    <t>00001900</t>
  </si>
  <si>
    <t>00001910</t>
  </si>
  <si>
    <t>00001920</t>
  </si>
  <si>
    <t>00001930</t>
  </si>
  <si>
    <t>00001940</t>
  </si>
  <si>
    <t>00001950</t>
  </si>
  <si>
    <t>00001960</t>
  </si>
  <si>
    <t>133 (0x85)</t>
  </si>
  <si>
    <t>CL_SEND_PRIMITIVE STS_SUCCESS(0,0x0) PRIM CLI_CONF(57, 0x39)</t>
  </si>
  <si>
    <t>134 (0x86)</t>
  </si>
  <si>
    <t>00001b10</t>
  </si>
  <si>
    <t>00001b70</t>
  </si>
  <si>
    <t>00001b80</t>
  </si>
  <si>
    <t>00001c80</t>
  </si>
  <si>
    <t>00001c90</t>
  </si>
  <si>
    <t>00001ca0</t>
  </si>
  <si>
    <t>00001cb0</t>
  </si>
  <si>
    <t>00001cc0</t>
  </si>
  <si>
    <t>00001cd0</t>
  </si>
  <si>
    <t>00001ce0</t>
  </si>
  <si>
    <t>00001cf0</t>
  </si>
  <si>
    <t>00001d00</t>
  </si>
  <si>
    <t>00001d10</t>
  </si>
  <si>
    <t>00001d20</t>
  </si>
  <si>
    <t>00001d30</t>
  </si>
  <si>
    <t>00001d40</t>
  </si>
  <si>
    <t>00001d50</t>
  </si>
  <si>
    <t>00001d60</t>
  </si>
  <si>
    <t>00001d70</t>
  </si>
  <si>
    <t>00001d80</t>
  </si>
  <si>
    <t>00001d90</t>
  </si>
  <si>
    <t>00001da0</t>
  </si>
  <si>
    <t>00001db0</t>
  </si>
  <si>
    <t>00001dc0</t>
  </si>
  <si>
    <t>00001dd0</t>
  </si>
  <si>
    <t>00001de0</t>
  </si>
  <si>
    <t>00001df0</t>
  </si>
  <si>
    <t>00001e00</t>
  </si>
  <si>
    <t>00001e10</t>
  </si>
  <si>
    <t>00001e20</t>
  </si>
  <si>
    <t>00001e30</t>
  </si>
  <si>
    <t>00001e40</t>
  </si>
  <si>
    <t>00001e50</t>
  </si>
  <si>
    <t>CL_SEND_PRIMITIVE STS_SUCCESS(0,0x0) PRIM CLTX_DONE_IND(41, 0x29)</t>
  </si>
  <si>
    <t>00001e60</t>
  </si>
  <si>
    <t>139 (0x8b)</t>
  </si>
  <si>
    <t>00001e70</t>
  </si>
  <si>
    <t>00001e80</t>
  </si>
  <si>
    <t>00001e90</t>
  </si>
  <si>
    <t>00001ea0</t>
  </si>
  <si>
    <t>00001eb0</t>
  </si>
  <si>
    <t>00001ec0</t>
  </si>
  <si>
    <t>00001ed0</t>
  </si>
  <si>
    <t>HSM_EVENT_SCH_END evt 0x09,arg 0x00 state LMSM_CL(0x5)--&gt;CL_WFR_DIND(0xE)</t>
  </si>
  <si>
    <t>00001ef0</t>
  </si>
  <si>
    <t>HSM_EVENT_SCH_END evt 0x09,arg 0x00 state LMSM_CL(0x5)--&gt;CL_WFR(0x2)</t>
  </si>
  <si>
    <t>00001f00</t>
  </si>
  <si>
    <t>00001f10</t>
  </si>
  <si>
    <t>00001f20</t>
  </si>
  <si>
    <t>00001f30</t>
  </si>
  <si>
    <t>00001f40</t>
  </si>
  <si>
    <t>00001f50</t>
  </si>
  <si>
    <t>00001f60</t>
  </si>
  <si>
    <t>00001f70</t>
  </si>
  <si>
    <t>00001f80</t>
  </si>
  <si>
    <t>00001fb0</t>
  </si>
  <si>
    <t>00001fc0</t>
  </si>
  <si>
    <t>00002030</t>
  </si>
  <si>
    <t>00002040</t>
  </si>
  <si>
    <t>00002050</t>
  </si>
  <si>
    <t>00002080</t>
  </si>
  <si>
    <t>00002090</t>
  </si>
  <si>
    <t>000020c0</t>
  </si>
  <si>
    <t>000020d0</t>
  </si>
  <si>
    <t>000020e0</t>
  </si>
  <si>
    <t>000020f0</t>
  </si>
  <si>
    <t>00002100</t>
  </si>
  <si>
    <t>00002110</t>
  </si>
  <si>
    <t>00002120</t>
  </si>
  <si>
    <t>00002130</t>
  </si>
  <si>
    <t>00002140</t>
  </si>
  <si>
    <t>00002150</t>
  </si>
  <si>
    <t>00002160</t>
  </si>
  <si>
    <t>00002170</t>
  </si>
  <si>
    <t>00002180</t>
  </si>
  <si>
    <t>00002190</t>
  </si>
  <si>
    <t>000021a0</t>
  </si>
  <si>
    <t>000021b0</t>
  </si>
  <si>
    <t>000021c0</t>
  </si>
  <si>
    <t>000021d0</t>
  </si>
  <si>
    <t>000021e0</t>
  </si>
  <si>
    <t>000021f0</t>
  </si>
  <si>
    <t>00002200</t>
  </si>
  <si>
    <t>00002210</t>
  </si>
  <si>
    <t>00002220</t>
  </si>
  <si>
    <t>00002230</t>
  </si>
  <si>
    <t>00002240</t>
  </si>
  <si>
    <t>00002250</t>
  </si>
  <si>
    <t>00002260</t>
  </si>
  <si>
    <t>00002270</t>
  </si>
  <si>
    <t>00002280</t>
  </si>
  <si>
    <t>00002290</t>
  </si>
  <si>
    <t>000022a0</t>
  </si>
  <si>
    <t>000022b0</t>
  </si>
  <si>
    <t>000022c0</t>
  </si>
  <si>
    <t>000022d0</t>
  </si>
  <si>
    <t>000022e0</t>
  </si>
  <si>
    <t>000022f0</t>
  </si>
  <si>
    <t>00002300</t>
  </si>
  <si>
    <t>00002310</t>
  </si>
  <si>
    <t>00002320</t>
  </si>
  <si>
    <t>00002330</t>
  </si>
  <si>
    <t>00002340</t>
  </si>
  <si>
    <t>00002350</t>
  </si>
  <si>
    <t>00002360</t>
  </si>
  <si>
    <t>00002370</t>
  </si>
  <si>
    <t>000023a0</t>
  </si>
  <si>
    <t>000023b0</t>
  </si>
  <si>
    <t>00002420</t>
  </si>
  <si>
    <t>00002430</t>
  </si>
  <si>
    <t>00002440</t>
  </si>
  <si>
    <t>00002470</t>
  </si>
  <si>
    <t>00002480</t>
  </si>
  <si>
    <t>000024a0</t>
  </si>
  <si>
    <t>000024b0</t>
  </si>
  <si>
    <t>000024c0</t>
  </si>
  <si>
    <t>000024d0</t>
  </si>
  <si>
    <t>000024e0</t>
  </si>
  <si>
    <t>000024f0</t>
  </si>
  <si>
    <t>000025f0</t>
  </si>
  <si>
    <t>00002600</t>
  </si>
  <si>
    <t>00002610</t>
  </si>
  <si>
    <t>00002620</t>
  </si>
  <si>
    <t>00002630</t>
  </si>
  <si>
    <t>00002640</t>
  </si>
  <si>
    <t>00002650</t>
  </si>
  <si>
    <t>00002660</t>
  </si>
  <si>
    <t>00002670</t>
  </si>
  <si>
    <t>00002680</t>
  </si>
  <si>
    <t>00002690</t>
  </si>
  <si>
    <t>000026a0</t>
  </si>
  <si>
    <t>000026b0</t>
  </si>
  <si>
    <t>000026c0</t>
  </si>
  <si>
    <t>000026d0</t>
  </si>
  <si>
    <t>000026e0</t>
  </si>
  <si>
    <t>000026f0</t>
  </si>
  <si>
    <t>00002700</t>
  </si>
  <si>
    <t>00002710</t>
  </si>
  <si>
    <t>00002720</t>
  </si>
  <si>
    <t>00002730</t>
  </si>
  <si>
    <t>00002740</t>
  </si>
  <si>
    <t>00002750</t>
  </si>
  <si>
    <t>00002760</t>
  </si>
  <si>
    <t>00002770</t>
  </si>
  <si>
    <t>00002780</t>
  </si>
  <si>
    <t>000027a0</t>
  </si>
  <si>
    <t>000027b0</t>
  </si>
  <si>
    <t>000027c0</t>
  </si>
  <si>
    <t>000027d0</t>
  </si>
  <si>
    <t>000027e0</t>
  </si>
  <si>
    <t>000027f0</t>
  </si>
  <si>
    <t>00002800</t>
  </si>
  <si>
    <t>00002810</t>
  </si>
  <si>
    <t>00002820</t>
  </si>
  <si>
    <t>00002830</t>
  </si>
  <si>
    <t>00002840</t>
  </si>
  <si>
    <t>00002850</t>
  </si>
  <si>
    <t>00002860</t>
  </si>
  <si>
    <t>00002870</t>
  </si>
  <si>
    <t>00002880</t>
  </si>
  <si>
    <t>00002890</t>
  </si>
  <si>
    <t>000028a0</t>
  </si>
  <si>
    <t>000028b0</t>
  </si>
  <si>
    <t>000028c0</t>
  </si>
  <si>
    <t>000028d0</t>
  </si>
  <si>
    <t>000028e0</t>
  </si>
  <si>
    <t>000028f0</t>
  </si>
  <si>
    <t>00002900</t>
  </si>
  <si>
    <t>00002910</t>
  </si>
  <si>
    <t>00002920</t>
  </si>
  <si>
    <t>00002930</t>
  </si>
  <si>
    <t>00002940</t>
  </si>
  <si>
    <t>00002950</t>
  </si>
  <si>
    <t>00002960</t>
  </si>
  <si>
    <t>00002970</t>
  </si>
  <si>
    <t>00002980</t>
  </si>
  <si>
    <t>00002990</t>
  </si>
  <si>
    <t>000029a0</t>
  </si>
  <si>
    <t>000029b0</t>
  </si>
  <si>
    <t>000029c0</t>
  </si>
  <si>
    <t>000029d0</t>
  </si>
  <si>
    <t>000029e0</t>
  </si>
  <si>
    <t>000029f0</t>
  </si>
  <si>
    <t>00002a00</t>
  </si>
  <si>
    <t>00002a10</t>
  </si>
  <si>
    <t>00002a20</t>
  </si>
  <si>
    <t>00002a30</t>
  </si>
  <si>
    <t>00002a40</t>
  </si>
  <si>
    <t>00002a50</t>
  </si>
  <si>
    <t>00002a80</t>
  </si>
  <si>
    <t>00002a90</t>
  </si>
  <si>
    <t>00002b00</t>
  </si>
  <si>
    <t>00002b10</t>
  </si>
  <si>
    <t>00002b20</t>
  </si>
  <si>
    <t>00002b50</t>
  </si>
  <si>
    <t>00002b60</t>
  </si>
  <si>
    <t>00002b80</t>
  </si>
  <si>
    <t>00002b90</t>
  </si>
  <si>
    <t>00002ba0</t>
  </si>
  <si>
    <t>00002bb0</t>
  </si>
  <si>
    <t>00002bc0</t>
  </si>
  <si>
    <t>00002be0</t>
  </si>
  <si>
    <t>00002bf0</t>
  </si>
  <si>
    <t>00002c00</t>
  </si>
  <si>
    <t>00002c10</t>
  </si>
  <si>
    <t>00002c20</t>
  </si>
  <si>
    <t>00002c30</t>
  </si>
  <si>
    <t>00002c40</t>
  </si>
  <si>
    <t>00002c50</t>
  </si>
  <si>
    <t>00002c60</t>
  </si>
  <si>
    <t>00002c70</t>
  </si>
  <si>
    <t>00002c80</t>
  </si>
  <si>
    <t>00002c90</t>
  </si>
  <si>
    <t>00002ca0</t>
  </si>
  <si>
    <t>00002cb0</t>
  </si>
  <si>
    <t>00002cc0</t>
  </si>
  <si>
    <t>00002cd0</t>
  </si>
  <si>
    <t>00002ce0</t>
  </si>
  <si>
    <t>00002cf0</t>
  </si>
  <si>
    <t>00002d00</t>
  </si>
  <si>
    <t>00002d10</t>
  </si>
  <si>
    <t>00002d20</t>
  </si>
  <si>
    <t>00002d30</t>
  </si>
  <si>
    <t>00002d50</t>
  </si>
  <si>
    <t>00002d60</t>
  </si>
  <si>
    <t>00002d70</t>
  </si>
  <si>
    <t>00002d80</t>
  </si>
  <si>
    <t>00002d90</t>
  </si>
  <si>
    <t>00002da0</t>
  </si>
  <si>
    <t>00002db0</t>
  </si>
  <si>
    <t>00002dc0</t>
  </si>
  <si>
    <t>00002dd0</t>
  </si>
  <si>
    <t>00002de0</t>
  </si>
  <si>
    <t>00002e10</t>
  </si>
  <si>
    <t>00002e20</t>
  </si>
  <si>
    <t>00002e90</t>
  </si>
  <si>
    <t>00002ea0</t>
  </si>
  <si>
    <t>00002eb0</t>
  </si>
  <si>
    <t>00002ee0</t>
  </si>
  <si>
    <t>00002ef0</t>
  </si>
  <si>
    <t>00002f10</t>
  </si>
  <si>
    <t>00002f20</t>
  </si>
  <si>
    <t>00002f30</t>
  </si>
  <si>
    <t>00002f40</t>
  </si>
  <si>
    <t>00002f50</t>
  </si>
  <si>
    <t>00002f60</t>
  </si>
  <si>
    <t>00002f70</t>
  </si>
  <si>
    <t>00002f80</t>
  </si>
  <si>
    <t>00002f90</t>
  </si>
  <si>
    <t>00002fa0</t>
  </si>
  <si>
    <t>00002fb0</t>
  </si>
  <si>
    <t>00002fc0</t>
  </si>
  <si>
    <t>00002fd0</t>
  </si>
  <si>
    <t>00002ff0</t>
  </si>
  <si>
    <t>00003000</t>
  </si>
  <si>
    <t>00003020</t>
  </si>
  <si>
    <t>00003030</t>
  </si>
  <si>
    <t>00003040</t>
  </si>
  <si>
    <t>00003050</t>
  </si>
  <si>
    <t>00003060</t>
  </si>
  <si>
    <t>00003070</t>
  </si>
  <si>
    <t>00003080</t>
  </si>
  <si>
    <t>000030b0</t>
  </si>
  <si>
    <t>000030c0</t>
  </si>
  <si>
    <t>00003130</t>
  </si>
  <si>
    <t>00003140</t>
  </si>
  <si>
    <t>00003180</t>
  </si>
  <si>
    <t>000031f0</t>
  </si>
  <si>
    <t>00003200</t>
  </si>
  <si>
    <t>00003210</t>
  </si>
  <si>
    <t>00003240</t>
  </si>
  <si>
    <t>00003250</t>
  </si>
  <si>
    <t>00003270</t>
  </si>
  <si>
    <t>00003280</t>
  </si>
  <si>
    <t>00003290</t>
  </si>
  <si>
    <t>000032a0</t>
  </si>
  <si>
    <t>000032b0</t>
  </si>
  <si>
    <t>000032c0</t>
  </si>
  <si>
    <t>000032d0</t>
  </si>
  <si>
    <t>000032e0</t>
  </si>
  <si>
    <t>000032f0</t>
  </si>
  <si>
    <t>00003300</t>
  </si>
  <si>
    <t>00003310</t>
  </si>
  <si>
    <t>00003320</t>
  </si>
  <si>
    <t>00003330</t>
  </si>
  <si>
    <t>00000640</t>
  </si>
  <si>
    <t>00000980</t>
  </si>
  <si>
    <t>00000a00</t>
  </si>
  <si>
    <t>00000b90</t>
  </si>
  <si>
    <t>00000cb0</t>
  </si>
  <si>
    <t>00000cd0</t>
  </si>
  <si>
    <t>00000ce0</t>
  </si>
  <si>
    <t>00000cf0</t>
  </si>
  <si>
    <t>00000d00</t>
  </si>
  <si>
    <t>00000d10</t>
  </si>
  <si>
    <t>00000d30</t>
  </si>
  <si>
    <t>00000d40</t>
  </si>
  <si>
    <t>00000d50</t>
  </si>
  <si>
    <t>00000d60</t>
  </si>
  <si>
    <t>00000d70</t>
  </si>
  <si>
    <t>00000d90</t>
  </si>
  <si>
    <t>00000da0</t>
  </si>
  <si>
    <t>00000db0</t>
  </si>
  <si>
    <t>00000dc0</t>
  </si>
  <si>
    <t>00000dd0</t>
  </si>
  <si>
    <t>00000df0</t>
  </si>
  <si>
    <t>00000e00</t>
  </si>
  <si>
    <t>00000e10</t>
  </si>
  <si>
    <t>00000e20</t>
  </si>
  <si>
    <t>00000e30</t>
  </si>
  <si>
    <t>00000e70</t>
  </si>
  <si>
    <t>00000e80</t>
  </si>
  <si>
    <t>00000eb0</t>
  </si>
  <si>
    <t>000011b0</t>
  </si>
  <si>
    <t>00001260</t>
  </si>
  <si>
    <t>00001270</t>
  </si>
  <si>
    <t>000012a0</t>
  </si>
  <si>
    <t>000012b0</t>
  </si>
  <si>
    <t>000012c0</t>
  </si>
  <si>
    <t>000012d0</t>
  </si>
  <si>
    <t>000012e0</t>
  </si>
  <si>
    <t>00001990</t>
  </si>
  <si>
    <t>000019f0</t>
  </si>
  <si>
    <t>00001a50</t>
  </si>
  <si>
    <t>000020b0</t>
  </si>
  <si>
    <t>00002380</t>
  </si>
  <si>
    <t>00002390</t>
  </si>
  <si>
    <t>000023c0</t>
  </si>
  <si>
    <t>000023d0</t>
  </si>
  <si>
    <t>000023e0</t>
  </si>
  <si>
    <t>000023f0</t>
  </si>
  <si>
    <t>00002400</t>
  </si>
  <si>
    <t>00002410</t>
  </si>
  <si>
    <t>00002450</t>
  </si>
  <si>
    <t>00002490</t>
  </si>
  <si>
    <t>00002790</t>
  </si>
  <si>
    <t>00002a70</t>
  </si>
  <si>
    <t>00002aa0</t>
  </si>
  <si>
    <t>00002ab0</t>
  </si>
  <si>
    <t>00002ac0</t>
  </si>
  <si>
    <t>00002ad0</t>
  </si>
  <si>
    <t>00002ae0</t>
  </si>
  <si>
    <t>00002af0</t>
  </si>
  <si>
    <t>00002b30</t>
  </si>
  <si>
    <t>00002b70</t>
  </si>
  <si>
    <t>00002d40</t>
  </si>
  <si>
    <t>00002df0</t>
  </si>
  <si>
    <t>00002e00</t>
  </si>
  <si>
    <t>00002e30</t>
  </si>
  <si>
    <t>00002e40</t>
  </si>
  <si>
    <t>00002e50</t>
  </si>
  <si>
    <t>00002e60</t>
  </si>
  <si>
    <t>00002e70</t>
  </si>
  <si>
    <t>00002e80</t>
  </si>
  <si>
    <t>00002ec0</t>
  </si>
  <si>
    <t>00002ed0</t>
  </si>
  <si>
    <t>00002f00</t>
  </si>
  <si>
    <t>00002fe0</t>
  </si>
  <si>
    <t>00003090</t>
  </si>
  <si>
    <t>000030a0</t>
  </si>
  <si>
    <t>000030d0</t>
  </si>
  <si>
    <t>000030e0</t>
  </si>
  <si>
    <t>000030f0</t>
  </si>
  <si>
    <t>00003100</t>
  </si>
  <si>
    <t>00003110</t>
  </si>
  <si>
    <t>00003120</t>
  </si>
  <si>
    <t>00003170</t>
  </si>
  <si>
    <t>00000c40</t>
  </si>
  <si>
    <t>00000c50</t>
  </si>
  <si>
    <t>00000c80</t>
  </si>
  <si>
    <t>00000c90</t>
  </si>
  <si>
    <t>00000ca0</t>
  </si>
  <si>
    <t>000012f0</t>
  </si>
  <si>
    <t>000019a0</t>
  </si>
  <si>
    <t>00002460</t>
  </si>
  <si>
    <t>00002b40</t>
  </si>
  <si>
    <t>00002a60</t>
  </si>
  <si>
    <t>00000130</t>
  </si>
  <si>
    <t>00000180</t>
  </si>
  <si>
    <t>00000190</t>
  </si>
  <si>
    <t>000001e0</t>
  </si>
  <si>
    <t>000001f0</t>
  </si>
  <si>
    <t>00000200</t>
  </si>
  <si>
    <t>00000210</t>
  </si>
  <si>
    <t>00000220</t>
  </si>
  <si>
    <t>00000260</t>
  </si>
  <si>
    <t>00000270</t>
  </si>
  <si>
    <t>000002a0</t>
  </si>
  <si>
    <t>00000550</t>
  </si>
  <si>
    <t>00000560</t>
  </si>
  <si>
    <t>00000590</t>
  </si>
  <si>
    <t>000005b0</t>
  </si>
  <si>
    <t>000005c0</t>
  </si>
  <si>
    <t>000005d0</t>
  </si>
  <si>
    <t>000005e0</t>
  </si>
  <si>
    <t>00000620</t>
  </si>
  <si>
    <t>00000630</t>
  </si>
  <si>
    <t>00000660</t>
  </si>
  <si>
    <t>00001b90</t>
  </si>
  <si>
    <t>00001bc0</t>
  </si>
  <si>
    <t>00001bf0</t>
  </si>
  <si>
    <t>00001c00</t>
  </si>
  <si>
    <t>00001c10</t>
  </si>
  <si>
    <t>00001c20</t>
  </si>
  <si>
    <t>00001c30</t>
  </si>
  <si>
    <t>00001c40</t>
  </si>
  <si>
    <t>00001c50</t>
  </si>
  <si>
    <t>00001c60</t>
  </si>
  <si>
    <t>00001c70</t>
  </si>
  <si>
    <t>00000030</t>
  </si>
  <si>
    <t>00000040</t>
  </si>
  <si>
    <t>00000070</t>
  </si>
  <si>
    <t>00000080</t>
  </si>
  <si>
    <t>000000c0</t>
  </si>
  <si>
    <t>00000140</t>
  </si>
  <si>
    <t>00001bd0</t>
  </si>
  <si>
    <t>00001060</t>
  </si>
  <si>
    <t>00001070</t>
  </si>
  <si>
    <t>00001080</t>
  </si>
  <si>
    <t>00001090</t>
  </si>
  <si>
    <t>000010a0</t>
  </si>
  <si>
    <t>000010b0</t>
  </si>
  <si>
    <t>000010c0</t>
  </si>
  <si>
    <t>000010d0</t>
  </si>
  <si>
    <t>000010e0</t>
  </si>
  <si>
    <t>000010f0</t>
  </si>
  <si>
    <t>00001100</t>
  </si>
  <si>
    <t>00001110</t>
  </si>
  <si>
    <t>00001120</t>
  </si>
  <si>
    <t>00001130</t>
  </si>
  <si>
    <t>00001140</t>
  </si>
  <si>
    <t>CL_SEND_PRIMITIVE STS_SUCCESS(0,0x0) PRIM CL_STAT_IND(66, 0x42)</t>
  </si>
  <si>
    <t>000018c0</t>
  </si>
  <si>
    <t>00001970</t>
  </si>
  <si>
    <t>00001980</t>
  </si>
  <si>
    <t>000019b0</t>
  </si>
  <si>
    <t>000019c0</t>
  </si>
  <si>
    <t>000019d0</t>
  </si>
  <si>
    <t>000019e0</t>
  </si>
  <si>
    <t>00001a00</t>
  </si>
  <si>
    <t>00001a10</t>
  </si>
  <si>
    <t>00001a20</t>
  </si>
  <si>
    <t>00001a30</t>
  </si>
  <si>
    <t>00001a40</t>
  </si>
  <si>
    <t>00001a60</t>
  </si>
  <si>
    <t>00001a70</t>
  </si>
  <si>
    <t>00001a80</t>
  </si>
  <si>
    <t>00001af0</t>
  </si>
  <si>
    <t>00001b00</t>
  </si>
  <si>
    <t>00001b40</t>
  </si>
  <si>
    <t>00001b50</t>
  </si>
  <si>
    <t>00001ba0</t>
  </si>
  <si>
    <t>00001bb0</t>
  </si>
  <si>
    <t>00001be0</t>
  </si>
  <si>
    <t>00001ee0</t>
  </si>
  <si>
    <t>00001f90</t>
  </si>
  <si>
    <t>00001fa0</t>
  </si>
  <si>
    <t>00001fd0</t>
  </si>
  <si>
    <t>00001fe0</t>
  </si>
  <si>
    <t>00001ff0</t>
  </si>
  <si>
    <t>00002000</t>
  </si>
  <si>
    <t>00002010</t>
  </si>
  <si>
    <t>00002020</t>
  </si>
  <si>
    <t>00002060</t>
  </si>
  <si>
    <t>00002070</t>
  </si>
  <si>
    <t>000020a0</t>
  </si>
  <si>
    <t>00000090</t>
  </si>
  <si>
    <t>000000a0</t>
  </si>
  <si>
    <t>000000d0</t>
  </si>
  <si>
    <t>000000e0</t>
  </si>
  <si>
    <t>000000f0</t>
  </si>
  <si>
    <t>00000100</t>
  </si>
  <si>
    <t>00000710</t>
  </si>
  <si>
    <t>00000750</t>
  </si>
  <si>
    <t>000007e0</t>
  </si>
  <si>
    <t>00000820</t>
  </si>
  <si>
    <t>00000970</t>
  </si>
  <si>
    <t>00000110</t>
  </si>
  <si>
    <t>00000120</t>
  </si>
  <si>
    <t>000001a0</t>
  </si>
  <si>
    <t>00000400</t>
  </si>
  <si>
    <t>00000960</t>
  </si>
  <si>
    <t>000009a0</t>
  </si>
  <si>
    <t>000009b0</t>
  </si>
  <si>
    <t>000009c0</t>
  </si>
  <si>
    <t>000009d0</t>
  </si>
  <si>
    <t>00001310</t>
  </si>
  <si>
    <t>00001320</t>
  </si>
  <si>
    <t>00001330</t>
  </si>
  <si>
    <t>00001340</t>
  </si>
  <si>
    <t>00001350</t>
  </si>
  <si>
    <t>00001360</t>
  </si>
  <si>
    <t>00001370</t>
  </si>
  <si>
    <t>00001390</t>
  </si>
  <si>
    <t>000013a0</t>
  </si>
  <si>
    <t>000013b0</t>
  </si>
  <si>
    <t>000013c0</t>
  </si>
  <si>
    <t>000013d0</t>
  </si>
  <si>
    <t>000013e0</t>
  </si>
  <si>
    <t>000013f0</t>
  </si>
  <si>
    <t>00001700</t>
  </si>
  <si>
    <t>00001710</t>
  </si>
  <si>
    <t>00001720</t>
  </si>
  <si>
    <t>00001750</t>
  </si>
  <si>
    <t>00001760</t>
  </si>
  <si>
    <t>00001780</t>
  </si>
  <si>
    <t>00001790</t>
  </si>
  <si>
    <t>000017a0</t>
  </si>
  <si>
    <t>00002500</t>
  </si>
  <si>
    <t>00002510</t>
  </si>
  <si>
    <t>00002520</t>
  </si>
  <si>
    <t>00002530</t>
  </si>
  <si>
    <t>00002540</t>
  </si>
  <si>
    <t>00002550</t>
  </si>
  <si>
    <t>00002580</t>
  </si>
  <si>
    <t>00002590</t>
  </si>
  <si>
    <t>000025e0</t>
  </si>
  <si>
    <t>00003340</t>
  </si>
  <si>
    <t>00003350</t>
  </si>
  <si>
    <t>00003360</t>
  </si>
  <si>
    <t>00003370</t>
  </si>
  <si>
    <t>00003380</t>
  </si>
  <si>
    <t>00003390</t>
  </si>
  <si>
    <t>000033a0</t>
  </si>
  <si>
    <t>000033b0</t>
  </si>
  <si>
    <t>000033c0</t>
  </si>
  <si>
    <t>00001380</t>
  </si>
  <si>
    <t>000016c0</t>
  </si>
  <si>
    <t>000016e0</t>
  </si>
  <si>
    <t>000016f0</t>
  </si>
  <si>
    <t>00001730</t>
  </si>
  <si>
    <t>00001740</t>
  </si>
  <si>
    <t>00001770</t>
  </si>
  <si>
    <t>00002570</t>
  </si>
  <si>
    <t>000025a0</t>
  </si>
  <si>
    <t>000025b0</t>
  </si>
  <si>
    <t>000025c0</t>
  </si>
  <si>
    <t>000025d0</t>
  </si>
  <si>
    <t>DIFF</t>
  </si>
  <si>
    <t xml:space="preserve"> </t>
  </si>
  <si>
    <t>00000170</t>
  </si>
  <si>
    <t>00002560</t>
  </si>
  <si>
    <t>000016d0</t>
  </si>
  <si>
    <t>000009e0</t>
  </si>
  <si>
    <t>000009f0</t>
  </si>
  <si>
    <t>00000a20</t>
  </si>
  <si>
    <t>00000a30</t>
  </si>
  <si>
    <t>00000a40</t>
  </si>
  <si>
    <t>00000a50</t>
  </si>
  <si>
    <t>00000a70</t>
  </si>
  <si>
    <t>00000a80</t>
  </si>
  <si>
    <t>00000a90</t>
  </si>
  <si>
    <t>00001a90</t>
  </si>
  <si>
    <t>00001aa0</t>
  </si>
  <si>
    <t>00001ab0</t>
  </si>
  <si>
    <t>00001ac0</t>
  </si>
  <si>
    <t>00001ad0</t>
  </si>
  <si>
    <t>00001ae0</t>
  </si>
  <si>
    <t>00001b20</t>
  </si>
  <si>
    <t>00001b30</t>
  </si>
  <si>
    <t>00001b60</t>
  </si>
  <si>
    <t>000033d0</t>
  </si>
  <si>
    <t>000033e0</t>
  </si>
  <si>
    <t>00003450</t>
  </si>
  <si>
    <t>00003460</t>
  </si>
  <si>
    <t>00003470</t>
  </si>
  <si>
    <t>000034a0</t>
  </si>
  <si>
    <t>000034b0</t>
  </si>
  <si>
    <t>000034d0</t>
  </si>
  <si>
    <t>000034e0</t>
  </si>
  <si>
    <t>000034f0</t>
  </si>
  <si>
    <t>00003500</t>
  </si>
  <si>
    <t>00003520</t>
  </si>
  <si>
    <t>00003530</t>
  </si>
  <si>
    <t>00003540</t>
  </si>
  <si>
    <t>00003550</t>
  </si>
  <si>
    <t>00003560</t>
  </si>
  <si>
    <t>00003570</t>
  </si>
  <si>
    <t>00003580</t>
  </si>
  <si>
    <t>00003590</t>
  </si>
  <si>
    <t>000035a0</t>
  </si>
  <si>
    <t>000035b0</t>
  </si>
  <si>
    <t>000035c0</t>
  </si>
  <si>
    <t>000035d0</t>
  </si>
  <si>
    <t>000035e0</t>
  </si>
  <si>
    <t>000035f0</t>
  </si>
  <si>
    <t>00003600</t>
  </si>
  <si>
    <t>00003610</t>
  </si>
  <si>
    <t>00003620</t>
  </si>
  <si>
    <t>00003630</t>
  </si>
  <si>
    <t>00003640</t>
  </si>
  <si>
    <t>00003650</t>
  </si>
  <si>
    <t>00003660</t>
  </si>
  <si>
    <t>00003670</t>
  </si>
  <si>
    <t>00003680</t>
  </si>
  <si>
    <t>00003690</t>
  </si>
  <si>
    <t>000036a0</t>
  </si>
  <si>
    <t>000036b0</t>
  </si>
  <si>
    <t>000036c0</t>
  </si>
  <si>
    <t>000036d0</t>
  </si>
  <si>
    <t>000036e0</t>
  </si>
  <si>
    <t>000036f0</t>
  </si>
  <si>
    <t>00003700</t>
  </si>
  <si>
    <t>00003710</t>
  </si>
  <si>
    <t>00003720</t>
  </si>
  <si>
    <t>00003730</t>
  </si>
  <si>
    <t>00003740</t>
  </si>
  <si>
    <t>00003750</t>
  </si>
  <si>
    <t>00003760</t>
  </si>
  <si>
    <t>00003770</t>
  </si>
  <si>
    <t>00003780</t>
  </si>
  <si>
    <t>00003790</t>
  </si>
  <si>
    <t>000037a0</t>
  </si>
  <si>
    <t>000037b0</t>
  </si>
  <si>
    <t>000037c0</t>
  </si>
  <si>
    <t>000037d0</t>
  </si>
  <si>
    <t>000037e0</t>
  </si>
  <si>
    <t>000037f0</t>
  </si>
  <si>
    <t>00003800</t>
  </si>
  <si>
    <t>00003810</t>
  </si>
  <si>
    <t>00003820</t>
  </si>
  <si>
    <t>00003830</t>
  </si>
  <si>
    <t>00003840</t>
  </si>
  <si>
    <t>00003850</t>
  </si>
  <si>
    <t>00003860</t>
  </si>
  <si>
    <t>00003870</t>
  </si>
  <si>
    <t>00003880</t>
  </si>
  <si>
    <t>00003890</t>
  </si>
  <si>
    <t>000038a0</t>
  </si>
  <si>
    <t>000038b0</t>
  </si>
  <si>
    <t>000038c0</t>
  </si>
  <si>
    <t>000038d0</t>
  </si>
  <si>
    <t>000039a0</t>
  </si>
  <si>
    <t>00003a00</t>
  </si>
  <si>
    <t>00003a20</t>
  </si>
  <si>
    <t>00003a30</t>
  </si>
  <si>
    <t>00003a40</t>
  </si>
  <si>
    <t>00003a50</t>
  </si>
  <si>
    <t>00003a60</t>
  </si>
  <si>
    <t>00003a70</t>
  </si>
  <si>
    <t>00003a80</t>
  </si>
  <si>
    <t>00003a90</t>
  </si>
  <si>
    <t>00003aa0</t>
  </si>
  <si>
    <t>00003ab0</t>
  </si>
  <si>
    <t>00003ac0</t>
  </si>
  <si>
    <t>00003ad0</t>
  </si>
  <si>
    <t>00003ae0</t>
  </si>
  <si>
    <t>00003af0</t>
  </si>
  <si>
    <t>00003b00</t>
  </si>
  <si>
    <t>00003b10</t>
  </si>
  <si>
    <t>00003b20</t>
  </si>
  <si>
    <t>00003b30</t>
  </si>
  <si>
    <t>00003b40</t>
  </si>
  <si>
    <t>00003b50</t>
  </si>
  <si>
    <t>00003b70</t>
  </si>
  <si>
    <t>00003b90</t>
  </si>
  <si>
    <t>00003ba0</t>
  </si>
  <si>
    <t>00003bb0</t>
  </si>
  <si>
    <t>00003bc0</t>
  </si>
  <si>
    <t>00003bf0</t>
  </si>
  <si>
    <t>00003c00</t>
  </si>
  <si>
    <t>00003c70</t>
  </si>
  <si>
    <t>00003c80</t>
  </si>
  <si>
    <t>00003c90</t>
  </si>
  <si>
    <t>00003cc0</t>
  </si>
  <si>
    <t>00003cd0</t>
  </si>
  <si>
    <t>00003cf0</t>
  </si>
  <si>
    <t>00003d00</t>
  </si>
  <si>
    <t>00003d10</t>
  </si>
  <si>
    <t>00003d20</t>
  </si>
  <si>
    <t>00003d30</t>
  </si>
  <si>
    <t>00003d40</t>
  </si>
  <si>
    <t>00003d70</t>
  </si>
  <si>
    <t>00003d80</t>
  </si>
  <si>
    <t>00003df0</t>
  </si>
  <si>
    <t>00003e00</t>
  </si>
  <si>
    <t>00003e10</t>
  </si>
  <si>
    <t>00003e40</t>
  </si>
  <si>
    <t>00003e50</t>
  </si>
  <si>
    <t>00003e70</t>
  </si>
  <si>
    <t>00003e80</t>
  </si>
  <si>
    <t>00003e90</t>
  </si>
  <si>
    <t>00003ea0</t>
  </si>
  <si>
    <t>00003eb0</t>
  </si>
  <si>
    <t>00003ec0</t>
  </si>
  <si>
    <t>00003ed0</t>
  </si>
  <si>
    <t>00003ee0</t>
  </si>
  <si>
    <t>00003ef0</t>
  </si>
  <si>
    <t>00003f00</t>
  </si>
  <si>
    <t>00003f10</t>
  </si>
  <si>
    <t>00003f20</t>
  </si>
  <si>
    <t>00003f30</t>
  </si>
  <si>
    <t>00003f40</t>
  </si>
  <si>
    <t>00003f50</t>
  </si>
  <si>
    <t>00003f60</t>
  </si>
  <si>
    <t>00003f70</t>
  </si>
  <si>
    <t>00003f80</t>
  </si>
  <si>
    <t>00003f90</t>
  </si>
  <si>
    <t>00003fa0</t>
  </si>
  <si>
    <t>00003fb0</t>
  </si>
  <si>
    <t>00003fc0</t>
  </si>
  <si>
    <t>00003fe0</t>
  </si>
  <si>
    <t>00003ff0</t>
  </si>
  <si>
    <t>00004000</t>
  </si>
  <si>
    <t>00004010</t>
  </si>
  <si>
    <t>00004030</t>
  </si>
  <si>
    <t>00004040</t>
  </si>
  <si>
    <t>00004050</t>
  </si>
  <si>
    <t>00004060</t>
  </si>
  <si>
    <t>00004070</t>
  </si>
  <si>
    <t>00004080</t>
  </si>
  <si>
    <t>00004090</t>
  </si>
  <si>
    <t>000040a0</t>
  </si>
  <si>
    <t>000040b0</t>
  </si>
  <si>
    <t>000040c0</t>
  </si>
  <si>
    <t>00003510</t>
  </si>
  <si>
    <t>00003900</t>
  </si>
  <si>
    <t>00003910</t>
  </si>
  <si>
    <t>00003980</t>
  </si>
  <si>
    <t>00003990</t>
  </si>
  <si>
    <t>000039d0</t>
  </si>
  <si>
    <t>000039e0</t>
  </si>
  <si>
    <t>00003a10</t>
  </si>
  <si>
    <t>00003b80</t>
  </si>
  <si>
    <t>00003d50</t>
  </si>
  <si>
    <t>00003d60</t>
  </si>
  <si>
    <t>00003d90</t>
  </si>
  <si>
    <t>00003da0</t>
  </si>
  <si>
    <t>00003db0</t>
  </si>
  <si>
    <t>00003dc0</t>
  </si>
  <si>
    <t>00003dd0</t>
  </si>
  <si>
    <t>00003de0</t>
  </si>
  <si>
    <t>00003e20</t>
  </si>
  <si>
    <t>00003e30</t>
  </si>
  <si>
    <t>00003e60</t>
  </si>
  <si>
    <t>00003fd0</t>
  </si>
  <si>
    <t>*STS_BUF*</t>
  </si>
  <si>
    <t>*STS_ERR_POST*</t>
  </si>
  <si>
    <t>000033f0</t>
  </si>
  <si>
    <t>00003400</t>
  </si>
  <si>
    <t>00003410</t>
  </si>
  <si>
    <t>00003420</t>
  </si>
  <si>
    <t>00003430</t>
  </si>
  <si>
    <t>00003440</t>
  </si>
  <si>
    <t>00003480</t>
  </si>
  <si>
    <t>00003490</t>
  </si>
  <si>
    <t>000034c0</t>
  </si>
  <si>
    <t>000038e0</t>
  </si>
  <si>
    <t>000038f0</t>
  </si>
  <si>
    <t>00003920</t>
  </si>
  <si>
    <t>00003930</t>
  </si>
  <si>
    <t>00003940</t>
  </si>
  <si>
    <t>00003950</t>
  </si>
  <si>
    <t>00003960</t>
  </si>
  <si>
    <t>00003970</t>
  </si>
  <si>
    <t>000039b0</t>
  </si>
  <si>
    <t>000039c0</t>
  </si>
  <si>
    <t>000039f0</t>
  </si>
  <si>
    <t>00003b60</t>
  </si>
  <si>
    <t>CL_PDLL_FLAGS param32 8460(0x0000210C) RX_DST | RX_SRC | CLI_RXD | RX_DLC_END</t>
  </si>
  <si>
    <t>00000580</t>
  </si>
  <si>
    <t>Grand Total</t>
  </si>
  <si>
    <t>Row Labels</t>
  </si>
  <si>
    <t>00000150</t>
  </si>
  <si>
    <t>00000160</t>
  </si>
  <si>
    <t>000001b0</t>
  </si>
  <si>
    <t>000001c0</t>
  </si>
  <si>
    <t>00000460</t>
  </si>
  <si>
    <t>beforeTx</t>
  </si>
  <si>
    <t>beforeRx</t>
  </si>
  <si>
    <t>txEnd</t>
  </si>
  <si>
    <t>rxEnd</t>
  </si>
  <si>
    <t>00000390</t>
  </si>
  <si>
    <t>000003d0</t>
  </si>
  <si>
    <t>000003e0</t>
  </si>
  <si>
    <t>000003f0</t>
  </si>
  <si>
    <t>00000410</t>
  </si>
  <si>
    <t>00000420</t>
  </si>
  <si>
    <t>00000470</t>
  </si>
  <si>
    <t>000004a0</t>
  </si>
  <si>
    <t>cl id</t>
  </si>
  <si>
    <t>[TRACECODE]:.1</t>
  </si>
  <si>
    <t>[TRACECODE]:.2</t>
  </si>
  <si>
    <t>(0x83)</t>
  </si>
  <si>
    <t>(0x8c)</t>
  </si>
  <si>
    <t>(0x6)</t>
  </si>
  <si>
    <t>(0x8d)</t>
  </si>
  <si>
    <t>FRT32_val</t>
  </si>
  <si>
    <t>FRT32_trace</t>
  </si>
  <si>
    <t>txPHR - target</t>
  </si>
  <si>
    <t>txEnd to rxStart</t>
  </si>
  <si>
    <t>rxEnd to txTime</t>
  </si>
  <si>
    <t>rxEnd to targetTime</t>
  </si>
  <si>
    <t>rxEnd to txCall</t>
  </si>
  <si>
    <t>txCall to afterTx</t>
  </si>
  <si>
    <t>rxCall to afterRx</t>
  </si>
  <si>
    <t>Count of txPHR - target</t>
  </si>
  <si>
    <t>Count of txEnd to rxStart</t>
  </si>
  <si>
    <t>Count of rxEnd to targetTime</t>
  </si>
  <si>
    <t>Count of rxEnd to txTime</t>
  </si>
  <si>
    <t>Count of txCall to afterTx</t>
  </si>
  <si>
    <t>Count of rxEnd to txCall</t>
  </si>
  <si>
    <t>Count of rxCall to afterRx</t>
  </si>
  <si>
    <t>txCall to targetTime</t>
  </si>
  <si>
    <t>Count of txCall to targetTime</t>
  </si>
  <si>
    <t>min/max/mostRep</t>
  </si>
  <si>
    <t>dccol</t>
  </si>
  <si>
    <t>afterTxCol</t>
  </si>
  <si>
    <t>71 (0x47)</t>
  </si>
  <si>
    <t>00000720</t>
  </si>
  <si>
    <t>00000730</t>
  </si>
  <si>
    <t>00000760</t>
  </si>
  <si>
    <t>00000770</t>
  </si>
  <si>
    <t>00000780</t>
  </si>
  <si>
    <t>00000790</t>
  </si>
  <si>
    <t>000007a0</t>
  </si>
  <si>
    <t>000007b0</t>
  </si>
  <si>
    <t>000007f0</t>
  </si>
  <si>
    <t>00000800</t>
  </si>
  <si>
    <t>00000830</t>
  </si>
  <si>
    <t>00003010</t>
  </si>
  <si>
    <t>00003150</t>
  </si>
  <si>
    <t>00003160</t>
  </si>
  <si>
    <t>00003190</t>
  </si>
  <si>
    <t>000031a0</t>
  </si>
  <si>
    <t>000031b0</t>
  </si>
  <si>
    <t>000031c0</t>
  </si>
  <si>
    <t>000031d0</t>
  </si>
  <si>
    <t>000031e0</t>
  </si>
  <si>
    <t>00003220</t>
  </si>
  <si>
    <t>00003230</t>
  </si>
  <si>
    <t>00003260</t>
  </si>
  <si>
    <t>00000fd0</t>
  </si>
  <si>
    <t>clid</t>
  </si>
  <si>
    <t>00000510</t>
  </si>
  <si>
    <t>00000540</t>
  </si>
  <si>
    <t>00002bd0</t>
  </si>
  <si>
    <t>00003bd0</t>
  </si>
  <si>
    <t>00003be0</t>
  </si>
  <si>
    <t>00003c10</t>
  </si>
  <si>
    <t>00003c20</t>
  </si>
  <si>
    <t>00003c30</t>
  </si>
  <si>
    <t>00003c40</t>
  </si>
  <si>
    <t>00003c50</t>
  </si>
  <si>
    <t>00003c60</t>
  </si>
  <si>
    <t>00003ca0</t>
  </si>
  <si>
    <t>00003cb0</t>
  </si>
  <si>
    <t>00003ce0</t>
  </si>
  <si>
    <t>TOTAL CL</t>
  </si>
  <si>
    <t>min/max/avg</t>
  </si>
  <si>
    <t>LMMGR_FC_IND param32 0x00000002</t>
  </si>
  <si>
    <t>000005a0</t>
  </si>
  <si>
    <t>00004020</t>
  </si>
  <si>
    <t>000040d0</t>
  </si>
  <si>
    <t>000040e0</t>
  </si>
  <si>
    <t>000040f0</t>
  </si>
  <si>
    <t>00004100</t>
  </si>
  <si>
    <t>00004110</t>
  </si>
  <si>
    <t>00004120</t>
  </si>
  <si>
    <t>00004130</t>
  </si>
  <si>
    <t>00004140</t>
  </si>
  <si>
    <t>00004150</t>
  </si>
  <si>
    <t>00004160</t>
  </si>
  <si>
    <t>00004170</t>
  </si>
  <si>
    <t>00004180</t>
  </si>
  <si>
    <t>00004190</t>
  </si>
  <si>
    <t>000041a0</t>
  </si>
  <si>
    <t>000041b0</t>
  </si>
  <si>
    <t>000041c0</t>
  </si>
  <si>
    <t>000041d0</t>
  </si>
  <si>
    <t>000041e0</t>
  </si>
  <si>
    <t>000041f0</t>
  </si>
  <si>
    <t>00004200</t>
  </si>
  <si>
    <t>00004210</t>
  </si>
  <si>
    <t>00004220</t>
  </si>
  <si>
    <t>00004230</t>
  </si>
  <si>
    <t>00004240</t>
  </si>
  <si>
    <t>00004250</t>
  </si>
  <si>
    <t>00004260</t>
  </si>
  <si>
    <t>00004270</t>
  </si>
  <si>
    <t>00004280</t>
  </si>
  <si>
    <t>00004290</t>
  </si>
  <si>
    <t>000042a0</t>
  </si>
  <si>
    <t>000042b0</t>
  </si>
  <si>
    <t>000042c0</t>
  </si>
  <si>
    <t>000042d0</t>
  </si>
  <si>
    <t>000042e0</t>
  </si>
  <si>
    <t>000042f0</t>
  </si>
  <si>
    <t>00004300</t>
  </si>
  <si>
    <t>00004310</t>
  </si>
  <si>
    <t>00004320</t>
  </si>
  <si>
    <t>00004330</t>
  </si>
  <si>
    <t>00004340</t>
  </si>
  <si>
    <t>00004350</t>
  </si>
  <si>
    <t>00004360</t>
  </si>
  <si>
    <t>00004370</t>
  </si>
  <si>
    <t>00004380</t>
  </si>
  <si>
    <t>00004390</t>
  </si>
  <si>
    <t>000043a0</t>
  </si>
  <si>
    <t>000043b0</t>
  </si>
  <si>
    <t>000043c0</t>
  </si>
  <si>
    <t>000043d0</t>
  </si>
  <si>
    <t>000043e0</t>
  </si>
  <si>
    <t>000043f0</t>
  </si>
  <si>
    <t>00004400</t>
  </si>
  <si>
    <t>00004410</t>
  </si>
  <si>
    <t>00004420</t>
  </si>
  <si>
    <t>00004430</t>
  </si>
  <si>
    <t>00004440</t>
  </si>
  <si>
    <t>00004450</t>
  </si>
  <si>
    <t>00004460</t>
  </si>
  <si>
    <t>00004470</t>
  </si>
  <si>
    <t>00004480</t>
  </si>
  <si>
    <t>00004490</t>
  </si>
  <si>
    <t>000044a0</t>
  </si>
  <si>
    <t>000044b0</t>
  </si>
  <si>
    <t>000044c0</t>
  </si>
  <si>
    <t>000044d0</t>
  </si>
  <si>
    <t>000044e0</t>
  </si>
  <si>
    <t>000044f0</t>
  </si>
  <si>
    <t>00004500</t>
  </si>
  <si>
    <t>00004510</t>
  </si>
  <si>
    <t>00004520</t>
  </si>
  <si>
    <t>00004530</t>
  </si>
  <si>
    <t>00004540</t>
  </si>
  <si>
    <t>00004550</t>
  </si>
  <si>
    <t>00004560</t>
  </si>
  <si>
    <t>00004570</t>
  </si>
  <si>
    <t>00004580</t>
  </si>
  <si>
    <t>00004590</t>
  </si>
  <si>
    <t>000045a0</t>
  </si>
  <si>
    <t>000045b0</t>
  </si>
  <si>
    <t>000045c0</t>
  </si>
  <si>
    <t>000045d0</t>
  </si>
  <si>
    <t>000045e0</t>
  </si>
  <si>
    <t>000045f0</t>
  </si>
  <si>
    <t>00004600</t>
  </si>
  <si>
    <t>00004610</t>
  </si>
  <si>
    <t>00004620</t>
  </si>
  <si>
    <t>00004630</t>
  </si>
  <si>
    <t>00004640</t>
  </si>
  <si>
    <t>00004650</t>
  </si>
  <si>
    <t>00004660</t>
  </si>
  <si>
    <t>00004670</t>
  </si>
  <si>
    <t>00004680</t>
  </si>
  <si>
    <t>00004690</t>
  </si>
  <si>
    <t>000046a0</t>
  </si>
  <si>
    <t>000046b0</t>
  </si>
  <si>
    <t>000046c0</t>
  </si>
  <si>
    <t>000046d0</t>
  </si>
  <si>
    <t>000046e0</t>
  </si>
  <si>
    <t>000046f0</t>
  </si>
  <si>
    <t>00004700</t>
  </si>
  <si>
    <t>00004710</t>
  </si>
  <si>
    <t>00004720</t>
  </si>
  <si>
    <t>00004730</t>
  </si>
  <si>
    <t>00004740</t>
  </si>
  <si>
    <t>00004750</t>
  </si>
  <si>
    <t>00004760</t>
  </si>
  <si>
    <t>00004770</t>
  </si>
  <si>
    <t>00004780</t>
  </si>
  <si>
    <t>00004790</t>
  </si>
  <si>
    <t>000047a0</t>
  </si>
  <si>
    <t>000047b0</t>
  </si>
  <si>
    <t>000047c0</t>
  </si>
  <si>
    <t>000047d0</t>
  </si>
  <si>
    <t>000047e0</t>
  </si>
  <si>
    <t>000047f0</t>
  </si>
  <si>
    <t>00004800</t>
  </si>
  <si>
    <t>00004810</t>
  </si>
  <si>
    <t>00004820</t>
  </si>
  <si>
    <t>00004830</t>
  </si>
  <si>
    <t>00004840</t>
  </si>
  <si>
    <t>00004850</t>
  </si>
  <si>
    <t>00004860</t>
  </si>
  <si>
    <t>00004870</t>
  </si>
  <si>
    <t>00004880</t>
  </si>
  <si>
    <t>00004890</t>
  </si>
  <si>
    <t>000048a0</t>
  </si>
  <si>
    <t>000048b0</t>
  </si>
  <si>
    <t>000048c0</t>
  </si>
  <si>
    <t>000048d0</t>
  </si>
  <si>
    <t>000048e0</t>
  </si>
  <si>
    <t>000048f0</t>
  </si>
  <si>
    <t>00004900</t>
  </si>
  <si>
    <t>00004910</t>
  </si>
  <si>
    <t>00004920</t>
  </si>
  <si>
    <t>00004930</t>
  </si>
  <si>
    <t>00004940</t>
  </si>
  <si>
    <t>00004950</t>
  </si>
  <si>
    <t>00004960</t>
  </si>
  <si>
    <t>00004970</t>
  </si>
  <si>
    <t>00004980</t>
  </si>
  <si>
    <t>00004990</t>
  </si>
  <si>
    <t>000049a0</t>
  </si>
  <si>
    <t>000049b0</t>
  </si>
  <si>
    <t>000049c0</t>
  </si>
  <si>
    <t>000049d0</t>
  </si>
  <si>
    <t>000049e0</t>
  </si>
  <si>
    <t>000049f0</t>
  </si>
  <si>
    <t>00004a00</t>
  </si>
  <si>
    <t>00004a10</t>
  </si>
  <si>
    <t>00004a20</t>
  </si>
  <si>
    <t>00004a30</t>
  </si>
  <si>
    <t>00004a40</t>
  </si>
  <si>
    <t>00004a50</t>
  </si>
  <si>
    <t>00004a60</t>
  </si>
  <si>
    <t>00004a70</t>
  </si>
  <si>
    <t>00004a80</t>
  </si>
  <si>
    <t>00004a90</t>
  </si>
  <si>
    <t>00004aa0</t>
  </si>
  <si>
    <t>00004ab0</t>
  </si>
  <si>
    <t>00004ac0</t>
  </si>
  <si>
    <t>00004ad0</t>
  </si>
  <si>
    <t>00004ae0</t>
  </si>
  <si>
    <t>00004af0</t>
  </si>
  <si>
    <t>00004b00</t>
  </si>
  <si>
    <t>00004b10</t>
  </si>
  <si>
    <t>00004b20</t>
  </si>
  <si>
    <t>00004b30</t>
  </si>
  <si>
    <t>00004b40</t>
  </si>
  <si>
    <t>00004b50</t>
  </si>
  <si>
    <t>00004b60</t>
  </si>
  <si>
    <t>00004b70</t>
  </si>
  <si>
    <t>00004b80</t>
  </si>
  <si>
    <t>00004b90</t>
  </si>
  <si>
    <t>00004ba0</t>
  </si>
  <si>
    <t>00004bb0</t>
  </si>
  <si>
    <t>00004bc0</t>
  </si>
  <si>
    <t>00004bd0</t>
  </si>
  <si>
    <t>00004be0</t>
  </si>
  <si>
    <t>00004bf0</t>
  </si>
  <si>
    <t>00004c00</t>
  </si>
  <si>
    <t>00004c10</t>
  </si>
  <si>
    <t>00004c20</t>
  </si>
  <si>
    <t>00004c30</t>
  </si>
  <si>
    <t>00004c40</t>
  </si>
  <si>
    <t>00004c50</t>
  </si>
  <si>
    <t>00004c60</t>
  </si>
  <si>
    <t>00004c70</t>
  </si>
  <si>
    <t>00004c80</t>
  </si>
  <si>
    <t>00004c90</t>
  </si>
  <si>
    <t>00004ca0</t>
  </si>
  <si>
    <t>00004cb0</t>
  </si>
  <si>
    <t>00004cc0</t>
  </si>
  <si>
    <t>00004cd0</t>
  </si>
  <si>
    <t>00004ce0</t>
  </si>
  <si>
    <t>00004cf0</t>
  </si>
  <si>
    <t>00004d00</t>
  </si>
  <si>
    <t>00004d10</t>
  </si>
  <si>
    <t>00004d20</t>
  </si>
  <si>
    <t>00004d30</t>
  </si>
  <si>
    <t>00004d40</t>
  </si>
  <si>
    <t>00004d50</t>
  </si>
  <si>
    <t>00004d60</t>
  </si>
  <si>
    <t>00004d70</t>
  </si>
  <si>
    <t>00004d80</t>
  </si>
  <si>
    <t>00004d90</t>
  </si>
  <si>
    <t>00004da0</t>
  </si>
  <si>
    <t>00004db0</t>
  </si>
  <si>
    <t>00004dc0</t>
  </si>
  <si>
    <t>00004dd0</t>
  </si>
  <si>
    <t>00004de0</t>
  </si>
  <si>
    <t>00004df0</t>
  </si>
  <si>
    <t>00004e00</t>
  </si>
  <si>
    <t>00004e10</t>
  </si>
  <si>
    <t>00004e20</t>
  </si>
  <si>
    <t>00004e30</t>
  </si>
  <si>
    <t>00004e40</t>
  </si>
  <si>
    <t>00004e50</t>
  </si>
  <si>
    <t>00004e60</t>
  </si>
  <si>
    <t>00004e70</t>
  </si>
  <si>
    <t>00004e80</t>
  </si>
  <si>
    <t>00004e90</t>
  </si>
  <si>
    <t>00004ea0</t>
  </si>
  <si>
    <t>00004eb0</t>
  </si>
  <si>
    <t>00004ec0</t>
  </si>
  <si>
    <t>00004ed0</t>
  </si>
  <si>
    <t>00004ee0</t>
  </si>
  <si>
    <t>00004ef0</t>
  </si>
  <si>
    <t>00004f00</t>
  </si>
  <si>
    <t>00004f10</t>
  </si>
  <si>
    <t>00004f20</t>
  </si>
  <si>
    <t>00004f30</t>
  </si>
  <si>
    <t>00004f40</t>
  </si>
  <si>
    <t>00004f50</t>
  </si>
  <si>
    <t>00004f60</t>
  </si>
  <si>
    <t>00004f70</t>
  </si>
  <si>
    <t>00004f80</t>
  </si>
  <si>
    <t>00004f90</t>
  </si>
  <si>
    <t>00004fa0</t>
  </si>
  <si>
    <t>00004fb0</t>
  </si>
  <si>
    <t>00004fc0</t>
  </si>
  <si>
    <t>00004fd0</t>
  </si>
  <si>
    <t>00004fe0</t>
  </si>
  <si>
    <t>00004ff0</t>
  </si>
  <si>
    <t>00005000</t>
  </si>
  <si>
    <t>00005010</t>
  </si>
  <si>
    <t>00005020</t>
  </si>
  <si>
    <t>00005030</t>
  </si>
  <si>
    <t>00005040</t>
  </si>
  <si>
    <t>00005050</t>
  </si>
  <si>
    <t>00005060</t>
  </si>
  <si>
    <t>00005070</t>
  </si>
  <si>
    <t>00005080</t>
  </si>
  <si>
    <t>00005090</t>
  </si>
  <si>
    <t>000050a0</t>
  </si>
  <si>
    <t>000050b0</t>
  </si>
  <si>
    <t>000050c0</t>
  </si>
  <si>
    <t>000050d0</t>
  </si>
  <si>
    <t>000050e0</t>
  </si>
  <si>
    <t>000050f0</t>
  </si>
  <si>
    <t>00005100</t>
  </si>
  <si>
    <t>00005110</t>
  </si>
  <si>
    <t>00005120</t>
  </si>
  <si>
    <t>00005130</t>
  </si>
  <si>
    <t>00005140</t>
  </si>
  <si>
    <t>00005150</t>
  </si>
  <si>
    <t>00005160</t>
  </si>
  <si>
    <t>00005170</t>
  </si>
  <si>
    <t>00005180</t>
  </si>
  <si>
    <t>00005190</t>
  </si>
  <si>
    <t>000051a0</t>
  </si>
  <si>
    <t>000051b0</t>
  </si>
  <si>
    <t>000051c0</t>
  </si>
  <si>
    <t>000051d0</t>
  </si>
  <si>
    <t>000051e0</t>
  </si>
  <si>
    <t>000051f0</t>
  </si>
  <si>
    <t>00005200</t>
  </si>
  <si>
    <t>00005210</t>
  </si>
  <si>
    <t>00005220</t>
  </si>
  <si>
    <t>00005230</t>
  </si>
  <si>
    <t>00005240</t>
  </si>
  <si>
    <t>00005250</t>
  </si>
  <si>
    <t>00005260</t>
  </si>
  <si>
    <t>00005270</t>
  </si>
  <si>
    <t>00005280</t>
  </si>
  <si>
    <t>00005290</t>
  </si>
  <si>
    <t>000052a0</t>
  </si>
  <si>
    <t>000052b0</t>
  </si>
  <si>
    <t>000052c0</t>
  </si>
  <si>
    <t>000052d0</t>
  </si>
  <si>
    <t>000052e0</t>
  </si>
  <si>
    <t>000052f0</t>
  </si>
  <si>
    <t>00005300</t>
  </si>
  <si>
    <t>00005310</t>
  </si>
  <si>
    <t>00005320</t>
  </si>
  <si>
    <t>00005330</t>
  </si>
  <si>
    <t>00005340</t>
  </si>
  <si>
    <t>00005350</t>
  </si>
  <si>
    <t>00005360</t>
  </si>
  <si>
    <t>00005370</t>
  </si>
  <si>
    <t>00005380</t>
  </si>
  <si>
    <t>00005390</t>
  </si>
  <si>
    <t>000053a0</t>
  </si>
  <si>
    <t>000053b0</t>
  </si>
  <si>
    <t>000053c0</t>
  </si>
  <si>
    <t>000053d0</t>
  </si>
  <si>
    <t>000053e0</t>
  </si>
  <si>
    <t>000053f0</t>
  </si>
  <si>
    <t>00005400</t>
  </si>
  <si>
    <t>00005410</t>
  </si>
  <si>
    <t>00005420</t>
  </si>
  <si>
    <t>00005430</t>
  </si>
  <si>
    <t>00005440</t>
  </si>
  <si>
    <t>00005450</t>
  </si>
  <si>
    <t>00005460</t>
  </si>
  <si>
    <t>00005470</t>
  </si>
  <si>
    <t>00005480</t>
  </si>
  <si>
    <t>00005490</t>
  </si>
  <si>
    <t>000054a0</t>
  </si>
  <si>
    <t>000054b0</t>
  </si>
  <si>
    <t>000054c0</t>
  </si>
  <si>
    <t>000054d0</t>
  </si>
  <si>
    <t>000054e0</t>
  </si>
  <si>
    <t>000054f0</t>
  </si>
  <si>
    <t>00005500</t>
  </si>
  <si>
    <t>00005510</t>
  </si>
  <si>
    <t>00005520</t>
  </si>
  <si>
    <t>00005530</t>
  </si>
  <si>
    <t>00005540</t>
  </si>
  <si>
    <t>00005550</t>
  </si>
  <si>
    <t>00005560</t>
  </si>
  <si>
    <t>00005570</t>
  </si>
  <si>
    <t>00005580</t>
  </si>
  <si>
    <t>00005590</t>
  </si>
  <si>
    <t>000055a0</t>
  </si>
  <si>
    <t>000055b0</t>
  </si>
  <si>
    <t>000055c0</t>
  </si>
  <si>
    <t>000055d0</t>
  </si>
  <si>
    <t>000055e0</t>
  </si>
  <si>
    <t>000055f0</t>
  </si>
  <si>
    <t>00005600</t>
  </si>
  <si>
    <t>00005610</t>
  </si>
  <si>
    <t>00005620</t>
  </si>
  <si>
    <t>00005630</t>
  </si>
  <si>
    <t>00005640</t>
  </si>
  <si>
    <t>00005650</t>
  </si>
  <si>
    <t>00005660</t>
  </si>
  <si>
    <t>00005670</t>
  </si>
  <si>
    <t>00005680</t>
  </si>
  <si>
    <t>00005690</t>
  </si>
  <si>
    <t>000056a0</t>
  </si>
  <si>
    <t>000056b0</t>
  </si>
  <si>
    <t>000056c0</t>
  </si>
  <si>
    <t>000056d0</t>
  </si>
  <si>
    <t>000056e0</t>
  </si>
  <si>
    <t>000056f0</t>
  </si>
  <si>
    <t>00005700</t>
  </si>
  <si>
    <t>00005710</t>
  </si>
  <si>
    <t>00005720</t>
  </si>
  <si>
    <t>00005730</t>
  </si>
  <si>
    <t>00005740</t>
  </si>
  <si>
    <t>00005750</t>
  </si>
  <si>
    <t>00005760</t>
  </si>
  <si>
    <t>00005770</t>
  </si>
  <si>
    <t>00005780</t>
  </si>
  <si>
    <t>00005790</t>
  </si>
  <si>
    <t>000057a0</t>
  </si>
  <si>
    <t>000057b0</t>
  </si>
  <si>
    <t>000057c0</t>
  </si>
  <si>
    <t>000057d0</t>
  </si>
  <si>
    <t>000057e0</t>
  </si>
  <si>
    <t>000057f0</t>
  </si>
  <si>
    <t>00005800</t>
  </si>
  <si>
    <t>00005810</t>
  </si>
  <si>
    <t>00005820</t>
  </si>
  <si>
    <t>00005830</t>
  </si>
  <si>
    <t>00005840</t>
  </si>
  <si>
    <t>00005850</t>
  </si>
  <si>
    <t>00005860</t>
  </si>
  <si>
    <t>00005870</t>
  </si>
  <si>
    <t>00005880</t>
  </si>
  <si>
    <t>00005890</t>
  </si>
  <si>
    <t>000058a0</t>
  </si>
  <si>
    <t>000058b0</t>
  </si>
  <si>
    <t>000058c0</t>
  </si>
  <si>
    <t>000058d0</t>
  </si>
  <si>
    <t>000058e0</t>
  </si>
  <si>
    <t>000058f0</t>
  </si>
  <si>
    <t>00005900</t>
  </si>
  <si>
    <t>00005910</t>
  </si>
  <si>
    <t>00005920</t>
  </si>
  <si>
    <t>00005930</t>
  </si>
  <si>
    <t>00005940</t>
  </si>
  <si>
    <t>00005950</t>
  </si>
  <si>
    <t>00005960</t>
  </si>
  <si>
    <t>00005970</t>
  </si>
  <si>
    <t>00005980</t>
  </si>
  <si>
    <t>00005990</t>
  </si>
  <si>
    <t>000059a0</t>
  </si>
  <si>
    <t>000059b0</t>
  </si>
  <si>
    <t>000059c0</t>
  </si>
  <si>
    <t>000059d0</t>
  </si>
  <si>
    <t>000059e0</t>
  </si>
  <si>
    <t>000059f0</t>
  </si>
  <si>
    <t>00005a00</t>
  </si>
  <si>
    <t>00005a10</t>
  </si>
  <si>
    <t>00005a20</t>
  </si>
  <si>
    <t>00005a30</t>
  </si>
  <si>
    <t>00005a40</t>
  </si>
  <si>
    <t>00005a50</t>
  </si>
  <si>
    <t>00005a60</t>
  </si>
  <si>
    <t>00005a70</t>
  </si>
  <si>
    <t>00005a80</t>
  </si>
  <si>
    <t>00005a90</t>
  </si>
  <si>
    <t>00005aa0</t>
  </si>
  <si>
    <t>00005ab0</t>
  </si>
  <si>
    <t>00005ac0</t>
  </si>
  <si>
    <t>00005ad0</t>
  </si>
  <si>
    <t>00005ae0</t>
  </si>
  <si>
    <t>00005af0</t>
  </si>
  <si>
    <t>00005b00</t>
  </si>
  <si>
    <t>00005b10</t>
  </si>
  <si>
    <t>00005b20</t>
  </si>
  <si>
    <t>00005b30</t>
  </si>
  <si>
    <t>00005b40</t>
  </si>
  <si>
    <t>00005b50</t>
  </si>
  <si>
    <t>00005b60</t>
  </si>
  <si>
    <t>00005b70</t>
  </si>
  <si>
    <t>00005b80</t>
  </si>
  <si>
    <t>00005b90</t>
  </si>
  <si>
    <t>00005ba0</t>
  </si>
  <si>
    <t>00005bb0</t>
  </si>
  <si>
    <t>00005bc0</t>
  </si>
  <si>
    <t>00005bd0</t>
  </si>
  <si>
    <t>00005be0</t>
  </si>
  <si>
    <t>00005bf0</t>
  </si>
  <si>
    <t>00005c00</t>
  </si>
  <si>
    <t>00005c10</t>
  </si>
  <si>
    <t>00005c20</t>
  </si>
  <si>
    <t>00005c30</t>
  </si>
  <si>
    <t>00005c40</t>
  </si>
  <si>
    <t>00005c50</t>
  </si>
  <si>
    <t>00005c60</t>
  </si>
  <si>
    <t>00005c70</t>
  </si>
  <si>
    <t>00005c80</t>
  </si>
  <si>
    <t>00005c90</t>
  </si>
  <si>
    <t>00005ca0</t>
  </si>
  <si>
    <t>00005cb0</t>
  </si>
  <si>
    <t>00005cc0</t>
  </si>
  <si>
    <t>00005cd0</t>
  </si>
  <si>
    <t>00005ce0</t>
  </si>
  <si>
    <t>00005cf0</t>
  </si>
  <si>
    <t>00005d00</t>
  </si>
  <si>
    <t>00005d10</t>
  </si>
  <si>
    <t>00005d20</t>
  </si>
  <si>
    <t>00005d30</t>
  </si>
  <si>
    <t>00005d40</t>
  </si>
  <si>
    <t>00005d50</t>
  </si>
  <si>
    <t>00005d60</t>
  </si>
  <si>
    <t>00005d70</t>
  </si>
  <si>
    <t>00005d80</t>
  </si>
  <si>
    <t>00005d90</t>
  </si>
  <si>
    <t>00005da0</t>
  </si>
  <si>
    <t>00005db0</t>
  </si>
  <si>
    <t>00005dc0</t>
  </si>
  <si>
    <t>00005dd0</t>
  </si>
  <si>
    <t>00005de0</t>
  </si>
  <si>
    <t>00005df0</t>
  </si>
  <si>
    <t>00005e00</t>
  </si>
  <si>
    <t>00005e10</t>
  </si>
  <si>
    <t>00005e20</t>
  </si>
  <si>
    <t>00005e30</t>
  </si>
  <si>
    <t>00005e40</t>
  </si>
  <si>
    <t>00005e50</t>
  </si>
  <si>
    <t>00005e60</t>
  </si>
  <si>
    <t>00005e70</t>
  </si>
  <si>
    <t>00005e80</t>
  </si>
  <si>
    <t>00005e90</t>
  </si>
  <si>
    <t>00005ea0</t>
  </si>
  <si>
    <t>00005eb0</t>
  </si>
  <si>
    <t>00005ec0</t>
  </si>
  <si>
    <t>00005ed0</t>
  </si>
  <si>
    <t>00005ee0</t>
  </si>
  <si>
    <t>00005ef0</t>
  </si>
  <si>
    <t>00005f00</t>
  </si>
  <si>
    <t>00005f10</t>
  </si>
  <si>
    <t>00005f20</t>
  </si>
  <si>
    <t>00005f30</t>
  </si>
  <si>
    <t>00005f40</t>
  </si>
  <si>
    <t>00005f50</t>
  </si>
  <si>
    <t>00005f60</t>
  </si>
  <si>
    <t>00005f70</t>
  </si>
  <si>
    <t>00005f80</t>
  </si>
  <si>
    <t>00005f90</t>
  </si>
  <si>
    <t>00005fa0</t>
  </si>
  <si>
    <t>00005fb0</t>
  </si>
  <si>
    <t>00005fc0</t>
  </si>
  <si>
    <t>00005fd0</t>
  </si>
  <si>
    <t>00005fe0</t>
  </si>
  <si>
    <t>00005ff0</t>
  </si>
  <si>
    <t>00006000</t>
  </si>
  <si>
    <t>00006010</t>
  </si>
  <si>
    <t>00006020</t>
  </si>
  <si>
    <t>00006030</t>
  </si>
  <si>
    <t>00006040</t>
  </si>
  <si>
    <t>00006050</t>
  </si>
  <si>
    <t>00006060</t>
  </si>
  <si>
    <t>00006070</t>
  </si>
  <si>
    <t>00006080</t>
  </si>
  <si>
    <t>000060a0</t>
  </si>
  <si>
    <t>000060b0</t>
  </si>
  <si>
    <t>000060d0</t>
  </si>
  <si>
    <t>000060e0</t>
  </si>
  <si>
    <t>000060f0</t>
  </si>
  <si>
    <t>00006100</t>
  </si>
  <si>
    <t>00006110</t>
  </si>
  <si>
    <t>00006120</t>
  </si>
  <si>
    <t>00006130</t>
  </si>
  <si>
    <t>00006140</t>
  </si>
  <si>
    <t>00006150</t>
  </si>
  <si>
    <t>00006160</t>
  </si>
  <si>
    <t>00006170</t>
  </si>
  <si>
    <t>00006180</t>
  </si>
  <si>
    <t>00006190</t>
  </si>
  <si>
    <t>000061a0</t>
  </si>
  <si>
    <t>000061b0</t>
  </si>
  <si>
    <t>000061c0</t>
  </si>
  <si>
    <t>000061d0</t>
  </si>
  <si>
    <t>000061e0</t>
  </si>
  <si>
    <t>000061f0</t>
  </si>
  <si>
    <t>00006200</t>
  </si>
  <si>
    <t>00006210</t>
  </si>
  <si>
    <t>00006240</t>
  </si>
  <si>
    <t>00006250</t>
  </si>
  <si>
    <t>000062c0</t>
  </si>
  <si>
    <t>000062d0</t>
  </si>
  <si>
    <t>000062e0</t>
  </si>
  <si>
    <t>00006310</t>
  </si>
  <si>
    <t>00006320</t>
  </si>
  <si>
    <t>00006340</t>
  </si>
  <si>
    <t>00006350</t>
  </si>
  <si>
    <t>00006360</t>
  </si>
  <si>
    <t>00006370</t>
  </si>
  <si>
    <t>00006380</t>
  </si>
  <si>
    <t>00006390</t>
  </si>
  <si>
    <t>000063a0</t>
  </si>
  <si>
    <t>000063b0</t>
  </si>
  <si>
    <t>000063c0</t>
  </si>
  <si>
    <t>000063d0</t>
  </si>
  <si>
    <t>000063e0</t>
  </si>
  <si>
    <t>000063f0</t>
  </si>
  <si>
    <t>00006400</t>
  </si>
  <si>
    <t>00006410</t>
  </si>
  <si>
    <t>00006420</t>
  </si>
  <si>
    <t>00006430</t>
  </si>
  <si>
    <t>00006440</t>
  </si>
  <si>
    <t>00006450</t>
  </si>
  <si>
    <t>00006460</t>
  </si>
  <si>
    <t>00006470</t>
  </si>
  <si>
    <t>00006480</t>
  </si>
  <si>
    <t>00006490</t>
  </si>
  <si>
    <t>000064b0</t>
  </si>
  <si>
    <t>000064c0</t>
  </si>
  <si>
    <t>000064d0</t>
  </si>
  <si>
    <t>000064e0</t>
  </si>
  <si>
    <t>000064f0</t>
  </si>
  <si>
    <t>00006500</t>
  </si>
  <si>
    <t>00006510</t>
  </si>
  <si>
    <t>00006520</t>
  </si>
  <si>
    <t>00006530</t>
  </si>
  <si>
    <t>00006540</t>
  </si>
  <si>
    <t>00006550</t>
  </si>
  <si>
    <t>00006560</t>
  </si>
  <si>
    <t>00006570</t>
  </si>
  <si>
    <t>00006580</t>
  </si>
  <si>
    <t>00006590</t>
  </si>
  <si>
    <t>000065a0</t>
  </si>
  <si>
    <t>000065b0</t>
  </si>
  <si>
    <t>000065c0</t>
  </si>
  <si>
    <t>000065d0</t>
  </si>
  <si>
    <t>000065e0</t>
  </si>
  <si>
    <t>000065f0</t>
  </si>
  <si>
    <t>00006620</t>
  </si>
  <si>
    <t>00006630</t>
  </si>
  <si>
    <t>000066a0</t>
  </si>
  <si>
    <t>000066b0</t>
  </si>
  <si>
    <t>000066c0</t>
  </si>
  <si>
    <t>000066f0</t>
  </si>
  <si>
    <t>00006700</t>
  </si>
  <si>
    <t>00006720</t>
  </si>
  <si>
    <t>00006730</t>
  </si>
  <si>
    <t>00006740</t>
  </si>
  <si>
    <t>00006750</t>
  </si>
  <si>
    <t>00006760</t>
  </si>
  <si>
    <t>00006770</t>
  </si>
  <si>
    <t>00006780</t>
  </si>
  <si>
    <t>00006790</t>
  </si>
  <si>
    <t>000067a0</t>
  </si>
  <si>
    <t>000067b0</t>
  </si>
  <si>
    <t>000067c0</t>
  </si>
  <si>
    <t>000067d0</t>
  </si>
  <si>
    <t>000067e0</t>
  </si>
  <si>
    <t>000067f0</t>
  </si>
  <si>
    <t>00006800</t>
  </si>
  <si>
    <t>00006810</t>
  </si>
  <si>
    <t>00006820</t>
  </si>
  <si>
    <t>00006830</t>
  </si>
  <si>
    <t>00006840</t>
  </si>
  <si>
    <t>00006850</t>
  </si>
  <si>
    <t>00006860</t>
  </si>
  <si>
    <t>00006870</t>
  </si>
  <si>
    <t>00006880</t>
  </si>
  <si>
    <t>00006890</t>
  </si>
  <si>
    <t>000068a0</t>
  </si>
  <si>
    <t>000068b0</t>
  </si>
  <si>
    <t>000068c0</t>
  </si>
  <si>
    <t>000068d0</t>
  </si>
  <si>
    <t>000068e0</t>
  </si>
  <si>
    <t>00006900</t>
  </si>
  <si>
    <t>00006910</t>
  </si>
  <si>
    <t>00006920</t>
  </si>
  <si>
    <t>00006930</t>
  </si>
  <si>
    <t>00006940</t>
  </si>
  <si>
    <t>00006950</t>
  </si>
  <si>
    <t>00006960</t>
  </si>
  <si>
    <t>00006970</t>
  </si>
  <si>
    <t>00006980</t>
  </si>
  <si>
    <t>00006990</t>
  </si>
  <si>
    <t>000069a0</t>
  </si>
  <si>
    <t>000069b0</t>
  </si>
  <si>
    <t>000069c0</t>
  </si>
  <si>
    <t>000069d0</t>
  </si>
  <si>
    <t>000069e0</t>
  </si>
  <si>
    <t>000069f0</t>
  </si>
  <si>
    <t>00006a00</t>
  </si>
  <si>
    <t>00006a10</t>
  </si>
  <si>
    <t>00006a20</t>
  </si>
  <si>
    <t>00006a30</t>
  </si>
  <si>
    <t>00006a40</t>
  </si>
  <si>
    <t>00006a50</t>
  </si>
  <si>
    <t>00006a60</t>
  </si>
  <si>
    <t>00006a70</t>
  </si>
  <si>
    <t>00006a80</t>
  </si>
  <si>
    <t>00006a90</t>
  </si>
  <si>
    <t>00006aa0</t>
  </si>
  <si>
    <t>00006ab0</t>
  </si>
  <si>
    <t>00006ac0</t>
  </si>
  <si>
    <t>00006ad0</t>
  </si>
  <si>
    <t>00006ae0</t>
  </si>
  <si>
    <t>00006af0</t>
  </si>
  <si>
    <t>00006b00</t>
  </si>
  <si>
    <t>00006b10</t>
  </si>
  <si>
    <t>00006b20</t>
  </si>
  <si>
    <t>00006b30</t>
  </si>
  <si>
    <t>00006b40</t>
  </si>
  <si>
    <t>00006b50</t>
  </si>
  <si>
    <t>00006b60</t>
  </si>
  <si>
    <t>00006b70</t>
  </si>
  <si>
    <t>00006b90</t>
  </si>
  <si>
    <t>00006ba0</t>
  </si>
  <si>
    <t>00006bb0</t>
  </si>
  <si>
    <t>00006bc0</t>
  </si>
  <si>
    <t>00006bd0</t>
  </si>
  <si>
    <t>00006be0</t>
  </si>
  <si>
    <t>00006bf0</t>
  </si>
  <si>
    <t>00006c00</t>
  </si>
  <si>
    <t>00006c10</t>
  </si>
  <si>
    <t>00006c20</t>
  </si>
  <si>
    <t>00006c30</t>
  </si>
  <si>
    <t>00006c40</t>
  </si>
  <si>
    <t>00006c50</t>
  </si>
  <si>
    <t>00006c60</t>
  </si>
  <si>
    <t>00006c70</t>
  </si>
  <si>
    <t>00006c80</t>
  </si>
  <si>
    <t>00006c90</t>
  </si>
  <si>
    <t>00006ca0</t>
  </si>
  <si>
    <t>00006cb0</t>
  </si>
  <si>
    <t>00006cc0</t>
  </si>
  <si>
    <t>00006cd0</t>
  </si>
  <si>
    <t>00006d00</t>
  </si>
  <si>
    <t>00006d10</t>
  </si>
  <si>
    <t>00006d80</t>
  </si>
  <si>
    <t>00006d90</t>
  </si>
  <si>
    <t>00006da0</t>
  </si>
  <si>
    <t>00006dd0</t>
  </si>
  <si>
    <t>00006de0</t>
  </si>
  <si>
    <t>00006e00</t>
  </si>
  <si>
    <t>00006e10</t>
  </si>
  <si>
    <t>00006e20</t>
  </si>
  <si>
    <t>00006e30</t>
  </si>
  <si>
    <t>00006e40</t>
  </si>
  <si>
    <t>00006e50</t>
  </si>
  <si>
    <t>00006e80</t>
  </si>
  <si>
    <t>00006e90</t>
  </si>
  <si>
    <t>00006f00</t>
  </si>
  <si>
    <t>00006f10</t>
  </si>
  <si>
    <t>00006f20</t>
  </si>
  <si>
    <t>00006f50</t>
  </si>
  <si>
    <t>00006f80</t>
  </si>
  <si>
    <t>00006f90</t>
  </si>
  <si>
    <t>00006fa0</t>
  </si>
  <si>
    <t>00006fb0</t>
  </si>
  <si>
    <t>00006fc0</t>
  </si>
  <si>
    <t>00006fd0</t>
  </si>
  <si>
    <t>00006fe0</t>
  </si>
  <si>
    <t>00006ff0</t>
  </si>
  <si>
    <t>00007000</t>
  </si>
  <si>
    <t>00007010</t>
  </si>
  <si>
    <t>00007020</t>
  </si>
  <si>
    <t>00007030</t>
  </si>
  <si>
    <t>00007040</t>
  </si>
  <si>
    <t>00007050</t>
  </si>
  <si>
    <t>00007060</t>
  </si>
  <si>
    <t>00007070</t>
  </si>
  <si>
    <t>00007080</t>
  </si>
  <si>
    <t>00007090</t>
  </si>
  <si>
    <t>000070a0</t>
  </si>
  <si>
    <t>000070b0</t>
  </si>
  <si>
    <t>000070e0</t>
  </si>
  <si>
    <t>000070f0</t>
  </si>
  <si>
    <t>00007160</t>
  </si>
  <si>
    <t>CL_DATA_RESP*</t>
  </si>
  <si>
    <t>CL_DATA_REQ*</t>
  </si>
  <si>
    <t>afterRxCol</t>
  </si>
  <si>
    <t>000060c0</t>
  </si>
  <si>
    <t>00006220</t>
  </si>
  <si>
    <t>00006230</t>
  </si>
  <si>
    <t>00006260</t>
  </si>
  <si>
    <t>00006270</t>
  </si>
  <si>
    <t>00006280</t>
  </si>
  <si>
    <t>00006290</t>
  </si>
  <si>
    <t>000062a0</t>
  </si>
  <si>
    <t>000062b0</t>
  </si>
  <si>
    <t>000062f0</t>
  </si>
  <si>
    <t>00006300</t>
  </si>
  <si>
    <t>00006330</t>
  </si>
  <si>
    <t>000064a0</t>
  </si>
  <si>
    <t>00006600</t>
  </si>
  <si>
    <t>00006610</t>
  </si>
  <si>
    <t>00006640</t>
  </si>
  <si>
    <t>00006650</t>
  </si>
  <si>
    <t>00006660</t>
  </si>
  <si>
    <t>00006670</t>
  </si>
  <si>
    <t>00006680</t>
  </si>
  <si>
    <t>00006690</t>
  </si>
  <si>
    <t>000066d0</t>
  </si>
  <si>
    <t>000066e0</t>
  </si>
  <si>
    <t>00006710</t>
  </si>
  <si>
    <t>00006b80</t>
  </si>
  <si>
    <t>00006ce0</t>
  </si>
  <si>
    <t>00006cf0</t>
  </si>
  <si>
    <t>00006d20</t>
  </si>
  <si>
    <t>00006d30</t>
  </si>
  <si>
    <t>00006d40</t>
  </si>
  <si>
    <t>00006d50</t>
  </si>
  <si>
    <t>00006d60</t>
  </si>
  <si>
    <t>00006d70</t>
  </si>
  <si>
    <t>00006db0</t>
  </si>
  <si>
    <t>00006dc0</t>
  </si>
  <si>
    <t>00006df0</t>
  </si>
  <si>
    <t>00006f60</t>
  </si>
  <si>
    <t>000070c0</t>
  </si>
  <si>
    <t>000070d0</t>
  </si>
  <si>
    <t>00007100</t>
  </si>
  <si>
    <t>00007110</t>
  </si>
  <si>
    <t>00007120</t>
  </si>
  <si>
    <t>00007130</t>
  </si>
  <si>
    <t>00007140</t>
  </si>
  <si>
    <t>00007150</t>
  </si>
  <si>
    <t>000068f0</t>
  </si>
  <si>
    <t>00006e60</t>
  </si>
  <si>
    <t>00006e70</t>
  </si>
  <si>
    <t>00006ea0</t>
  </si>
  <si>
    <t>00006eb0</t>
  </si>
  <si>
    <t>00006ec0</t>
  </si>
  <si>
    <t>00006ed0</t>
  </si>
  <si>
    <t>00006ee0</t>
  </si>
  <si>
    <t>00006ef0</t>
  </si>
  <si>
    <t>00006f30</t>
  </si>
  <si>
    <t>00006f40</t>
  </si>
  <si>
    <t>00006f70</t>
  </si>
  <si>
    <t>DLL_F_RX_ET</t>
  </si>
  <si>
    <t>DLL_F_POLLED</t>
  </si>
  <si>
    <t>DLL_F_RX_DST</t>
  </si>
  <si>
    <t>DLL_F_RX_SRC</t>
  </si>
  <si>
    <t>DLL_F_POLL_RXD</t>
  </si>
  <si>
    <t>DLL_F_DATA_TXD</t>
  </si>
  <si>
    <t>DLL_F_DATA_RXD</t>
  </si>
  <si>
    <t>DLL_F_CLI_TXD</t>
  </si>
  <si>
    <t>DLL_F_CLI_RXD</t>
  </si>
  <si>
    <t>DLL_F_TX_ET</t>
  </si>
  <si>
    <t>DLL_F_RX_PHY_CHANGE</t>
  </si>
  <si>
    <t>DLL_F_TX_PHY_CHANGE</t>
  </si>
  <si>
    <t>DLL_F_SENT_RSSI</t>
  </si>
  <si>
    <t>DLL_F_RX_DLC_END</t>
  </si>
  <si>
    <t>DLL_F_RX_DLL_CRC</t>
  </si>
  <si>
    <t>DLL_F_RX_TX_RX_TIME</t>
  </si>
  <si>
    <t>DLL_F_RX_AUX_SEC</t>
  </si>
  <si>
    <t>0x0001</t>
  </si>
  <si>
    <t>0x0002</t>
  </si>
  <si>
    <t>0x0004</t>
  </si>
  <si>
    <t>0x0008</t>
  </si>
  <si>
    <t>0x0010</t>
  </si>
  <si>
    <t>0x0020</t>
  </si>
  <si>
    <t>0x0040</t>
  </si>
  <si>
    <t>0x0080</t>
  </si>
  <si>
    <t>0x0100</t>
  </si>
  <si>
    <t>0x0200</t>
  </si>
  <si>
    <t>0x0400</t>
  </si>
  <si>
    <t>0x0800</t>
  </si>
  <si>
    <t>0x1000</t>
  </si>
  <si>
    <t>0x2000</t>
  </si>
  <si>
    <t>0x4000</t>
  </si>
  <si>
    <t>0x8000</t>
  </si>
  <si>
    <t>0x10000</t>
  </si>
  <si>
    <t>An epoch tick was received in the last frame rxd in the CL.</t>
  </si>
  <si>
    <t>A poll has been either transmitted or received in CL.</t>
  </si>
  <si>
    <t>The DLC header contained a destination MAC address.</t>
  </si>
  <si>
    <t>The DLC header contained a source MAC address.</t>
  </si>
  <si>
    <t>Set when we init a link or have received the first frame in CL.</t>
  </si>
  <si>
    <t>True if data was transmitted in the last frame of CL.</t>
  </si>
  <si>
    <t>True if data was received in the last received frame of CL.</t>
  </si>
  <si>
    <t>True if CLI was transmitted in the last frame of CL.</t>
  </si>
  <si>
    <t>True if CLI was received in the last received frame of CL.</t>
  </si>
  <si>
    <t>True if we have transmitted ET information in the CL.</t>
  </si>
  <si>
    <t>Value</t>
  </si>
  <si>
    <t>FLAG</t>
  </si>
  <si>
    <t>Description</t>
  </si>
  <si>
    <t>dec</t>
  </si>
  <si>
    <t>Input Flag</t>
  </si>
  <si>
    <t>ALINK_DL_CB param32 0x03000001</t>
  </si>
  <si>
    <t>51 (0x33)</t>
  </si>
  <si>
    <t>resp_col</t>
  </si>
  <si>
    <t>req_col</t>
  </si>
  <si>
    <t>data req to resp</t>
  </si>
  <si>
    <t>(blank)</t>
  </si>
  <si>
    <t>Count of data req to resp</t>
  </si>
  <si>
    <t>LMFS_ADD_SCH_EXIT param32 0x00000001</t>
  </si>
  <si>
    <t>CL_DATA_RESP*0x0000*</t>
  </si>
  <si>
    <t> ACK (40): epoch tick, next CLI, DLL CRC</t>
  </si>
  <si>
    <t> * DPOLL (54): epoch tick, next CLI, DLL CRC, SEQCTRL, DLC END</t>
  </si>
  <si>
    <t> * INFO (42): next CLI, DLL CRC, SEQCTRL, DLC END</t>
  </si>
  <si>
    <t> * POLL (48): epoch tick, next CLI, DLL CRC</t>
  </si>
  <si>
    <t> * DACK (50): INFO, epoch tick and header CRC.</t>
  </si>
  <si>
    <t> * BCAST: epoch tick, DLL CRC</t>
  </si>
  <si>
    <t>MAC_HDR_ACK_LEN</t>
  </si>
  <si>
    <t>EPOCH_TICK_LEN</t>
  </si>
  <si>
    <t>DLL_CRC_LEN</t>
  </si>
  <si>
    <t>MAC_TLV_HDR_LEN</t>
  </si>
  <si>
    <t>DLL_TLV_HDR_LEN</t>
  </si>
  <si>
    <t>TLV_MAX_MAC_LEN</t>
  </si>
  <si>
    <t>TLV_MAX_DLL_LEN</t>
  </si>
  <si>
    <t>DLC_CLI_PRI_LEN</t>
  </si>
  <si>
    <t>DLC_CLI_TX_TIME_OFF</t>
  </si>
  <si>
    <t>DLC_CLI_TX_TIME_LEN</t>
  </si>
  <si>
    <t>DLC_CLI_RX_TIME_OFF</t>
  </si>
  <si>
    <t>DLC_CLI_RX_TIME_LEN</t>
  </si>
  <si>
    <t>DLC_CLI_TLV_LEN</t>
  </si>
  <si>
    <t>DLC_PHYCHANGE_TLV_LEN</t>
  </si>
  <si>
    <t>DLL_CRC_TLV_LEN</t>
  </si>
  <si>
    <t>DLC_SEQCTRL_LEN</t>
  </si>
  <si>
    <t>DLL_BCN_TYPE_TLV_LEN</t>
  </si>
  <si>
    <t>DLL_EPOCH_TICK_TLV_LEN</t>
  </si>
  <si>
    <t>DLC_HDR_CRC_LEN</t>
  </si>
  <si>
    <t>DLC_RSSI_LEN</t>
  </si>
  <si>
    <t>DLC_MAX_HDR_LEN</t>
  </si>
  <si>
    <t>DLC_TX_RX_TIME_LEN</t>
  </si>
  <si>
    <t>DLL_TX_RX_TIME_TLV_LEN</t>
  </si>
  <si>
    <t>DLC_AUX_SEC_CTRL_LEN</t>
  </si>
  <si>
    <t>DLC_AUX_SEC_COUNTER_LEN</t>
  </si>
  <si>
    <t>DLC_AUX_SEC_TLV_LEN</t>
  </si>
  <si>
    <t>DLC_CLI_TX_TIME_OFF + DLC_CLI_TX_TIME_LEN</t>
  </si>
  <si>
    <t>DLC_CLI_RX_TIME_LEN + DLC_CLI_RX_TIME_OFF</t>
  </si>
  <si>
    <t>sizeof(uint32_t)</t>
  </si>
  <si>
    <t>sizeof(uint16_t)</t>
  </si>
  <si>
    <t>MAC_TLV_HDR_LEN + EPOCH_TICK_LEN</t>
  </si>
  <si>
    <t>sizeof(uint8_t)</t>
  </si>
  <si>
    <t>MAC_TLV_HDR_LEN + DLC_TX_RX_TIME_LEN</t>
  </si>
  <si>
    <t>DLC_AUX_SEC_CTRL_LEN + DLC_AUX_SEC_COUNTER_LEN</t>
  </si>
  <si>
    <t>DLC_ACK_LEN_BYTES</t>
  </si>
  <si>
    <t>MAC_HDR_MAX_LEN</t>
  </si>
  <si>
    <t>MAC_HDR_INFO_LEN</t>
  </si>
  <si>
    <t>MAC_HDR_DPOLL_LEN</t>
  </si>
  <si>
    <t>MAC_HDR_POLL_LEN</t>
  </si>
  <si>
    <t>MAC_HDR_BCAST_LEN</t>
  </si>
  <si>
    <t>MAC_HDR_FCTRL_LEN</t>
  </si>
  <si>
    <t>MAC_ADDR_LEN</t>
  </si>
  <si>
    <t>DLC_POLL_LEN_BYTES</t>
  </si>
  <si>
    <t>DLC_DPOLL_LEN_BYTES</t>
  </si>
  <si>
    <t>DLC_INFO_LEN_BYTES</t>
  </si>
  <si>
    <t>DLC_BCAST_LEN_BYTES</t>
  </si>
  <si>
    <t>DLC_DACK_LEN_BYTES</t>
  </si>
  <si>
    <t>MODE</t>
  </si>
  <si>
    <t>kbps</t>
  </si>
  <si>
    <t>size(B)</t>
  </si>
  <si>
    <t>duration(ms)</t>
  </si>
  <si>
    <t>size</t>
  </si>
  <si>
    <t>duration</t>
  </si>
  <si>
    <t>Bytes</t>
  </si>
  <si>
    <t>msec</t>
  </si>
  <si>
    <t>MRFSK_GENX_PHR_LENGTH</t>
  </si>
  <si>
    <t>MRFSK_PHR_LENGTH</t>
  </si>
  <si>
    <t>LEN_CRC_32</t>
  </si>
  <si>
    <t>CL_SEND_PRIMITIVE STS_SUCCESS(0,0x0) PRIM CL_DATA_GET_REQ(54, 0x36)</t>
  </si>
  <si>
    <t>148 (0x94)</t>
  </si>
  <si>
    <t>LMMGR_NHL_DATA_IN param32 0x00000037</t>
  </si>
  <si>
    <t>149 (0x95)</t>
  </si>
  <si>
    <t>150 (0x96)</t>
  </si>
  <si>
    <t>CL_DATA_RESP STS_SUCCESS(0,0x0) 0x0000</t>
  </si>
  <si>
    <t>data</t>
  </si>
  <si>
    <t>dataReq2Res DATA</t>
  </si>
  <si>
    <t>Count of dataReq2Res DATA</t>
  </si>
  <si>
    <t>dataReq2Res wo DATA</t>
  </si>
  <si>
    <t>Count of dataReq2Res wo DATA</t>
  </si>
  <si>
    <t>CDF data req to resp</t>
  </si>
  <si>
    <t>CDF dataReq2Res DATA</t>
  </si>
  <si>
    <t>CDF dataReq2Res wo DATA</t>
  </si>
  <si>
    <t>CDF of txPHR - target</t>
  </si>
  <si>
    <t>CDF txEnd to rxStart</t>
  </si>
  <si>
    <t>CDF End to targetTime</t>
  </si>
  <si>
    <t>CDF rxEnd to txTime</t>
  </si>
  <si>
    <t>CDF txCall to targetTime</t>
  </si>
  <si>
    <t>CDF txCall to afterTx</t>
  </si>
  <si>
    <t>CDF rxEnd to txCall</t>
  </si>
  <si>
    <t>CDF rxCall to afterRx</t>
  </si>
  <si>
    <t>0x84)</t>
  </si>
  <si>
    <t>TRACECODEdec</t>
  </si>
  <si>
    <t>TRACECODEhex</t>
  </si>
  <si>
    <t xml:space="preserve">CL_END STS_SUCCESS(0,0x0) </t>
  </si>
  <si>
    <t>Count of duration</t>
  </si>
  <si>
    <t>CDF duration</t>
  </si>
  <si>
    <t>PDF duration</t>
  </si>
  <si>
    <t>PDF data req to resp</t>
  </si>
  <si>
    <t>PDF dataReq2Res DATA</t>
  </si>
  <si>
    <t>PDF dataReq2Res wo DATA</t>
  </si>
  <si>
    <t>PDF txPHR - target</t>
  </si>
  <si>
    <t>PDF txEnd to rxStart</t>
  </si>
  <si>
    <t>PDF rxEnd to targetTime</t>
  </si>
  <si>
    <t>PDF rxEnd to txTime</t>
  </si>
  <si>
    <t>PDF txCall to targetTime</t>
  </si>
  <si>
    <t>PDF txCall to afterTx</t>
  </si>
  <si>
    <t>PDF rxEnd to txCall</t>
  </si>
  <si>
    <t>PDF rxCall to afterRx</t>
  </si>
  <si>
    <t>*STS_NO_INPROGRESS_SERVICE*</t>
  </si>
  <si>
    <t>CL_PDLL_FLAGS param32 8663(0x000021D7) RX_ET | POLLED | RX_DST | POLL_RXD | DATA_RXD | CLI_TXD | CLI_RXD | RX_DLC_END</t>
  </si>
  <si>
    <t>HSM_EVENT_EXIT evt 0x03,arg 0x00 state LMSM_FH(0x2)--&gt;FH_WAIT_CCA(0x1)</t>
  </si>
  <si>
    <t>HSM_EVENT_ENTRY evt 0x00,arg 0x00 state LMSM_FH(0x2)--&gt;FH_WAIT_PHR(0x2)</t>
  </si>
  <si>
    <t>HSM_EVENT_EXIT evt 0x03,arg 0x00 state LMSM_FH(0x2)--&gt;FH_WAIT_PHR(0x2)</t>
  </si>
  <si>
    <t>HSM_EVENT_ENTRY evt 0x00,arg 0x00 state LMSM_FH(0x2)--&gt;FH_WAIT_FC(0x3)</t>
  </si>
  <si>
    <t>HSM_EVENT_EXIT evt 0x03,arg 0x00 state LMSM_FH(0x2)--&gt;FH_WAIT_FC(0x3)</t>
  </si>
  <si>
    <t>HSM_EVENT_ENTRY evt 0x00,arg 0x00 state LMSM_FH(0x2)--&gt;FH_WAIT_EDI(0x4)</t>
  </si>
  <si>
    <t>HSM_EVENT_EXIT evt 0x03,arg 0x00 state LMSM_FH(0x2)--&gt;FH_WAIT_EDI(0x4)</t>
  </si>
  <si>
    <t>HSM_EVENT_ENTRY evt 0x00,arg 0x00 state LMSM_FH(0x2)--&gt;FH_DO_NOTHING(0x0)</t>
  </si>
  <si>
    <t>HSM_EVENT_EXIT evt 0x03,arg 0x00 state LMSM_FH(0x2)--&gt;FH_DO_NOTHING(0x0)</t>
  </si>
  <si>
    <t>HSM_EVENT_ENTRY evt 0x00,arg 0x00 state LMSM_CL(0x5)--&gt;CL(0xF)</t>
  </si>
  <si>
    <t>HSM_EVENT_ENTRY evt 0x00,arg 0x00 state LMSM_CL(0x5)--&gt;CL_INCOMING(0x0)</t>
  </si>
  <si>
    <t>HSM_EVENT_ENTRY evt 0x00,arg 0x00 state LMSM_CL(0x5)--&gt;CL_OUTGOING(0x1)</t>
  </si>
  <si>
    <t>HSM_EVENT_EXIT evt 0x03,arg 0x00 state LMSM_CL(0x5)--&gt;CL_OUTGOING(0x1)</t>
  </si>
  <si>
    <t>HSM_EVENT_ENTRY evt 0x00,arg 0x00 state LMSM_CL(0x5)--&gt;CL_WFR(0x2)</t>
  </si>
  <si>
    <t>HSM_EVENT_ENTRY evt 0x00,arg 0x00 state LMSM_CL(0x5)--&gt;CL_WFR_TX2RX(0xA)</t>
  </si>
  <si>
    <t>HSM_EVENT_EXIT evt 0x03,arg 0x00 state LMSM_CL(0x5)--&gt;CL_WFR_TX2RX(0xA)</t>
  </si>
  <si>
    <t>HSM_EVENT_ENTRY evt 0x00,arg 0x00 state LMSM_CL(0x5)--&gt;CL_WFR_PHR(0xB)</t>
  </si>
  <si>
    <t>HSM_EVENT_EXIT evt 0x03,arg 0x00 state LMSM_CL(0x5)--&gt;CL_WFR_PHR(0xB)</t>
  </si>
  <si>
    <t>HSM_EVENT_ENTRY evt 0x00,arg 0x00 state LMSM_CL(0x5)--&gt;CL_WFR_FCTRL(0xC)</t>
  </si>
  <si>
    <t>HSM_EVENT_EXIT evt 0x03,arg 0x00 state LMSM_CL(0x5)--&gt;CL_WFR_FCTRL(0xC)</t>
  </si>
  <si>
    <t>HSM_EVENT_ENTRY evt 0x00,arg 0x00 state LMSM_CL(0x5)--&gt;CL_WFR_EDI(0xD)</t>
  </si>
  <si>
    <t>HSM_EVENT_EXIT evt 0x03,arg 0x00 state LMSM_CL(0x5)--&gt;CL_WFR_EDI(0xD)</t>
  </si>
  <si>
    <t>HSM_EVENT_ENTRY evt 0x00,arg 0x00 state LMSM_CL(0x5)--&gt;CL_WFR_DIND(0xE)</t>
  </si>
  <si>
    <t>HSM_EVENT_EXIT evt 0x03,arg 0x00 state LMSM_CL(0x5)--&gt;CL_WFR_DIND(0xE)</t>
  </si>
  <si>
    <t>HSM_EVENT_EXIT evt 0x03,arg 0x00 state LMSM_CL(0x5)--&gt;CL_WFR(0x2)</t>
  </si>
  <si>
    <t>HSM_EVENT_EXIT evt 0x03,arg 0x00 state LMSM_CL(0x5)--&gt;CL(0xF)</t>
  </si>
  <si>
    <t>HSM_EVENT_ENTRY evt 0x00,arg 0x00 state LMSM_FH(0x2)--&gt;FH_WAIT_CCA(0x1)</t>
  </si>
  <si>
    <t>00006090</t>
  </si>
  <si>
    <t>LMMGR_NHL_MGMNT_IN param32 0x00000006</t>
  </si>
  <si>
    <t>HSM_EVENT_ENTRY evt 0x00,arg 0x00 state LMSM_RXB(0x3)--&gt;RXB(0xF)</t>
  </si>
  <si>
    <t>HSM_EVENT_ENTRY evt 0x00,arg 0x00 state LMSM_RXB(0x3)--&gt;RXB_PHR(0x0)</t>
  </si>
  <si>
    <t>HSM_EVENT_EXIT evt 0x03,arg 0x00 state LMSM_RXB(0x3)--&gt;RXB_PHR(0x0)</t>
  </si>
  <si>
    <t>HSM_EVENT_SCH_END evt 0x09,arg 0x00 state LMSM_RXB(0x3)--&gt;RXB(0xF)</t>
  </si>
  <si>
    <t>HSM_EVENT_EXIT evt 0x03,arg 0x00 state LMSM_RXB(0x3)--&gt;RXB(0xF)</t>
  </si>
  <si>
    <t>HSM_EVENT_SCH_END evt 0x09,arg 0x00 state LMSM_RXB(0x3)--&gt;RXB_PHR(0x0)</t>
  </si>
  <si>
    <t>HSM_EVENT_SCH_END evt 0x09,arg 0x00 state LMSM_RXB(0x3)--&gt;RXB_DIND(0x3)</t>
  </si>
  <si>
    <t>HSM_EVENT_ENTRY evt 0x00,arg 0x00 state LMSM_RXB(0x3)--&gt;RXB_FC(0x1)</t>
  </si>
  <si>
    <t>HSM_EVENT_EXIT evt 0x03,arg 0x00 state LMSM_RXB(0x3)--&gt;RXB_FC(0x1)</t>
  </si>
  <si>
    <t>HSM_EVENT_ENTRY evt 0x00,arg 0x00 state LMSM_RXB(0x3)--&gt;RXB_EDI(0x2)</t>
  </si>
  <si>
    <t>HSM_EVENT_EXIT evt 0x03,arg 0x00 state LMSM_RXB(0x3)--&gt;RXB_EDI(0x2)</t>
  </si>
  <si>
    <t>HSM_EVENT_ENTRY evt 0x00,arg 0x00 state LMSM_RXB(0x3)--&gt;RXB_DIND(0x3)</t>
  </si>
  <si>
    <t>HSM_EVENT_EXIT evt 0x03,arg 0x00 state LMSM_RXB(0x3)--&gt;RXB_DIND(0x3)</t>
  </si>
  <si>
    <t>110 (0x6e)</t>
  </si>
  <si>
    <t>CL_PDLL_FLAGS param32 13143(0x00003357) RX_ET | POLLED | RX_DST | POLL_RXD | DATA_RXD | CLI_RXD | TX_ET | SENT_RSSI | RX_DLC_END</t>
  </si>
  <si>
    <t>LMMGR_NHL_DATA_IN param32 0x00000038</t>
  </si>
  <si>
    <t>CL_PDLL_FLAGS param32 144(0x00000090) POLL_RXD | CLI_TXD</t>
  </si>
  <si>
    <t>CL_PDLL_FLAGS param32 8598(0x00002196) POLLED | RX_DST | POLL_RXD | CLI_TXD | CLI_RXD | RX_DLC_END</t>
  </si>
  <si>
    <t>00007170</t>
  </si>
  <si>
    <t>00007180</t>
  </si>
  <si>
    <t>00007190</t>
  </si>
  <si>
    <t>000071a0</t>
  </si>
  <si>
    <t>000071b0</t>
  </si>
  <si>
    <t>000071c0</t>
  </si>
  <si>
    <t>000071d0</t>
  </si>
  <si>
    <t>000071e0</t>
  </si>
  <si>
    <t>000071f0</t>
  </si>
  <si>
    <t>00007200</t>
  </si>
  <si>
    <t>00007210</t>
  </si>
  <si>
    <t>00007220</t>
  </si>
  <si>
    <t>00007230</t>
  </si>
  <si>
    <t>00007240</t>
  </si>
  <si>
    <t>00007250</t>
  </si>
  <si>
    <t>00007260</t>
  </si>
  <si>
    <t>00007270</t>
  </si>
  <si>
    <t>00007280</t>
  </si>
  <si>
    <t>00007290</t>
  </si>
  <si>
    <t>000072a0</t>
  </si>
  <si>
    <t>000072b0</t>
  </si>
  <si>
    <t>000072c0</t>
  </si>
  <si>
    <t>000072d0</t>
  </si>
  <si>
    <t>000072e0</t>
  </si>
  <si>
    <t>000072f0</t>
  </si>
  <si>
    <t>00007300</t>
  </si>
  <si>
    <t>00007310</t>
  </si>
  <si>
    <t>00007320</t>
  </si>
  <si>
    <t>00007330</t>
  </si>
  <si>
    <t>00007340</t>
  </si>
  <si>
    <t>00007350</t>
  </si>
  <si>
    <t>00007360</t>
  </si>
  <si>
    <t>00007370</t>
  </si>
  <si>
    <t>00007380</t>
  </si>
  <si>
    <t>00007390</t>
  </si>
  <si>
    <t>000073a0</t>
  </si>
  <si>
    <t>000073b0</t>
  </si>
  <si>
    <t>000073c0</t>
  </si>
  <si>
    <t>000073d0</t>
  </si>
  <si>
    <t>000073e0</t>
  </si>
  <si>
    <t>000073f0</t>
  </si>
  <si>
    <t>00007400</t>
  </si>
  <si>
    <t>00007410</t>
  </si>
  <si>
    <t>00007420</t>
  </si>
  <si>
    <t>00007430</t>
  </si>
  <si>
    <t>00007440</t>
  </si>
  <si>
    <t>00007450</t>
  </si>
  <si>
    <t>00007460</t>
  </si>
  <si>
    <t>00007470</t>
  </si>
  <si>
    <t>00007480</t>
  </si>
  <si>
    <t>00007490</t>
  </si>
  <si>
    <t>000074a0</t>
  </si>
  <si>
    <t>000074b0</t>
  </si>
  <si>
    <t>000074c0</t>
  </si>
  <si>
    <t>000074d0</t>
  </si>
  <si>
    <t>000074e0</t>
  </si>
  <si>
    <t>000074f0</t>
  </si>
  <si>
    <t>00007500</t>
  </si>
  <si>
    <t>00007510</t>
  </si>
  <si>
    <t>00007520</t>
  </si>
  <si>
    <t>00007530</t>
  </si>
  <si>
    <t>00007540</t>
  </si>
  <si>
    <t>00007550</t>
  </si>
  <si>
    <t>00007560</t>
  </si>
  <si>
    <t>00007570</t>
  </si>
  <si>
    <t>00007580</t>
  </si>
  <si>
    <t>00007590</t>
  </si>
  <si>
    <t>000075a0</t>
  </si>
  <si>
    <t>000075b0</t>
  </si>
  <si>
    <t>000075c0</t>
  </si>
  <si>
    <t>000075d0</t>
  </si>
  <si>
    <t>000075e0</t>
  </si>
  <si>
    <t>000075f0</t>
  </si>
  <si>
    <t>00007600</t>
  </si>
  <si>
    <t>00007610</t>
  </si>
  <si>
    <t>00007620</t>
  </si>
  <si>
    <t>00007630</t>
  </si>
  <si>
    <t>00007640</t>
  </si>
  <si>
    <t>00007650</t>
  </si>
  <si>
    <t>00007660</t>
  </si>
  <si>
    <t>00007670</t>
  </si>
  <si>
    <t>00007680</t>
  </si>
  <si>
    <t>00007690</t>
  </si>
  <si>
    <t>000076a0</t>
  </si>
  <si>
    <t>000076b0</t>
  </si>
  <si>
    <t>000076c0</t>
  </si>
  <si>
    <t>000076d0</t>
  </si>
  <si>
    <t>000076e0</t>
  </si>
  <si>
    <t>000076f0</t>
  </si>
  <si>
    <t>00007700</t>
  </si>
  <si>
    <t>00007710</t>
  </si>
  <si>
    <t>00007720</t>
  </si>
  <si>
    <t>00007730</t>
  </si>
  <si>
    <t>00007740</t>
  </si>
  <si>
    <t>00007750</t>
  </si>
  <si>
    <t>00007760</t>
  </si>
  <si>
    <t>00007770</t>
  </si>
  <si>
    <t>00007780</t>
  </si>
  <si>
    <t>00007790</t>
  </si>
  <si>
    <t>000077a0</t>
  </si>
  <si>
    <t>000077b0</t>
  </si>
  <si>
    <t>000077c0</t>
  </si>
  <si>
    <t>000077d0</t>
  </si>
  <si>
    <t>000077e0</t>
  </si>
  <si>
    <t>000077f0</t>
  </si>
  <si>
    <t>00007800</t>
  </si>
  <si>
    <t>00007810</t>
  </si>
  <si>
    <t>00007820</t>
  </si>
  <si>
    <t>00007830</t>
  </si>
  <si>
    <t>00007840</t>
  </si>
  <si>
    <t>00007850</t>
  </si>
  <si>
    <t>00007860</t>
  </si>
  <si>
    <t>00007870</t>
  </si>
  <si>
    <t>00007880</t>
  </si>
  <si>
    <t>00007890</t>
  </si>
  <si>
    <t>000078a0</t>
  </si>
  <si>
    <t>000078b0</t>
  </si>
  <si>
    <t>000078c0</t>
  </si>
  <si>
    <t>000078d0</t>
  </si>
  <si>
    <t>000078e0</t>
  </si>
  <si>
    <t>000078f0</t>
  </si>
  <si>
    <t>00007900</t>
  </si>
  <si>
    <t>00007910</t>
  </si>
  <si>
    <t>00007920</t>
  </si>
  <si>
    <t>00007930</t>
  </si>
  <si>
    <t>00007940</t>
  </si>
  <si>
    <t>00007950</t>
  </si>
  <si>
    <t>00007960</t>
  </si>
  <si>
    <t>00007970</t>
  </si>
  <si>
    <t>00007980</t>
  </si>
  <si>
    <t>00007990</t>
  </si>
  <si>
    <t>000079a0</t>
  </si>
  <si>
    <t>000079b0</t>
  </si>
  <si>
    <t>000079c0</t>
  </si>
  <si>
    <t>000079d0</t>
  </si>
  <si>
    <t>000079e0</t>
  </si>
  <si>
    <t>000079f0</t>
  </si>
  <si>
    <t>00007a00</t>
  </si>
  <si>
    <t>00007a10</t>
  </si>
  <si>
    <t>00007a20</t>
  </si>
  <si>
    <t>00007a30</t>
  </si>
  <si>
    <t>00007a40</t>
  </si>
  <si>
    <t>00007a50</t>
  </si>
  <si>
    <t>00007a60</t>
  </si>
  <si>
    <t>00007a70</t>
  </si>
  <si>
    <t>00007a80</t>
  </si>
  <si>
    <t>00007a90</t>
  </si>
  <si>
    <t>00007aa0</t>
  </si>
  <si>
    <t>00007ab0</t>
  </si>
  <si>
    <t>00007ac0</t>
  </si>
  <si>
    <t>00007ad0</t>
  </si>
  <si>
    <t>00007ae0</t>
  </si>
  <si>
    <t>00007af0</t>
  </si>
  <si>
    <t>00007b00</t>
  </si>
  <si>
    <t>00007b10</t>
  </si>
  <si>
    <t>00007b20</t>
  </si>
  <si>
    <t>LMMGR_DATA_IND param32 0x00000007</t>
  </si>
  <si>
    <t>00007b30</t>
  </si>
  <si>
    <t>00007b40</t>
  </si>
  <si>
    <t>00007b50</t>
  </si>
  <si>
    <t>00007b60</t>
  </si>
  <si>
    <t>00007b70</t>
  </si>
  <si>
    <t>00007b80</t>
  </si>
  <si>
    <t>00007b90</t>
  </si>
  <si>
    <t>00007ba0</t>
  </si>
  <si>
    <t>00007bb0</t>
  </si>
  <si>
    <t>00007bc0</t>
  </si>
  <si>
    <t>00007bd0</t>
  </si>
  <si>
    <t>00007be0</t>
  </si>
  <si>
    <t>00007bf0</t>
  </si>
  <si>
    <t>00007c00</t>
  </si>
  <si>
    <t>00007c10</t>
  </si>
  <si>
    <t>00007c20</t>
  </si>
  <si>
    <t>00007c30</t>
  </si>
  <si>
    <t>00007c40</t>
  </si>
  <si>
    <t>00007c50</t>
  </si>
  <si>
    <t>00007c60</t>
  </si>
  <si>
    <t>00007c70</t>
  </si>
  <si>
    <t>00007c80</t>
  </si>
  <si>
    <t>00007c90</t>
  </si>
  <si>
    <t>00007ca0</t>
  </si>
  <si>
    <t>00007cb0</t>
  </si>
  <si>
    <t>00007cc0</t>
  </si>
  <si>
    <t>00007cd0</t>
  </si>
  <si>
    <t>00007ce0</t>
  </si>
  <si>
    <t>00007cf0</t>
  </si>
  <si>
    <t>00007d00</t>
  </si>
  <si>
    <t>00007d10</t>
  </si>
  <si>
    <t>00007d20</t>
  </si>
  <si>
    <t>00007d30</t>
  </si>
  <si>
    <t>00007d40</t>
  </si>
  <si>
    <t>00007d50</t>
  </si>
  <si>
    <t>00007d60</t>
  </si>
  <si>
    <t>00007d70</t>
  </si>
  <si>
    <t>00007d80</t>
  </si>
  <si>
    <t>00007d90</t>
  </si>
  <si>
    <t>00007da0</t>
  </si>
  <si>
    <t>00007db0</t>
  </si>
  <si>
    <t>00007dc0</t>
  </si>
  <si>
    <t>00007dd0</t>
  </si>
  <si>
    <t>00007de0</t>
  </si>
  <si>
    <t>00007df0</t>
  </si>
  <si>
    <t>00007e00</t>
  </si>
  <si>
    <t>00007e10</t>
  </si>
  <si>
    <t>00007e20</t>
  </si>
  <si>
    <t>00007e30</t>
  </si>
  <si>
    <t>00007e40</t>
  </si>
  <si>
    <t>00007e50</t>
  </si>
  <si>
    <t>00007e60</t>
  </si>
  <si>
    <t>00007e70</t>
  </si>
  <si>
    <t>00007e80</t>
  </si>
  <si>
    <t>00007e90</t>
  </si>
  <si>
    <t>00007ea0</t>
  </si>
  <si>
    <t>00007eb0</t>
  </si>
  <si>
    <t>00007ec0</t>
  </si>
  <si>
    <t>00007ed0</t>
  </si>
  <si>
    <t>00007ee0</t>
  </si>
  <si>
    <t>00007ef0</t>
  </si>
  <si>
    <t>00007f00</t>
  </si>
  <si>
    <t>00007f10</t>
  </si>
  <si>
    <t>00007f20</t>
  </si>
  <si>
    <t>00007f30</t>
  </si>
  <si>
    <t>00007f40</t>
  </si>
  <si>
    <t>00007f50</t>
  </si>
  <si>
    <t>00007f60</t>
  </si>
  <si>
    <t>00007f70</t>
  </si>
  <si>
    <t>00007f80</t>
  </si>
  <si>
    <t>00007f90</t>
  </si>
  <si>
    <t>00007fa0</t>
  </si>
  <si>
    <t>00007fb0</t>
  </si>
  <si>
    <t>00007fc0</t>
  </si>
  <si>
    <t>00007fd0</t>
  </si>
  <si>
    <t>00007fe0</t>
  </si>
  <si>
    <t>00007ff0</t>
  </si>
  <si>
    <t>00008000</t>
  </si>
  <si>
    <t>00008010</t>
  </si>
  <si>
    <t>00008020</t>
  </si>
  <si>
    <t>00008030</t>
  </si>
  <si>
    <t>00008040</t>
  </si>
  <si>
    <t>00008050</t>
  </si>
  <si>
    <t>00008060</t>
  </si>
  <si>
    <t>00008070</t>
  </si>
  <si>
    <t>00008080</t>
  </si>
  <si>
    <t>00008090</t>
  </si>
  <si>
    <t>000080a0</t>
  </si>
  <si>
    <t>000080b0</t>
  </si>
  <si>
    <t>000080c0</t>
  </si>
  <si>
    <t>000080d0</t>
  </si>
  <si>
    <t>000080e0</t>
  </si>
  <si>
    <t>000080f0</t>
  </si>
  <si>
    <t>00008100</t>
  </si>
  <si>
    <t>00008110</t>
  </si>
  <si>
    <t>00008120</t>
  </si>
  <si>
    <t>00008130</t>
  </si>
  <si>
    <t>00008140</t>
  </si>
  <si>
    <t>00008150</t>
  </si>
  <si>
    <t>00008160</t>
  </si>
  <si>
    <t>00008170</t>
  </si>
  <si>
    <t>00008180</t>
  </si>
  <si>
    <t>00008190</t>
  </si>
  <si>
    <t>000081a0</t>
  </si>
  <si>
    <t>000081b0</t>
  </si>
  <si>
    <t>000081c0</t>
  </si>
  <si>
    <t>000081d0</t>
  </si>
  <si>
    <t>000081e0</t>
  </si>
  <si>
    <t>000081f0</t>
  </si>
  <si>
    <t>00008200</t>
  </si>
  <si>
    <t>00008210</t>
  </si>
  <si>
    <t>00008220</t>
  </si>
  <si>
    <t>00008230</t>
  </si>
  <si>
    <t>00008240</t>
  </si>
  <si>
    <t>00008250</t>
  </si>
  <si>
    <t>00008260</t>
  </si>
  <si>
    <t>00008270</t>
  </si>
  <si>
    <t>00008280</t>
  </si>
  <si>
    <t>00008290</t>
  </si>
  <si>
    <t>000082a0</t>
  </si>
  <si>
    <t>000082b0</t>
  </si>
  <si>
    <t>000082c0</t>
  </si>
  <si>
    <t>000082d0</t>
  </si>
  <si>
    <t>000082e0</t>
  </si>
  <si>
    <t>000082f0</t>
  </si>
  <si>
    <t>00008300</t>
  </si>
  <si>
    <t>00008310</t>
  </si>
  <si>
    <t>00008320</t>
  </si>
  <si>
    <t>00008330</t>
  </si>
  <si>
    <t>00008340</t>
  </si>
  <si>
    <t>00008350</t>
  </si>
  <si>
    <t>00008360</t>
  </si>
  <si>
    <t>00008370</t>
  </si>
  <si>
    <t>00008380</t>
  </si>
  <si>
    <t>00008390</t>
  </si>
  <si>
    <t>000083a0</t>
  </si>
  <si>
    <t>000083b0</t>
  </si>
  <si>
    <t>000083c0</t>
  </si>
  <si>
    <t>000083d0</t>
  </si>
  <si>
    <t>000083e0</t>
  </si>
  <si>
    <t>000083f0</t>
  </si>
  <si>
    <t>00008400</t>
  </si>
  <si>
    <t>00008410</t>
  </si>
  <si>
    <t>00008420</t>
  </si>
  <si>
    <t>00008430</t>
  </si>
  <si>
    <t>00008440</t>
  </si>
  <si>
    <t>00008450</t>
  </si>
  <si>
    <t>00008460</t>
  </si>
  <si>
    <t>00008470</t>
  </si>
  <si>
    <t>00008480</t>
  </si>
  <si>
    <t>00008490</t>
  </si>
  <si>
    <t>000084a0</t>
  </si>
  <si>
    <t>000084b0</t>
  </si>
  <si>
    <t>000084c0</t>
  </si>
  <si>
    <t>000084d0</t>
  </si>
  <si>
    <t>000084e0</t>
  </si>
  <si>
    <t>000084f0</t>
  </si>
  <si>
    <t>00008500</t>
  </si>
  <si>
    <t>00008510</t>
  </si>
  <si>
    <t>00008520</t>
  </si>
  <si>
    <t>00008530</t>
  </si>
  <si>
    <t>00008540</t>
  </si>
  <si>
    <t>00008550</t>
  </si>
  <si>
    <t>00008560</t>
  </si>
  <si>
    <t>00008570</t>
  </si>
  <si>
    <t>00008580</t>
  </si>
  <si>
    <t>00008590</t>
  </si>
  <si>
    <t>000085a0</t>
  </si>
  <si>
    <t>000085b0</t>
  </si>
  <si>
    <t>000085c0</t>
  </si>
  <si>
    <t>000085d0</t>
  </si>
  <si>
    <t>000085e0</t>
  </si>
  <si>
    <t>000085f0</t>
  </si>
  <si>
    <t>00008600</t>
  </si>
  <si>
    <t>00008610</t>
  </si>
  <si>
    <t>00008620</t>
  </si>
  <si>
    <t>00008630</t>
  </si>
  <si>
    <t>00008640</t>
  </si>
  <si>
    <t>00008650</t>
  </si>
  <si>
    <t>00008660</t>
  </si>
  <si>
    <t>00008670</t>
  </si>
  <si>
    <t>00008680</t>
  </si>
  <si>
    <t>00008690</t>
  </si>
  <si>
    <t>000086a0</t>
  </si>
  <si>
    <t>000086b0</t>
  </si>
  <si>
    <t>000086c0</t>
  </si>
  <si>
    <t>000086d0</t>
  </si>
  <si>
    <t>000086e0</t>
  </si>
  <si>
    <t>000086f0</t>
  </si>
  <si>
    <t>00008700</t>
  </si>
  <si>
    <t>00008710</t>
  </si>
  <si>
    <t>00008720</t>
  </si>
  <si>
    <t>00008730</t>
  </si>
  <si>
    <t>00008740</t>
  </si>
  <si>
    <t>00008750</t>
  </si>
  <si>
    <t>00008760</t>
  </si>
  <si>
    <t>00008770</t>
  </si>
  <si>
    <t>00008780</t>
  </si>
  <si>
    <t>00008790</t>
  </si>
  <si>
    <t>000087a0</t>
  </si>
  <si>
    <t>000087b0</t>
  </si>
  <si>
    <t>000087c0</t>
  </si>
  <si>
    <t>000087d0</t>
  </si>
  <si>
    <t>000087e0</t>
  </si>
  <si>
    <t>000087f0</t>
  </si>
  <si>
    <t>00008800</t>
  </si>
  <si>
    <t>00008810</t>
  </si>
  <si>
    <t>00008820</t>
  </si>
  <si>
    <t>00008830</t>
  </si>
  <si>
    <t>00008840</t>
  </si>
  <si>
    <t>00008850</t>
  </si>
  <si>
    <t>00008860</t>
  </si>
  <si>
    <t>00008870</t>
  </si>
  <si>
    <t>00008880</t>
  </si>
  <si>
    <t>00008890</t>
  </si>
  <si>
    <t>000088a0</t>
  </si>
  <si>
    <t>000088b0</t>
  </si>
  <si>
    <t>000088c0</t>
  </si>
  <si>
    <t>000088d0</t>
  </si>
  <si>
    <t>000088e0</t>
  </si>
  <si>
    <t>000088f0</t>
  </si>
  <si>
    <t>00008900</t>
  </si>
  <si>
    <t>00008910</t>
  </si>
  <si>
    <t>00008920</t>
  </si>
  <si>
    <t>00008930</t>
  </si>
  <si>
    <t>00008940</t>
  </si>
  <si>
    <t>00008950</t>
  </si>
  <si>
    <t>00008960</t>
  </si>
  <si>
    <t>00008970</t>
  </si>
  <si>
    <t>00008980</t>
  </si>
  <si>
    <t>00008990</t>
  </si>
  <si>
    <t>000089a0</t>
  </si>
  <si>
    <t>000089b0</t>
  </si>
  <si>
    <t>000089c0</t>
  </si>
  <si>
    <t>000089d0</t>
  </si>
  <si>
    <t>000089e0</t>
  </si>
  <si>
    <t>000089f0</t>
  </si>
  <si>
    <t>00008a00</t>
  </si>
  <si>
    <t>00008a10</t>
  </si>
  <si>
    <t>00008a20</t>
  </si>
  <si>
    <t>00008a30</t>
  </si>
  <si>
    <t>00008a40</t>
  </si>
  <si>
    <t>00008a50</t>
  </si>
  <si>
    <t>00008a60</t>
  </si>
  <si>
    <t>00008a70</t>
  </si>
  <si>
    <t>00008a80</t>
  </si>
  <si>
    <t>00008a90</t>
  </si>
  <si>
    <t>00008aa0</t>
  </si>
  <si>
    <t>00008ab0</t>
  </si>
  <si>
    <t>00008ac0</t>
  </si>
  <si>
    <t>00008ad0</t>
  </si>
  <si>
    <t>00008ae0</t>
  </si>
  <si>
    <t>00008af0</t>
  </si>
  <si>
    <t>00008b00</t>
  </si>
  <si>
    <t>00008b10</t>
  </si>
  <si>
    <t>00008b20</t>
  </si>
  <si>
    <t>00008b30</t>
  </si>
  <si>
    <t>00008b40</t>
  </si>
  <si>
    <t>00008b50</t>
  </si>
  <si>
    <t>00008b60</t>
  </si>
  <si>
    <t>00008b70</t>
  </si>
  <si>
    <t>00008b80</t>
  </si>
  <si>
    <t>00008b90</t>
  </si>
  <si>
    <t>00008ba0</t>
  </si>
  <si>
    <t>00008bb0</t>
  </si>
  <si>
    <t>00008bc0</t>
  </si>
  <si>
    <t>00008bd0</t>
  </si>
  <si>
    <t>00008be0</t>
  </si>
  <si>
    <t>00008bf0</t>
  </si>
  <si>
    <t>00008c00</t>
  </si>
  <si>
    <t>00008c10</t>
  </si>
  <si>
    <t>00008c20</t>
  </si>
  <si>
    <t>00008c30</t>
  </si>
  <si>
    <t>00008c40</t>
  </si>
  <si>
    <t>00008c50</t>
  </si>
  <si>
    <t>00008c60</t>
  </si>
  <si>
    <t>00008c70</t>
  </si>
  <si>
    <t>00008c80</t>
  </si>
  <si>
    <t>00008c90</t>
  </si>
  <si>
    <t>00008ca0</t>
  </si>
  <si>
    <t>00008cb0</t>
  </si>
  <si>
    <t>00008cc0</t>
  </si>
  <si>
    <t>00008cd0</t>
  </si>
  <si>
    <t>00008ce0</t>
  </si>
  <si>
    <t>00008cf0</t>
  </si>
  <si>
    <t>00008d00</t>
  </si>
  <si>
    <t>00008d10</t>
  </si>
  <si>
    <t>00008d20</t>
  </si>
  <si>
    <t>00008d30</t>
  </si>
  <si>
    <t>00008d40</t>
  </si>
  <si>
    <t>00008d50</t>
  </si>
  <si>
    <t>00008d60</t>
  </si>
  <si>
    <t>00008d70</t>
  </si>
  <si>
    <t>00008d80</t>
  </si>
  <si>
    <t>00008d90</t>
  </si>
  <si>
    <t>00008da0</t>
  </si>
  <si>
    <t>00008db0</t>
  </si>
  <si>
    <t>00008dc0</t>
  </si>
  <si>
    <t>00008dd0</t>
  </si>
  <si>
    <t>00008de0</t>
  </si>
  <si>
    <t>00008df0</t>
  </si>
  <si>
    <t>00008e00</t>
  </si>
  <si>
    <t>00008e10</t>
  </si>
  <si>
    <t>00008e20</t>
  </si>
  <si>
    <t>00008e30</t>
  </si>
  <si>
    <t>00008e40</t>
  </si>
  <si>
    <t>00008e50</t>
  </si>
  <si>
    <t>00008e60</t>
  </si>
  <si>
    <t>00008e70</t>
  </si>
  <si>
    <t>00008e80</t>
  </si>
  <si>
    <t>00008e90</t>
  </si>
  <si>
    <t>00008ea0</t>
  </si>
  <si>
    <t>00008eb0</t>
  </si>
  <si>
    <t>00008ec0</t>
  </si>
  <si>
    <t>00008ed0</t>
  </si>
  <si>
    <t>00008ee0</t>
  </si>
  <si>
    <t>00008ef0</t>
  </si>
  <si>
    <t>00008f00</t>
  </si>
  <si>
    <t>00008f10</t>
  </si>
  <si>
    <t>00008f20</t>
  </si>
  <si>
    <t>00008f30</t>
  </si>
  <si>
    <t>00008f40</t>
  </si>
  <si>
    <t>00008f50</t>
  </si>
  <si>
    <t>00008f60</t>
  </si>
  <si>
    <t>00008f70</t>
  </si>
  <si>
    <t>00008f80</t>
  </si>
  <si>
    <t>00008f90</t>
  </si>
  <si>
    <t>00008fa0</t>
  </si>
  <si>
    <t>00008fb0</t>
  </si>
  <si>
    <t>00008fc0</t>
  </si>
  <si>
    <t>00008fd0</t>
  </si>
  <si>
    <t>00008fe0</t>
  </si>
  <si>
    <t>00008ff0</t>
  </si>
  <si>
    <t>00009000</t>
  </si>
  <si>
    <t>00009010</t>
  </si>
  <si>
    <t>00009020</t>
  </si>
  <si>
    <t>00009030</t>
  </si>
  <si>
    <t>00009040</t>
  </si>
  <si>
    <t>00009050</t>
  </si>
  <si>
    <t>00009060</t>
  </si>
  <si>
    <t>00009070</t>
  </si>
  <si>
    <t>00009080</t>
  </si>
  <si>
    <t>00009090</t>
  </si>
  <si>
    <t>000090a0</t>
  </si>
  <si>
    <t>000090b0</t>
  </si>
  <si>
    <t>000090c0</t>
  </si>
  <si>
    <t>000090d0</t>
  </si>
  <si>
    <t>000090e0</t>
  </si>
  <si>
    <t>000090f0</t>
  </si>
  <si>
    <t>00009100</t>
  </si>
  <si>
    <t>00009110</t>
  </si>
  <si>
    <t>00009120</t>
  </si>
  <si>
    <t>00009130</t>
  </si>
  <si>
    <t>00009140</t>
  </si>
  <si>
    <t>00009150</t>
  </si>
  <si>
    <t>00009160</t>
  </si>
  <si>
    <t>00009170</t>
  </si>
  <si>
    <t>00009180</t>
  </si>
  <si>
    <t>00009190</t>
  </si>
  <si>
    <t>000091a0</t>
  </si>
  <si>
    <t>000091b0</t>
  </si>
  <si>
    <t>000091c0</t>
  </si>
  <si>
    <t>000091d0</t>
  </si>
  <si>
    <t>000091e0</t>
  </si>
  <si>
    <t>000091f0</t>
  </si>
  <si>
    <t>00009200</t>
  </si>
  <si>
    <t>00009210</t>
  </si>
  <si>
    <t>00009220</t>
  </si>
  <si>
    <t>00009230</t>
  </si>
  <si>
    <t>00009240</t>
  </si>
  <si>
    <t>00009250</t>
  </si>
  <si>
    <t>00009260</t>
  </si>
  <si>
    <t>00009270</t>
  </si>
  <si>
    <t>00009280</t>
  </si>
  <si>
    <t>00009290</t>
  </si>
  <si>
    <t>000092a0</t>
  </si>
  <si>
    <t>000092b0</t>
  </si>
  <si>
    <t>000092c0</t>
  </si>
  <si>
    <t>000092d0</t>
  </si>
  <si>
    <t>000092e0</t>
  </si>
  <si>
    <t>000092f0</t>
  </si>
  <si>
    <t>00009300</t>
  </si>
  <si>
    <t>00009310</t>
  </si>
  <si>
    <t>00009320</t>
  </si>
  <si>
    <t>00009330</t>
  </si>
  <si>
    <t>00009340</t>
  </si>
  <si>
    <t>00009350</t>
  </si>
  <si>
    <t>00009360</t>
  </si>
  <si>
    <t>00009370</t>
  </si>
  <si>
    <t>00009380</t>
  </si>
  <si>
    <t>00009390</t>
  </si>
  <si>
    <t>000093a0</t>
  </si>
  <si>
    <t>000093b0</t>
  </si>
  <si>
    <t>000093c0</t>
  </si>
  <si>
    <t>000093d0</t>
  </si>
  <si>
    <t>000093e0</t>
  </si>
  <si>
    <t>000093f0</t>
  </si>
  <si>
    <t>00009400</t>
  </si>
  <si>
    <t>00009410</t>
  </si>
  <si>
    <t>00009420</t>
  </si>
  <si>
    <t>00009430</t>
  </si>
  <si>
    <t>00009440</t>
  </si>
  <si>
    <t>00009450</t>
  </si>
  <si>
    <t>00009460</t>
  </si>
  <si>
    <t>00009470</t>
  </si>
  <si>
    <t>00009480</t>
  </si>
  <si>
    <t>00009490</t>
  </si>
  <si>
    <t>000094a0</t>
  </si>
  <si>
    <t>000094b0</t>
  </si>
  <si>
    <t>000094c0</t>
  </si>
  <si>
    <t>000094d0</t>
  </si>
  <si>
    <t>000094e0</t>
  </si>
  <si>
    <t>000094f0</t>
  </si>
  <si>
    <t>00009500</t>
  </si>
  <si>
    <t>00009510</t>
  </si>
  <si>
    <t>00009520</t>
  </si>
  <si>
    <t>00009530</t>
  </si>
  <si>
    <t>00009540</t>
  </si>
  <si>
    <t>00009550</t>
  </si>
  <si>
    <t>00009560</t>
  </si>
  <si>
    <t>00009570</t>
  </si>
  <si>
    <t>00009580</t>
  </si>
  <si>
    <t>00009590</t>
  </si>
  <si>
    <t>000095a0</t>
  </si>
  <si>
    <t>000095b0</t>
  </si>
  <si>
    <t>000095c0</t>
  </si>
  <si>
    <t>000095d0</t>
  </si>
  <si>
    <t>000095e0</t>
  </si>
  <si>
    <t>000095f0</t>
  </si>
  <si>
    <t>00009600</t>
  </si>
  <si>
    <t>00009610</t>
  </si>
  <si>
    <t>00009620</t>
  </si>
  <si>
    <t>00009630</t>
  </si>
  <si>
    <t>00009640</t>
  </si>
  <si>
    <t>00009650</t>
  </si>
  <si>
    <t>00009660</t>
  </si>
  <si>
    <t>00009670</t>
  </si>
  <si>
    <t>00009680</t>
  </si>
  <si>
    <t>00009690</t>
  </si>
  <si>
    <t>000096a0</t>
  </si>
  <si>
    <t>000096b0</t>
  </si>
  <si>
    <t>000096c0</t>
  </si>
  <si>
    <t>000096d0</t>
  </si>
  <si>
    <t>000096e0</t>
  </si>
  <si>
    <t>000096f0</t>
  </si>
  <si>
    <t>00009700</t>
  </si>
  <si>
    <t>00009710</t>
  </si>
  <si>
    <t>00009720</t>
  </si>
  <si>
    <t>00009730</t>
  </si>
  <si>
    <t>00009740</t>
  </si>
  <si>
    <t>00009750</t>
  </si>
  <si>
    <t>00009760</t>
  </si>
  <si>
    <t>00009770</t>
  </si>
  <si>
    <t>00009780</t>
  </si>
  <si>
    <t>00009790</t>
  </si>
  <si>
    <t>000097a0</t>
  </si>
  <si>
    <t>000097b0</t>
  </si>
  <si>
    <t>000097c0</t>
  </si>
  <si>
    <t>000097d0</t>
  </si>
  <si>
    <t>000097e0</t>
  </si>
  <si>
    <t>000097f0</t>
  </si>
  <si>
    <t>00009800</t>
  </si>
  <si>
    <t>00009810</t>
  </si>
  <si>
    <t>00009820</t>
  </si>
  <si>
    <t>00009830</t>
  </si>
  <si>
    <t>00009840</t>
  </si>
  <si>
    <t>00009850</t>
  </si>
  <si>
    <t>00009860</t>
  </si>
  <si>
    <t>00009870</t>
  </si>
  <si>
    <t>00009880</t>
  </si>
  <si>
    <t>00009890</t>
  </si>
  <si>
    <t>000098a0</t>
  </si>
  <si>
    <t>000098b0</t>
  </si>
  <si>
    <t>000098c0</t>
  </si>
  <si>
    <t>000098d0</t>
  </si>
  <si>
    <t>000098e0</t>
  </si>
  <si>
    <t>000098f0</t>
  </si>
  <si>
    <t>00009900</t>
  </si>
  <si>
    <t>00009910</t>
  </si>
  <si>
    <t>00009920</t>
  </si>
  <si>
    <t>00009930</t>
  </si>
  <si>
    <t>00009940</t>
  </si>
  <si>
    <t>00009950</t>
  </si>
  <si>
    <t>00009960</t>
  </si>
  <si>
    <t>00009970</t>
  </si>
  <si>
    <t>00009980</t>
  </si>
  <si>
    <t>00009990</t>
  </si>
  <si>
    <t>000099a0</t>
  </si>
  <si>
    <t>000099b0</t>
  </si>
  <si>
    <t>000099c0</t>
  </si>
  <si>
    <t>000099d0</t>
  </si>
  <si>
    <t>000099e0</t>
  </si>
  <si>
    <t>000099f0</t>
  </si>
  <si>
    <t>00009a00</t>
  </si>
  <si>
    <t>00009a10</t>
  </si>
  <si>
    <t>00009a20</t>
  </si>
  <si>
    <t>00009a30</t>
  </si>
  <si>
    <t>00009a40</t>
  </si>
  <si>
    <t>00009a50</t>
  </si>
  <si>
    <t>00009a60</t>
  </si>
  <si>
    <t>00009a70</t>
  </si>
  <si>
    <t>00009a80</t>
  </si>
  <si>
    <t>00009a90</t>
  </si>
  <si>
    <t>00009aa0</t>
  </si>
  <si>
    <t>00009ab0</t>
  </si>
  <si>
    <t>00009ac0</t>
  </si>
  <si>
    <t>00009ad0</t>
  </si>
  <si>
    <t>00009ae0</t>
  </si>
  <si>
    <t>00009af0</t>
  </si>
  <si>
    <t>00009b00</t>
  </si>
  <si>
    <t>00009b10</t>
  </si>
  <si>
    <t>00009b20</t>
  </si>
  <si>
    <t>00009b30</t>
  </si>
  <si>
    <t>00009b40</t>
  </si>
  <si>
    <t>00009b50</t>
  </si>
  <si>
    <t>00009b60</t>
  </si>
  <si>
    <t>00009b70</t>
  </si>
  <si>
    <t>00009b80</t>
  </si>
  <si>
    <t>00009b90</t>
  </si>
  <si>
    <t>00009ba0</t>
  </si>
  <si>
    <t>00009bb0</t>
  </si>
  <si>
    <t>00009bc0</t>
  </si>
  <si>
    <t>00009bd0</t>
  </si>
  <si>
    <t>00009be0</t>
  </si>
  <si>
    <t>00009bf0</t>
  </si>
  <si>
    <t>00009c00</t>
  </si>
  <si>
    <t>00009c10</t>
  </si>
  <si>
    <t>00009c20</t>
  </si>
  <si>
    <t>00009c30</t>
  </si>
  <si>
    <t>00009c40</t>
  </si>
  <si>
    <t>00009c50</t>
  </si>
  <si>
    <t>00009c60</t>
  </si>
  <si>
    <t>00009c70</t>
  </si>
  <si>
    <t>00009c80</t>
  </si>
  <si>
    <t>00009c90</t>
  </si>
  <si>
    <t>00009ca0</t>
  </si>
  <si>
    <t>00009cb0</t>
  </si>
  <si>
    <t>00009cc0</t>
  </si>
  <si>
    <t>00009cd0</t>
  </si>
  <si>
    <t>00009ce0</t>
  </si>
  <si>
    <t>00009cf0</t>
  </si>
  <si>
    <t>00009d00</t>
  </si>
  <si>
    <t>00009d10</t>
  </si>
  <si>
    <t>00009d20</t>
  </si>
  <si>
    <t>00009d30</t>
  </si>
  <si>
    <t>00009d40</t>
  </si>
  <si>
    <t>00009d50</t>
  </si>
  <si>
    <t>00009d60</t>
  </si>
  <si>
    <t>00009d70</t>
  </si>
  <si>
    <t>00009d80</t>
  </si>
  <si>
    <t>00009d90</t>
  </si>
  <si>
    <t>00009da0</t>
  </si>
  <si>
    <t>00009db0</t>
  </si>
  <si>
    <t>00009dc0</t>
  </si>
  <si>
    <t>00009dd0</t>
  </si>
  <si>
    <t>00009de0</t>
  </si>
  <si>
    <t>00009df0</t>
  </si>
  <si>
    <t>00009e00</t>
  </si>
  <si>
    <t>00009e10</t>
  </si>
  <si>
    <t>00009e20</t>
  </si>
  <si>
    <t>00009e30</t>
  </si>
  <si>
    <t>00009e40</t>
  </si>
  <si>
    <t>00009e50</t>
  </si>
  <si>
    <t>00009e60</t>
  </si>
  <si>
    <t>00009e70</t>
  </si>
  <si>
    <t>00009e80</t>
  </si>
  <si>
    <t>00009e90</t>
  </si>
  <si>
    <t>00009ea0</t>
  </si>
  <si>
    <t>00009eb0</t>
  </si>
  <si>
    <t>00009ec0</t>
  </si>
  <si>
    <t>00009ed0</t>
  </si>
  <si>
    <t>00009ee0</t>
  </si>
  <si>
    <t>00009ef0</t>
  </si>
  <si>
    <t>00009f00</t>
  </si>
  <si>
    <t>00009f10</t>
  </si>
  <si>
    <t>00009f20</t>
  </si>
  <si>
    <t>00009f30</t>
  </si>
  <si>
    <t>00009f40</t>
  </si>
  <si>
    <t>00009f50</t>
  </si>
  <si>
    <t>00009f60</t>
  </si>
  <si>
    <t>00009f70</t>
  </si>
  <si>
    <t>00009f80</t>
  </si>
  <si>
    <t>00009f90</t>
  </si>
  <si>
    <t>00009fa0</t>
  </si>
  <si>
    <t>00009fb0</t>
  </si>
  <si>
    <t>00009fc0</t>
  </si>
  <si>
    <t>00009fd0</t>
  </si>
  <si>
    <t>00009fe0</t>
  </si>
  <si>
    <t>00009ff0</t>
  </si>
  <si>
    <t>0000a000</t>
  </si>
  <si>
    <t>0000a010</t>
  </si>
  <si>
    <t>0000a020</t>
  </si>
  <si>
    <t>0000a030</t>
  </si>
  <si>
    <t>0000a040</t>
  </si>
  <si>
    <t>0000a050</t>
  </si>
  <si>
    <t>0000a060</t>
  </si>
  <si>
    <t>0000a070</t>
  </si>
  <si>
    <t>0000a080</t>
  </si>
  <si>
    <t>0000a090</t>
  </si>
  <si>
    <t>0000a0a0</t>
  </si>
  <si>
    <t>0000a0b0</t>
  </si>
  <si>
    <t>0000a0c0</t>
  </si>
  <si>
    <t>0000a0d0</t>
  </si>
  <si>
    <t>0000a0e0</t>
  </si>
  <si>
    <t>0000a0f0</t>
  </si>
  <si>
    <t>0000a100</t>
  </si>
  <si>
    <t>0000a110</t>
  </si>
  <si>
    <t>0000a120</t>
  </si>
  <si>
    <t>0000a130</t>
  </si>
  <si>
    <t>0000a140</t>
  </si>
  <si>
    <t>0000a150</t>
  </si>
  <si>
    <t>0000a160</t>
  </si>
  <si>
    <t>0000a170</t>
  </si>
  <si>
    <t>0000a180</t>
  </si>
  <si>
    <t>0000a190</t>
  </si>
  <si>
    <t>0000a1a0</t>
  </si>
  <si>
    <t>0000a1b0</t>
  </si>
  <si>
    <t>0000a1c0</t>
  </si>
  <si>
    <t>0000a1d0</t>
  </si>
  <si>
    <t>0000a1e0</t>
  </si>
  <si>
    <t>0000a1f0</t>
  </si>
  <si>
    <t>0000a200</t>
  </si>
  <si>
    <t>0000a210</t>
  </si>
  <si>
    <t>0000a220</t>
  </si>
  <si>
    <t>0000a230</t>
  </si>
  <si>
    <t>0000a240</t>
  </si>
  <si>
    <t>0000a250</t>
  </si>
  <si>
    <t>0000a260</t>
  </si>
  <si>
    <t>0000a270</t>
  </si>
  <si>
    <t>0000a280</t>
  </si>
  <si>
    <t>0000a290</t>
  </si>
  <si>
    <t>0000a2a0</t>
  </si>
  <si>
    <t>0000a2b0</t>
  </si>
  <si>
    <t>0000a2c0</t>
  </si>
  <si>
    <t>0000a2d0</t>
  </si>
  <si>
    <t>0000a2e0</t>
  </si>
  <si>
    <t>0000a2f0</t>
  </si>
  <si>
    <t>0000a300</t>
  </si>
  <si>
    <t>0000a310</t>
  </si>
  <si>
    <t>0000a320</t>
  </si>
  <si>
    <t>0000a330</t>
  </si>
  <si>
    <t>0000a340</t>
  </si>
  <si>
    <t>0000a350</t>
  </si>
  <si>
    <t>0000a360</t>
  </si>
  <si>
    <t>0000a370</t>
  </si>
  <si>
    <t>0000a380</t>
  </si>
  <si>
    <t>0000a390</t>
  </si>
  <si>
    <t>0000a3a0</t>
  </si>
  <si>
    <t>0000a3b0</t>
  </si>
  <si>
    <t>0000a3c0</t>
  </si>
  <si>
    <t>0000a3d0</t>
  </si>
  <si>
    <t>0000a3e0</t>
  </si>
  <si>
    <t>0000a3f0</t>
  </si>
  <si>
    <t>0000a400</t>
  </si>
  <si>
    <t>0000a410</t>
  </si>
  <si>
    <t>0000a420</t>
  </si>
  <si>
    <t>0000a430</t>
  </si>
  <si>
    <t>0000a440</t>
  </si>
  <si>
    <t>0000a450</t>
  </si>
  <si>
    <t>0000a460</t>
  </si>
  <si>
    <t>0000a470</t>
  </si>
  <si>
    <t>0000a480</t>
  </si>
  <si>
    <t>0000a490</t>
  </si>
  <si>
    <t>0000a4a0</t>
  </si>
  <si>
    <t>0000a4b0</t>
  </si>
  <si>
    <t>0000a4c0</t>
  </si>
  <si>
    <t>0000a4d0</t>
  </si>
  <si>
    <t>0000a4e0</t>
  </si>
  <si>
    <t>0000a4f0</t>
  </si>
  <si>
    <t>0000a500</t>
  </si>
  <si>
    <t>0000a510</t>
  </si>
  <si>
    <t>0000a520</t>
  </si>
  <si>
    <t>0000a530</t>
  </si>
  <si>
    <t>0000a540</t>
  </si>
  <si>
    <t>0000a550</t>
  </si>
  <si>
    <t>0000a560</t>
  </si>
  <si>
    <t>0000a570</t>
  </si>
  <si>
    <t>0000a580</t>
  </si>
  <si>
    <t>0000a590</t>
  </si>
  <si>
    <t>0000a5a0</t>
  </si>
  <si>
    <t>0000a5b0</t>
  </si>
  <si>
    <t>0000a5c0</t>
  </si>
  <si>
    <t>0000a5d0</t>
  </si>
  <si>
    <t>0000a5e0</t>
  </si>
  <si>
    <t>0000a5f0</t>
  </si>
  <si>
    <t>0000a600</t>
  </si>
  <si>
    <t>0000a610</t>
  </si>
  <si>
    <t>0000a620</t>
  </si>
  <si>
    <t>0000a630</t>
  </si>
  <si>
    <t>0000a640</t>
  </si>
  <si>
    <t>0000a650</t>
  </si>
  <si>
    <t>0000a660</t>
  </si>
  <si>
    <t>0000a670</t>
  </si>
  <si>
    <t>0000a680</t>
  </si>
  <si>
    <t>0000a690</t>
  </si>
  <si>
    <t>0000a6a0</t>
  </si>
  <si>
    <t>0000a6b0</t>
  </si>
  <si>
    <t>0000a6c0</t>
  </si>
  <si>
    <t>0000a6d0</t>
  </si>
  <si>
    <t>0000a6e0</t>
  </si>
  <si>
    <t>0000a6f0</t>
  </si>
  <si>
    <t>0000a700</t>
  </si>
  <si>
    <t>0000a710</t>
  </si>
  <si>
    <t>0000a720</t>
  </si>
  <si>
    <t>0000a730</t>
  </si>
  <si>
    <t>0000a740</t>
  </si>
  <si>
    <t>0000a750</t>
  </si>
  <si>
    <t>0000a760</t>
  </si>
  <si>
    <t>0000a770</t>
  </si>
  <si>
    <t>0000a780</t>
  </si>
  <si>
    <t>0000a790</t>
  </si>
  <si>
    <t>0000a7a0</t>
  </si>
  <si>
    <t>0000a7b0</t>
  </si>
  <si>
    <t>0000a7c0</t>
  </si>
  <si>
    <t>0000a7d0</t>
  </si>
  <si>
    <t>0000a7e0</t>
  </si>
  <si>
    <t>0000a7f0</t>
  </si>
  <si>
    <t>0000a800</t>
  </si>
  <si>
    <t>0000a810</t>
  </si>
  <si>
    <t>0000a820</t>
  </si>
  <si>
    <t>0000a830</t>
  </si>
  <si>
    <t>0000a840</t>
  </si>
  <si>
    <t>0000a850</t>
  </si>
  <si>
    <t>0000a860</t>
  </si>
  <si>
    <t>0000a870</t>
  </si>
  <si>
    <t>0000a880</t>
  </si>
  <si>
    <t>0000a890</t>
  </si>
  <si>
    <t>0000a8a0</t>
  </si>
  <si>
    <t>0000a8b0</t>
  </si>
  <si>
    <t>0000a8c0</t>
  </si>
  <si>
    <t>0000a8d0</t>
  </si>
  <si>
    <t>0000a8e0</t>
  </si>
  <si>
    <t>0000a8f0</t>
  </si>
  <si>
    <t>0000a900</t>
  </si>
  <si>
    <t>0000a910</t>
  </si>
  <si>
    <t>0000a920</t>
  </si>
  <si>
    <t>0000a930</t>
  </si>
  <si>
    <t>0000a940</t>
  </si>
  <si>
    <t>0000a950</t>
  </si>
  <si>
    <t>0000a960</t>
  </si>
  <si>
    <t>0000a970</t>
  </si>
  <si>
    <t>0000a980</t>
  </si>
  <si>
    <t>0000a990</t>
  </si>
  <si>
    <t>0000a9a0</t>
  </si>
  <si>
    <t>0000a9b0</t>
  </si>
  <si>
    <t>0000a9c0</t>
  </si>
  <si>
    <t>0000a9d0</t>
  </si>
  <si>
    <t>0000a9e0</t>
  </si>
  <si>
    <t>0000a9f0</t>
  </si>
  <si>
    <t>0000aa00</t>
  </si>
  <si>
    <t>0000aa10</t>
  </si>
  <si>
    <t>0000aa20</t>
  </si>
  <si>
    <t>0000aa30</t>
  </si>
  <si>
    <t>0000aa40</t>
  </si>
  <si>
    <t>0000aa50</t>
  </si>
  <si>
    <t>0000aa60</t>
  </si>
  <si>
    <t>0000aa70</t>
  </si>
  <si>
    <t>0000aa80</t>
  </si>
  <si>
    <t>0000aa90</t>
  </si>
  <si>
    <t>0000aaa0</t>
  </si>
  <si>
    <t>0000aab0</t>
  </si>
  <si>
    <t>0000aac0</t>
  </si>
  <si>
    <t>0000aad0</t>
  </si>
  <si>
    <t>0000aae0</t>
  </si>
  <si>
    <t>0000aaf0</t>
  </si>
  <si>
    <t>0000ab00</t>
  </si>
  <si>
    <t>0000ab10</t>
  </si>
  <si>
    <t>0000ab20</t>
  </si>
  <si>
    <t>0000ab30</t>
  </si>
  <si>
    <t>0000ab40</t>
  </si>
  <si>
    <t>0000ab50</t>
  </si>
  <si>
    <t>0000ab60</t>
  </si>
  <si>
    <t>0000ab70</t>
  </si>
  <si>
    <t>0000ab80</t>
  </si>
  <si>
    <t>0000ab90</t>
  </si>
  <si>
    <t>0000aba0</t>
  </si>
  <si>
    <t>0000abb0</t>
  </si>
  <si>
    <t>0000abc0</t>
  </si>
  <si>
    <t>0000abd0</t>
  </si>
  <si>
    <t>0000abe0</t>
  </si>
  <si>
    <t>0000abf0</t>
  </si>
  <si>
    <t>0000ac00</t>
  </si>
  <si>
    <t>0000ac10</t>
  </si>
  <si>
    <t>0000ac20</t>
  </si>
  <si>
    <t>0000ac30</t>
  </si>
  <si>
    <t>0000ac40</t>
  </si>
  <si>
    <t>0000ac50</t>
  </si>
  <si>
    <t>0000ac60</t>
  </si>
  <si>
    <t>0000ac70</t>
  </si>
  <si>
    <t>0000ac80</t>
  </si>
  <si>
    <t>0000ac90</t>
  </si>
  <si>
    <t>0000aca0</t>
  </si>
  <si>
    <t>0000acb0</t>
  </si>
  <si>
    <t>0000acc0</t>
  </si>
  <si>
    <t>0000acd0</t>
  </si>
  <si>
    <t>0000ace0</t>
  </si>
  <si>
    <t>0000acf0</t>
  </si>
  <si>
    <t>0000ad00</t>
  </si>
  <si>
    <t>0000ad10</t>
  </si>
  <si>
    <t>0000ad20</t>
  </si>
  <si>
    <t>0000ad30</t>
  </si>
  <si>
    <t>0000ad40</t>
  </si>
  <si>
    <t>0000ad50</t>
  </si>
  <si>
    <t>0000ad60</t>
  </si>
  <si>
    <t>0000ad70</t>
  </si>
  <si>
    <t>0000ad80</t>
  </si>
  <si>
    <t>0000ad90</t>
  </si>
  <si>
    <t>0000ada0</t>
  </si>
  <si>
    <t>0000adb0</t>
  </si>
  <si>
    <t>0000adc0</t>
  </si>
  <si>
    <t>0000add0</t>
  </si>
  <si>
    <t>0000ade0</t>
  </si>
  <si>
    <t>0000adf0</t>
  </si>
  <si>
    <t>0000ae00</t>
  </si>
  <si>
    <t>0000ae10</t>
  </si>
  <si>
    <t>0000ae20</t>
  </si>
  <si>
    <t>0000ae30</t>
  </si>
  <si>
    <t>0000ae40</t>
  </si>
  <si>
    <t>0000ae50</t>
  </si>
  <si>
    <t>0000ae60</t>
  </si>
  <si>
    <t>0000ae70</t>
  </si>
  <si>
    <t>0000ae80</t>
  </si>
  <si>
    <t>0000ae90</t>
  </si>
  <si>
    <t>0000aea0</t>
  </si>
  <si>
    <t>0000aeb0</t>
  </si>
  <si>
    <t>0000aec0</t>
  </si>
  <si>
    <t>0000aed0</t>
  </si>
  <si>
    <t>0000aee0</t>
  </si>
  <si>
    <t>0000aef0</t>
  </si>
  <si>
    <t>0000af00</t>
  </si>
  <si>
    <t>0000af10</t>
  </si>
  <si>
    <t>0000af20</t>
  </si>
  <si>
    <t>0000af30</t>
  </si>
  <si>
    <t>0000af40</t>
  </si>
  <si>
    <t>0000af50</t>
  </si>
  <si>
    <t>0000af60</t>
  </si>
  <si>
    <t>0000af70</t>
  </si>
  <si>
    <t>0000af80</t>
  </si>
  <si>
    <t>0000af90</t>
  </si>
  <si>
    <t>0000afa0</t>
  </si>
  <si>
    <t>0000afb0</t>
  </si>
  <si>
    <t>0000afc0</t>
  </si>
  <si>
    <t>0000afd0</t>
  </si>
  <si>
    <t>0000afe0</t>
  </si>
  <si>
    <t>0000aff0</t>
  </si>
  <si>
    <t>0000b000</t>
  </si>
  <si>
    <t>0000b010</t>
  </si>
  <si>
    <t>0000b020</t>
  </si>
  <si>
    <t>0000b030</t>
  </si>
  <si>
    <t>0000b040</t>
  </si>
  <si>
    <t>0000b050</t>
  </si>
  <si>
    <t>0000b060</t>
  </si>
  <si>
    <t>0000b070</t>
  </si>
  <si>
    <t>0000b080</t>
  </si>
  <si>
    <t>0000b090</t>
  </si>
  <si>
    <t>0000b0a0</t>
  </si>
  <si>
    <t>0000b0b0</t>
  </si>
  <si>
    <t>0000b0c0</t>
  </si>
  <si>
    <t>0000b0d0</t>
  </si>
  <si>
    <t>0000b0e0</t>
  </si>
  <si>
    <t>0000b0f0</t>
  </si>
  <si>
    <t>0000b100</t>
  </si>
  <si>
    <t>0000b110</t>
  </si>
  <si>
    <t>0000b120</t>
  </si>
  <si>
    <t>0000b130</t>
  </si>
  <si>
    <t>0000b140</t>
  </si>
  <si>
    <t>0000b150</t>
  </si>
  <si>
    <t>0000b160</t>
  </si>
  <si>
    <t>0000b170</t>
  </si>
  <si>
    <t>0000b180</t>
  </si>
  <si>
    <t>0000b190</t>
  </si>
  <si>
    <t>0000b1a0</t>
  </si>
  <si>
    <t>0000b1b0</t>
  </si>
  <si>
    <t>0000b1c0</t>
  </si>
  <si>
    <t>0000b1d0</t>
  </si>
  <si>
    <t>0000b1e0</t>
  </si>
  <si>
    <t>0000b1f0</t>
  </si>
  <si>
    <t>0000b200</t>
  </si>
  <si>
    <t>0000b210</t>
  </si>
  <si>
    <t>0000b220</t>
  </si>
  <si>
    <t>0000b230</t>
  </si>
  <si>
    <t>0000b240</t>
  </si>
  <si>
    <t>0000b250</t>
  </si>
  <si>
    <t>0000b260</t>
  </si>
  <si>
    <t>0000b270</t>
  </si>
  <si>
    <t>0000b280</t>
  </si>
  <si>
    <t>0000b290</t>
  </si>
  <si>
    <t>0000b2a0</t>
  </si>
  <si>
    <t>0000b2b0</t>
  </si>
  <si>
    <t>0000b2c0</t>
  </si>
  <si>
    <t>0000b2d0</t>
  </si>
  <si>
    <t>0000b2e0</t>
  </si>
  <si>
    <t>0000b2f0</t>
  </si>
  <si>
    <t>0000b300</t>
  </si>
  <si>
    <t>0000b310</t>
  </si>
  <si>
    <t>0000b320</t>
  </si>
  <si>
    <t>0000b330</t>
  </si>
  <si>
    <t>0000b340</t>
  </si>
  <si>
    <t>0000b350</t>
  </si>
  <si>
    <t>0000b360</t>
  </si>
  <si>
    <t>0000b370</t>
  </si>
  <si>
    <t>0000b380</t>
  </si>
  <si>
    <t>0000b390</t>
  </si>
  <si>
    <t>0000b3a0</t>
  </si>
  <si>
    <t>0000b3b0</t>
  </si>
  <si>
    <t>0000b3c0</t>
  </si>
  <si>
    <t>0000b3d0</t>
  </si>
  <si>
    <t>0000b3e0</t>
  </si>
  <si>
    <t>0000b3f0</t>
  </si>
  <si>
    <t>0000b400</t>
  </si>
  <si>
    <t>0000b410</t>
  </si>
  <si>
    <t>0000b420</t>
  </si>
  <si>
    <t>0000b430</t>
  </si>
  <si>
    <t>0000b440</t>
  </si>
  <si>
    <t>0000b450</t>
  </si>
  <si>
    <t>0000b460</t>
  </si>
  <si>
    <t>0000b470</t>
  </si>
  <si>
    <t>0000b480</t>
  </si>
  <si>
    <t>0000b490</t>
  </si>
  <si>
    <t>0000b4a0</t>
  </si>
  <si>
    <t>0000b4b0</t>
  </si>
  <si>
    <t>0000b4c0</t>
  </si>
  <si>
    <t>0000b4d0</t>
  </si>
  <si>
    <t>0000b4e0</t>
  </si>
  <si>
    <t>0000b4f0</t>
  </si>
  <si>
    <t>0000b500</t>
  </si>
  <si>
    <t>0000b510</t>
  </si>
  <si>
    <t>0000b520</t>
  </si>
  <si>
    <t>0000b530</t>
  </si>
  <si>
    <t>0000b540</t>
  </si>
  <si>
    <t>0000b550</t>
  </si>
  <si>
    <t>0000b560</t>
  </si>
  <si>
    <t>0000b570</t>
  </si>
  <si>
    <t>0000b580</t>
  </si>
  <si>
    <t>0000b590</t>
  </si>
  <si>
    <t>0000b5a0</t>
  </si>
  <si>
    <t>0000b5b0</t>
  </si>
  <si>
    <t>0000b5c0</t>
  </si>
  <si>
    <t>0000b5d0</t>
  </si>
  <si>
    <t>0000b5e0</t>
  </si>
  <si>
    <t>0000b5f0</t>
  </si>
  <si>
    <t>0000b600</t>
  </si>
  <si>
    <t>0000b610</t>
  </si>
  <si>
    <t>0000b620</t>
  </si>
  <si>
    <t>0000b630</t>
  </si>
  <si>
    <t>0000b640</t>
  </si>
  <si>
    <t>0000b650</t>
  </si>
  <si>
    <t>0000b660</t>
  </si>
  <si>
    <t>0000b670</t>
  </si>
  <si>
    <t>0000b680</t>
  </si>
  <si>
    <t>0000b690</t>
  </si>
  <si>
    <t>0000b6a0</t>
  </si>
  <si>
    <t>0000b6b0</t>
  </si>
  <si>
    <t>0000b6c0</t>
  </si>
  <si>
    <t>0000b6d0</t>
  </si>
  <si>
    <t>0000b6e0</t>
  </si>
  <si>
    <t>0000b6f0</t>
  </si>
  <si>
    <t>0000b700</t>
  </si>
  <si>
    <t>0000b710</t>
  </si>
  <si>
    <t>0000b720</t>
  </si>
  <si>
    <t>0000b730</t>
  </si>
  <si>
    <t>0000b740</t>
  </si>
  <si>
    <t>0000b750</t>
  </si>
  <si>
    <t>0000b760</t>
  </si>
  <si>
    <t>0000b770</t>
  </si>
  <si>
    <t>0000b780</t>
  </si>
  <si>
    <t>0000b790</t>
  </si>
  <si>
    <t>0000b7a0</t>
  </si>
  <si>
    <t>0000b7b0</t>
  </si>
  <si>
    <t>0000b7c0</t>
  </si>
  <si>
    <t>0000b7d0</t>
  </si>
  <si>
    <t>0000b7e0</t>
  </si>
  <si>
    <t>0000b7f0</t>
  </si>
  <si>
    <t>0000b800</t>
  </si>
  <si>
    <t>0000b810</t>
  </si>
  <si>
    <t>0000b820</t>
  </si>
  <si>
    <t>0000b830</t>
  </si>
  <si>
    <t>0000b840</t>
  </si>
  <si>
    <t>0000b850</t>
  </si>
  <si>
    <t>0000b860</t>
  </si>
  <si>
    <t>0000b870</t>
  </si>
  <si>
    <t>0000b880</t>
  </si>
  <si>
    <t>0000b890</t>
  </si>
  <si>
    <t>0000b8a0</t>
  </si>
  <si>
    <t>0000b8b0</t>
  </si>
  <si>
    <t>0000b8c0</t>
  </si>
  <si>
    <t>0000b8d0</t>
  </si>
  <si>
    <t>0000b8e0</t>
  </si>
  <si>
    <t>0000b8f0</t>
  </si>
  <si>
    <t>0000b900</t>
  </si>
  <si>
    <t>0000b910</t>
  </si>
  <si>
    <t>0000b920</t>
  </si>
  <si>
    <t>0000b930</t>
  </si>
  <si>
    <t>0000b940</t>
  </si>
  <si>
    <t>0000b950</t>
  </si>
  <si>
    <t>0000b960</t>
  </si>
  <si>
    <t>0000b970</t>
  </si>
  <si>
    <t>0000b980</t>
  </si>
  <si>
    <t>0000b990</t>
  </si>
  <si>
    <t>0000b9a0</t>
  </si>
  <si>
    <t>0000b9b0</t>
  </si>
  <si>
    <t>0000b9c0</t>
  </si>
  <si>
    <t>0000b9d0</t>
  </si>
  <si>
    <t>0000b9e0</t>
  </si>
  <si>
    <t>0000b9f0</t>
  </si>
  <si>
    <t>0000ba00</t>
  </si>
  <si>
    <t>0000ba10</t>
  </si>
  <si>
    <t>0000ba20</t>
  </si>
  <si>
    <t>0000ba30</t>
  </si>
  <si>
    <t>0000ba40</t>
  </si>
  <si>
    <t>0000ba50</t>
  </si>
  <si>
    <t>0000ba60</t>
  </si>
  <si>
    <t>0000ba70</t>
  </si>
  <si>
    <t>0000ba80</t>
  </si>
  <si>
    <t>0000ba90</t>
  </si>
  <si>
    <t>0000baa0</t>
  </si>
  <si>
    <t>0000bab0</t>
  </si>
  <si>
    <t>0000bac0</t>
  </si>
  <si>
    <t>0000bad0</t>
  </si>
  <si>
    <t>0000bae0</t>
  </si>
  <si>
    <t>0000baf0</t>
  </si>
  <si>
    <t>0000bb00</t>
  </si>
  <si>
    <t>0000bb10</t>
  </si>
  <si>
    <t>0000bb20</t>
  </si>
  <si>
    <t>0000bb30</t>
  </si>
  <si>
    <t>0000bb40</t>
  </si>
  <si>
    <t>0000bb50</t>
  </si>
  <si>
    <t>0000bb60</t>
  </si>
  <si>
    <t>0000bb70</t>
  </si>
  <si>
    <t>0000bb80</t>
  </si>
  <si>
    <t>0000bb90</t>
  </si>
  <si>
    <t>0000bba0</t>
  </si>
  <si>
    <t>0000bbb0</t>
  </si>
  <si>
    <t>0000bbc0</t>
  </si>
  <si>
    <t>0000bbd0</t>
  </si>
  <si>
    <t>0000bbe0</t>
  </si>
  <si>
    <t>0000bbf0</t>
  </si>
  <si>
    <t>0000bc00</t>
  </si>
  <si>
    <t>0000bc10</t>
  </si>
  <si>
    <t>0000bc20</t>
  </si>
  <si>
    <t>0000bc30</t>
  </si>
  <si>
    <t>0000bc40</t>
  </si>
  <si>
    <t>0000bc50</t>
  </si>
  <si>
    <t>0000bc60</t>
  </si>
  <si>
    <t>0000bc70</t>
  </si>
  <si>
    <t>0000bc80</t>
  </si>
  <si>
    <t>0000bc90</t>
  </si>
  <si>
    <t>0000bca0</t>
  </si>
  <si>
    <t>0000bcb0</t>
  </si>
  <si>
    <t>0000bcc0</t>
  </si>
  <si>
    <t>0000bcd0</t>
  </si>
  <si>
    <t>0000bce0</t>
  </si>
  <si>
    <t>0000bcf0</t>
  </si>
  <si>
    <t>0000bd00</t>
  </si>
  <si>
    <t>0000bd10</t>
  </si>
  <si>
    <t>0000bd20</t>
  </si>
  <si>
    <t>0000bd30</t>
  </si>
  <si>
    <t>0000bd40</t>
  </si>
  <si>
    <t>0000bd50</t>
  </si>
  <si>
    <t>0000bd60</t>
  </si>
  <si>
    <t>0000bd70</t>
  </si>
  <si>
    <t>0000bd80</t>
  </si>
  <si>
    <t>0000bd90</t>
  </si>
  <si>
    <t>0000bda0</t>
  </si>
  <si>
    <t>0000bdb0</t>
  </si>
  <si>
    <t>0000bdc0</t>
  </si>
  <si>
    <t>0000bdd0</t>
  </si>
  <si>
    <t>0000bde0</t>
  </si>
  <si>
    <t>0000bdf0</t>
  </si>
  <si>
    <t>0000be00</t>
  </si>
  <si>
    <t>0000be10</t>
  </si>
  <si>
    <t>0000be20</t>
  </si>
  <si>
    <t>0000be30</t>
  </si>
  <si>
    <t>0000be40</t>
  </si>
  <si>
    <t>0000be50</t>
  </si>
  <si>
    <t>0000be60</t>
  </si>
  <si>
    <t>0000be70</t>
  </si>
  <si>
    <t>0000be80</t>
  </si>
  <si>
    <t>0000be90</t>
  </si>
  <si>
    <t>0000bea0</t>
  </si>
  <si>
    <t>0000beb0</t>
  </si>
  <si>
    <t>0000bec0</t>
  </si>
  <si>
    <t>0000bed0</t>
  </si>
  <si>
    <t>0000bee0</t>
  </si>
  <si>
    <t>0000bef0</t>
  </si>
  <si>
    <t>0000bf00</t>
  </si>
  <si>
    <t>0000bf10</t>
  </si>
  <si>
    <t>0000bf20</t>
  </si>
  <si>
    <t>0000bf30</t>
  </si>
  <si>
    <t>0000bf40</t>
  </si>
  <si>
    <t>0000bf50</t>
  </si>
  <si>
    <t>0000bf60</t>
  </si>
  <si>
    <t>0000bf70</t>
  </si>
  <si>
    <t>0000bf80</t>
  </si>
  <si>
    <t>0000bf90</t>
  </si>
  <si>
    <t>0000bfa0</t>
  </si>
  <si>
    <t>0000bfb0</t>
  </si>
  <si>
    <t>0000bfc0</t>
  </si>
  <si>
    <t>0000bfd0</t>
  </si>
  <si>
    <t>0000bfe0</t>
  </si>
  <si>
    <t>0000bff0</t>
  </si>
  <si>
    <t>0000c000</t>
  </si>
  <si>
    <t>0000c010</t>
  </si>
  <si>
    <t>0000c020</t>
  </si>
  <si>
    <t>0000c030</t>
  </si>
  <si>
    <t>0000c040</t>
  </si>
  <si>
    <t>0000c050</t>
  </si>
  <si>
    <t>0000c060</t>
  </si>
  <si>
    <t>0000c070</t>
  </si>
  <si>
    <t>0000c080</t>
  </si>
  <si>
    <t>0000c090</t>
  </si>
  <si>
    <t>0000c0a0</t>
  </si>
  <si>
    <t>0000c0b0</t>
  </si>
  <si>
    <t>0000c0c0</t>
  </si>
  <si>
    <t>0000c0d0</t>
  </si>
  <si>
    <t>0000c0e0</t>
  </si>
  <si>
    <t>0000c0f0</t>
  </si>
  <si>
    <t>0000c100</t>
  </si>
  <si>
    <t>0000c110</t>
  </si>
  <si>
    <t>0000c120</t>
  </si>
  <si>
    <t>0000c130</t>
  </si>
  <si>
    <t>0000c140</t>
  </si>
  <si>
    <t>0000c150</t>
  </si>
  <si>
    <t>0000c160</t>
  </si>
  <si>
    <t>0000c170</t>
  </si>
  <si>
    <t>0000c180</t>
  </si>
  <si>
    <t>0000c190</t>
  </si>
  <si>
    <t>0000c1a0</t>
  </si>
  <si>
    <t>0000c1b0</t>
  </si>
  <si>
    <t>0000c1c0</t>
  </si>
  <si>
    <t>0000c1d0</t>
  </si>
  <si>
    <t>0000c1e0</t>
  </si>
  <si>
    <t>0000c1f0</t>
  </si>
  <si>
    <t>0000c200</t>
  </si>
  <si>
    <t>0000c210</t>
  </si>
  <si>
    <t>0000c220</t>
  </si>
  <si>
    <t>0000c230</t>
  </si>
  <si>
    <t>0000c240</t>
  </si>
  <si>
    <t>0000c250</t>
  </si>
  <si>
    <t>0000c260</t>
  </si>
  <si>
    <t>0000c270</t>
  </si>
  <si>
    <t>0000c280</t>
  </si>
  <si>
    <t>0000c290</t>
  </si>
  <si>
    <t>0000c2a0</t>
  </si>
  <si>
    <t>0000c2b0</t>
  </si>
  <si>
    <t>0000c2c0</t>
  </si>
  <si>
    <t>0000c2d0</t>
  </si>
  <si>
    <t>0000c2e0</t>
  </si>
  <si>
    <t>0000c2f0</t>
  </si>
  <si>
    <t>0000c300</t>
  </si>
  <si>
    <t>0000c310</t>
  </si>
  <si>
    <t>0000c320</t>
  </si>
  <si>
    <t>0000c330</t>
  </si>
  <si>
    <t>0000c340</t>
  </si>
  <si>
    <t>0000c350</t>
  </si>
  <si>
    <t>0000c360</t>
  </si>
  <si>
    <t>0000c370</t>
  </si>
  <si>
    <t>0000c380</t>
  </si>
  <si>
    <t>0000c390</t>
  </si>
  <si>
    <t>0000c3a0</t>
  </si>
  <si>
    <t>0000c3b0</t>
  </si>
  <si>
    <t>0000c3c0</t>
  </si>
  <si>
    <t>0000c3d0</t>
  </si>
  <si>
    <t>0000c3e0</t>
  </si>
  <si>
    <t>0000c3f0</t>
  </si>
  <si>
    <t>0000c400</t>
  </si>
  <si>
    <t>0000c410</t>
  </si>
  <si>
    <t>0000c420</t>
  </si>
  <si>
    <t>0000c430</t>
  </si>
  <si>
    <t>0000c440</t>
  </si>
  <si>
    <t>0000c450</t>
  </si>
  <si>
    <t>0000c460</t>
  </si>
  <si>
    <t>0000c470</t>
  </si>
  <si>
    <t>0000c480</t>
  </si>
  <si>
    <t>0000c490</t>
  </si>
  <si>
    <t>0000c4a0</t>
  </si>
  <si>
    <t>0000c4b0</t>
  </si>
  <si>
    <t>0000c4c0</t>
  </si>
  <si>
    <t>0000c4d0</t>
  </si>
  <si>
    <t>0000c4e0</t>
  </si>
  <si>
    <t>0000c4f0</t>
  </si>
  <si>
    <t>0000c500</t>
  </si>
  <si>
    <t>0000c510</t>
  </si>
  <si>
    <t>0000c520</t>
  </si>
  <si>
    <t>0000c530</t>
  </si>
  <si>
    <t>0000c540</t>
  </si>
  <si>
    <t>0000c550</t>
  </si>
  <si>
    <t>0000c560</t>
  </si>
  <si>
    <t>0000c570</t>
  </si>
  <si>
    <t>0000c580</t>
  </si>
  <si>
    <t>0000c590</t>
  </si>
  <si>
    <t>0000c5a0</t>
  </si>
  <si>
    <t>0000c5b0</t>
  </si>
  <si>
    <t>0000c5c0</t>
  </si>
  <si>
    <t>0000c5d0</t>
  </si>
  <si>
    <t>0000c5e0</t>
  </si>
  <si>
    <t>0000c5f0</t>
  </si>
  <si>
    <t>0000c600</t>
  </si>
  <si>
    <t>0000c610</t>
  </si>
  <si>
    <t>0000c620</t>
  </si>
  <si>
    <t>0000c630</t>
  </si>
  <si>
    <t>0000c640</t>
  </si>
  <si>
    <t>0000c650</t>
  </si>
  <si>
    <t>0000c660</t>
  </si>
  <si>
    <t>0000c670</t>
  </si>
  <si>
    <t>0000c680</t>
  </si>
  <si>
    <t>0000c690</t>
  </si>
  <si>
    <t>0000c6a0</t>
  </si>
  <si>
    <t>0000c6b0</t>
  </si>
  <si>
    <t>0000c6c0</t>
  </si>
  <si>
    <t>0000c6d0</t>
  </si>
  <si>
    <t>0000c6e0</t>
  </si>
  <si>
    <t>0000c6f0</t>
  </si>
  <si>
    <t>0000c700</t>
  </si>
  <si>
    <t>0000c710</t>
  </si>
  <si>
    <t>0000c720</t>
  </si>
  <si>
    <t>0000c730</t>
  </si>
  <si>
    <t>0000c740</t>
  </si>
  <si>
    <t>0000c750</t>
  </si>
  <si>
    <t>0000c760</t>
  </si>
  <si>
    <t>0000c770</t>
  </si>
  <si>
    <t>0000c780</t>
  </si>
  <si>
    <t>0000c790</t>
  </si>
  <si>
    <t>0000c7a0</t>
  </si>
  <si>
    <t>0000c7b0</t>
  </si>
  <si>
    <t>0000c7c0</t>
  </si>
  <si>
    <t>0000c7d0</t>
  </si>
  <si>
    <t>0000c7e0</t>
  </si>
  <si>
    <t>0000c7f0</t>
  </si>
  <si>
    <t>0000c800</t>
  </si>
  <si>
    <t>0000c810</t>
  </si>
  <si>
    <t>0000c820</t>
  </si>
  <si>
    <t>0000c830</t>
  </si>
  <si>
    <t>0000c840</t>
  </si>
  <si>
    <t>0000c850</t>
  </si>
  <si>
    <t>0000c860</t>
  </si>
  <si>
    <t>0000c870</t>
  </si>
  <si>
    <t>0000c880</t>
  </si>
  <si>
    <t>0000c890</t>
  </si>
  <si>
    <t>0000c8a0</t>
  </si>
  <si>
    <t>0000c8b0</t>
  </si>
  <si>
    <t>0000c8c0</t>
  </si>
  <si>
    <t>0000c8d0</t>
  </si>
  <si>
    <t>0000c8e0</t>
  </si>
  <si>
    <t>0000c8f0</t>
  </si>
  <si>
    <t>0000c900</t>
  </si>
  <si>
    <t>0000c910</t>
  </si>
  <si>
    <t>0000c920</t>
  </si>
  <si>
    <t>0000c930</t>
  </si>
  <si>
    <t>0000c940</t>
  </si>
  <si>
    <t>0000c950</t>
  </si>
  <si>
    <t>0000c960</t>
  </si>
  <si>
    <t>0000c970</t>
  </si>
  <si>
    <t>0000c980</t>
  </si>
  <si>
    <t>0000c990</t>
  </si>
  <si>
    <t>0000c9a0</t>
  </si>
  <si>
    <t>0000c9b0</t>
  </si>
  <si>
    <t>0000c9c0</t>
  </si>
  <si>
    <t>0000c9d0</t>
  </si>
  <si>
    <t>0000c9e0</t>
  </si>
  <si>
    <t>0000c9f0</t>
  </si>
  <si>
    <t>0000ca00</t>
  </si>
  <si>
    <t>0000ca10</t>
  </si>
  <si>
    <t>0000ca20</t>
  </si>
  <si>
    <t>0000ca30</t>
  </si>
  <si>
    <t>0000ca40</t>
  </si>
  <si>
    <t>0000ca50</t>
  </si>
  <si>
    <t>0000ca60</t>
  </si>
  <si>
    <t>0000ca70</t>
  </si>
  <si>
    <t>0000ca80</t>
  </si>
  <si>
    <t>0000ca90</t>
  </si>
  <si>
    <t>0000caa0</t>
  </si>
  <si>
    <t>0000cab0</t>
  </si>
  <si>
    <t>0000cac0</t>
  </si>
  <si>
    <t>0000cad0</t>
  </si>
  <si>
    <t>0000cae0</t>
  </si>
  <si>
    <t>0000caf0</t>
  </si>
  <si>
    <t>0000cb00</t>
  </si>
  <si>
    <t>0000cb10</t>
  </si>
  <si>
    <t>0000cb20</t>
  </si>
  <si>
    <t>0000cb30</t>
  </si>
  <si>
    <t>0000cb40</t>
  </si>
  <si>
    <t>0000cb50</t>
  </si>
  <si>
    <t>0000cb60</t>
  </si>
  <si>
    <t>0000cb70</t>
  </si>
  <si>
    <t>0000cb80</t>
  </si>
  <si>
    <t>0000cb90</t>
  </si>
  <si>
    <t>0000cba0</t>
  </si>
  <si>
    <t>0000cbb0</t>
  </si>
  <si>
    <t>0000cbc0</t>
  </si>
  <si>
    <t>0000cbd0</t>
  </si>
  <si>
    <t>0000cbe0</t>
  </si>
  <si>
    <t>0000cbf0</t>
  </si>
  <si>
    <t>0000cc00</t>
  </si>
  <si>
    <t>0000cc10</t>
  </si>
  <si>
    <t>0000cc20</t>
  </si>
  <si>
    <t>0000cc30</t>
  </si>
  <si>
    <t>0000cc40</t>
  </si>
  <si>
    <t>0000cc50</t>
  </si>
  <si>
    <t>0000cc60</t>
  </si>
  <si>
    <t>0000cc70</t>
  </si>
  <si>
    <t>0000cc80</t>
  </si>
  <si>
    <t>0000cc90</t>
  </si>
  <si>
    <t>0000cca0</t>
  </si>
  <si>
    <t>0000ccb0</t>
  </si>
  <si>
    <t>0000ccc0</t>
  </si>
  <si>
    <t>0000ccd0</t>
  </si>
  <si>
    <t>0000cce0</t>
  </si>
  <si>
    <t>0000ccf0</t>
  </si>
  <si>
    <t>0000cd00</t>
  </si>
  <si>
    <t>0000cd10</t>
  </si>
  <si>
    <t>0000cd20</t>
  </si>
  <si>
    <t>0000cd30</t>
  </si>
  <si>
    <t>0000cd40</t>
  </si>
  <si>
    <t>0000cd50</t>
  </si>
  <si>
    <t>0000cd60</t>
  </si>
  <si>
    <t>0000cd70</t>
  </si>
  <si>
    <t>0000cd80</t>
  </si>
  <si>
    <t>0000cd90</t>
  </si>
  <si>
    <t>0000cda0</t>
  </si>
  <si>
    <t>0000cdb0</t>
  </si>
  <si>
    <t>0000cdc0</t>
  </si>
  <si>
    <t>0000cdd0</t>
  </si>
  <si>
    <t>0000cde0</t>
  </si>
  <si>
    <t>0000cdf0</t>
  </si>
  <si>
    <t>0000ce00</t>
  </si>
  <si>
    <t>0000ce10</t>
  </si>
  <si>
    <t>0000ce20</t>
  </si>
  <si>
    <t>0000ce30</t>
  </si>
  <si>
    <t>0000ce40</t>
  </si>
  <si>
    <t>0000ce50</t>
  </si>
  <si>
    <t>0000ce60</t>
  </si>
  <si>
    <t>0000ce70</t>
  </si>
  <si>
    <t>0000ce80</t>
  </si>
  <si>
    <t>0000ce90</t>
  </si>
  <si>
    <t>0000cea0</t>
  </si>
  <si>
    <t>0000ceb0</t>
  </si>
  <si>
    <t>0000cec0</t>
  </si>
  <si>
    <t>0000ced0</t>
  </si>
  <si>
    <t>0000cee0</t>
  </si>
  <si>
    <t>0000cef0</t>
  </si>
  <si>
    <t>0000cf00</t>
  </si>
  <si>
    <t>0000cf10</t>
  </si>
  <si>
    <t>0000cf20</t>
  </si>
  <si>
    <t>0000cf30</t>
  </si>
  <si>
    <t>0000cf40</t>
  </si>
  <si>
    <t>0000cf50</t>
  </si>
  <si>
    <t>0000cf60</t>
  </si>
  <si>
    <t>0000cf70</t>
  </si>
  <si>
    <t>0000cf80</t>
  </si>
  <si>
    <t>0000cf90</t>
  </si>
  <si>
    <t>0000cfa0</t>
  </si>
  <si>
    <t>0000cfb0</t>
  </si>
  <si>
    <t>0000cfc0</t>
  </si>
  <si>
    <t>0000cfd0</t>
  </si>
  <si>
    <t>0000cfe0</t>
  </si>
  <si>
    <t>0000cff0</t>
  </si>
  <si>
    <t>0000d000</t>
  </si>
  <si>
    <t>0000d010</t>
  </si>
  <si>
    <t>0000d020</t>
  </si>
  <si>
    <t>0000d030</t>
  </si>
  <si>
    <t>0000d040</t>
  </si>
  <si>
    <t>0000d050</t>
  </si>
  <si>
    <t>0000d060</t>
  </si>
  <si>
    <t>0000d070</t>
  </si>
  <si>
    <t>0000d080</t>
  </si>
  <si>
    <t>0000d090</t>
  </si>
  <si>
    <t>0000d0a0</t>
  </si>
  <si>
    <t>0000d0b0</t>
  </si>
  <si>
    <t>0000d0c0</t>
  </si>
  <si>
    <t>0000d0d0</t>
  </si>
  <si>
    <t>0000d0e0</t>
  </si>
  <si>
    <t>0000d0f0</t>
  </si>
  <si>
    <t>0000d100</t>
  </si>
  <si>
    <t>0000d110</t>
  </si>
  <si>
    <t>0000d120</t>
  </si>
  <si>
    <t>0000d130</t>
  </si>
  <si>
    <t>0000d140</t>
  </si>
  <si>
    <t>0000d150</t>
  </si>
  <si>
    <t>0000d160</t>
  </si>
  <si>
    <t>0000d170</t>
  </si>
  <si>
    <t>0000d180</t>
  </si>
  <si>
    <t>0000d190</t>
  </si>
  <si>
    <t>0000d1a0</t>
  </si>
  <si>
    <t>0000d1b0</t>
  </si>
  <si>
    <t>0000d1c0</t>
  </si>
  <si>
    <t>0000d1d0</t>
  </si>
  <si>
    <t>0000d1e0</t>
  </si>
  <si>
    <t>0000d1f0</t>
  </si>
  <si>
    <t>0000d200</t>
  </si>
  <si>
    <t>0000d210</t>
  </si>
  <si>
    <t>0000d220</t>
  </si>
  <si>
    <t>0000d230</t>
  </si>
  <si>
    <t>0000d240</t>
  </si>
  <si>
    <t>0000d250</t>
  </si>
  <si>
    <t>0000d260</t>
  </si>
  <si>
    <t>0000d270</t>
  </si>
  <si>
    <t>0000d280</t>
  </si>
  <si>
    <t>0000d290</t>
  </si>
  <si>
    <t>0000d2a0</t>
  </si>
  <si>
    <t>CL_PDLL_FLAGS param32 13238(0x000033B6) POLLED | RX_DST | POLL_RXD | DATA_TXD | CLI_TXD | CLI_RXD | TX_ET | SENT_RSSI | RX_DLC_END</t>
  </si>
  <si>
    <t>CL_PDLL_FLAGS param32 12983(0x000032B7) RX_ET | POLLED | RX_DST | POLL_RXD | DATA_TXD | CLI_TXD | TX_ET | SENT_RSSI | RX_DLC_END</t>
  </si>
  <si>
    <t>129 (0x81)</t>
  </si>
  <si>
    <t>130 (0x82)</t>
  </si>
  <si>
    <t>LMMGR_DATA_IND param32 0x00000011</t>
  </si>
  <si>
    <t>LMMGR_DATA_IND param32 0x00000002</t>
  </si>
  <si>
    <t>LMMGR_DATA_IND param32 0x00000008</t>
  </si>
  <si>
    <t>LMMGR_DATA_IND param32 0x00000000</t>
  </si>
  <si>
    <t>LMMGR_DATA_IND param32 0x00000009</t>
  </si>
  <si>
    <t>LMMGR_DATA_IND param32 0x0000000E</t>
  </si>
  <si>
    <t>(0x81)</t>
  </si>
  <si>
    <t>(0x82)</t>
  </si>
  <si>
    <t>rxStart</t>
  </si>
  <si>
    <t>txend to rxstart act</t>
  </si>
  <si>
    <t>POLL</t>
  </si>
  <si>
    <t>ACK</t>
  </si>
  <si>
    <t>DATA</t>
  </si>
  <si>
    <t>HSM_EVENT_ENTRY evt 0x00,arg 0x00 state LMSM_IDLE(0x1)</t>
  </si>
  <si>
    <t>123 (0x7b)</t>
  </si>
  <si>
    <t>124 (0x7c)</t>
  </si>
  <si>
    <t>122 (0x7a)</t>
  </si>
  <si>
    <t>T_TXDELAY param32 0x00000000</t>
  </si>
  <si>
    <t>LMMGR_DATA_IND param32 0x0000000B</t>
  </si>
  <si>
    <t>LMFS_ADD_SCH_EXIT param32 0x000003CE</t>
  </si>
  <si>
    <t>LMFS_ADD_SCH_EXIT param32 0x000003CF</t>
  </si>
  <si>
    <t>bad</t>
  </si>
  <si>
    <t>goood</t>
  </si>
  <si>
    <t>good</t>
  </si>
  <si>
    <t>LMMGR_DATA_IND param32 0x00000001</t>
  </si>
  <si>
    <t>LMMGR_DATA_IND param32 0x00000013</t>
  </si>
  <si>
    <t>LMMGR_DATA_IND param32 0x00000006</t>
  </si>
  <si>
    <t>LMMGR_DATA_IND param32 0x00000005</t>
  </si>
  <si>
    <t>LMFS_ADD_SCH_ENTRY param32 0x0D00C350</t>
  </si>
  <si>
    <t>LMMGR_EDI_IND param32 0x00000009</t>
  </si>
  <si>
    <t>LMFS_ADD_SCH_ENTRY param32 0x0D00BB80</t>
  </si>
  <si>
    <t>LMMGR_PHR_IND param32 0x00000690</t>
  </si>
  <si>
    <t>LMMGR_DATA_IND param32 0x00000043</t>
  </si>
  <si>
    <t>LMMGR_EDI_IND param32 0x00000011</t>
  </si>
  <si>
    <t>LMFS_ADD_SCH_EXIT param32 0x000003D0</t>
  </si>
  <si>
    <t>LMMGR_DATA_IND param32 0x00000039</t>
  </si>
  <si>
    <t>CL_PEER_MAC_ADDR addr=&gt; xx:xx:xx:xx:02:87:a2:bc</t>
  </si>
  <si>
    <t>229 (0xe5)</t>
  </si>
  <si>
    <t>TTC_TX_UPDATE param32 0x00000003</t>
  </si>
  <si>
    <t>HSM_EVENT_EXIT evt 0x03,arg 0x00 state LMSM_CL(0x5)--&gt;CL_INCOMING(0x0)</t>
  </si>
  <si>
    <t>LMMGR_PHR_IND param32 0x00000B40</t>
  </si>
  <si>
    <t>LMMGR_EDI_IND param32 0x0000000C</t>
  </si>
  <si>
    <t>LMMGR_DATA_IND param32 0x0000002C</t>
  </si>
  <si>
    <t>CL_TX STS_SUCCESS(0,0x0) mode 1 chan 44</t>
  </si>
  <si>
    <t>LMMGR_DATA_IND param32 0x0000004D</t>
  </si>
  <si>
    <t>LMMGR_DATA_IND param32 0x00000031</t>
  </si>
  <si>
    <t>LMMGR_DATA_IND param32 0x0000004E</t>
  </si>
  <si>
    <t>CHPLAN</t>
  </si>
  <si>
    <t xml:space="preserve">CHPLAN </t>
  </si>
  <si>
    <t>TRACING NAME</t>
  </si>
  <si>
    <t>DEC</t>
  </si>
  <si>
    <t>HEX</t>
  </si>
  <si>
    <t>DISABLE=1</t>
  </si>
  <si>
    <t>BYTE_CNT</t>
  </si>
  <si>
    <t>debug_tracing_event_disable (37 bytes)</t>
  </si>
  <si>
    <t>TRACING_LMMGR_PRE_IND</t>
  </si>
  <si>
    <t>TRACING_LMMGR_PHR_IND</t>
  </si>
  <si>
    <t>TRACING_LMMGR_FC_IND</t>
  </si>
  <si>
    <t>TRACING_LMMGR_EDI_IND</t>
  </si>
  <si>
    <t>TRACING_LMMGR_DATA_IND</t>
  </si>
  <si>
    <t>TRACING_LMMGR_DATA_REQ</t>
  </si>
  <si>
    <t>TRACING_LMMGR_DATA_CONF</t>
  </si>
  <si>
    <t>TRACING_CHMGR_ACK_REQ</t>
  </si>
  <si>
    <t>TRACING_CHMGR_ACK_CONF</t>
  </si>
  <si>
    <t>TRACING_CHMGR_MCPS_REQ</t>
  </si>
  <si>
    <t>TRACING_CHMGR_MCPS_CONF</t>
  </si>
  <si>
    <t>TRACING_CHMGR_CSMA_START</t>
  </si>
  <si>
    <t>TRACING_CHMGR_CSMA_CW</t>
  </si>
  <si>
    <t>TRACING_CHMGR_CSMA_PCS</t>
  </si>
  <si>
    <t>TRACING_CHMGR_DBR_RECV</t>
  </si>
  <si>
    <t>TRACING_CHMGR_DBR_DB_SEND</t>
  </si>
  <si>
    <t>TRACING_CHMGR_SBR_RECV</t>
  </si>
  <si>
    <t>TRACING_CHMGR_SBR_SB_SEND</t>
  </si>
  <si>
    <t>TRACING_CHMGR_HB_REQ</t>
  </si>
  <si>
    <t>TRACING_BUFMGR_GET</t>
  </si>
  <si>
    <t>TRACING_BUFMGR_RELEASE</t>
  </si>
  <si>
    <t>TRACING_HW_GPIO</t>
  </si>
  <si>
    <t>TRACING_CHMGR_VCS_TX_SET</t>
  </si>
  <si>
    <t>TRACING_SYS_STARTUP</t>
  </si>
  <si>
    <t>TRACING_THREADX_EXEC_CHANGE_NOTIFY</t>
  </si>
  <si>
    <t>TRACING_CHMGR_SBR_REQ</t>
  </si>
  <si>
    <t>TRACING_SYS_EXCEPTION</t>
  </si>
  <si>
    <t>TRACING_SYS_EXCEPTION_DUMP_START</t>
  </si>
  <si>
    <t>TRACING_SYS_EXCEPTION_DUMP_END</t>
  </si>
  <si>
    <t>TRACING_SYS_EXCEPTION_REBOOTING</t>
  </si>
  <si>
    <t>TRACING_ALINK_DL_IRQ</t>
  </si>
  <si>
    <t>TRACING_ALINK_DL_DMA</t>
  </si>
  <si>
    <t>TRACING_ALINK_DL_CB</t>
  </si>
  <si>
    <t>TRACING_ALINK_UL_CB</t>
  </si>
  <si>
    <t>TRACING_CHMGR_REQ_HOLD</t>
  </si>
  <si>
    <t>TRACING_CHMGR_REQ_RELEASE</t>
  </si>
  <si>
    <t>TRACING_MACMGR_BINDRX</t>
  </si>
  <si>
    <t>TRACING_MACMGR_BINDTX</t>
  </si>
  <si>
    <t>TRACING_WATCHDOG_ISR</t>
  </si>
  <si>
    <t>TRACING_CHMGR_HB_TX</t>
  </si>
  <si>
    <t>TRACING_CHMGR_ACK_IND_CRC</t>
  </si>
  <si>
    <t>TRACING_CHMGR_ACK_REQ_CRC</t>
  </si>
  <si>
    <t>TRACING_SYS_MEMORY_INTEGRITY_FAIL</t>
  </si>
  <si>
    <t>TRACING_CHMGR_ALE_RX</t>
  </si>
  <si>
    <t>TRACING_CHMGR_ALE_TX</t>
  </si>
  <si>
    <t>TRACING_CHMGR_TIMESLOT_START</t>
  </si>
  <si>
    <t>TRACING_CHMGR_RX_TX_FRAME_KIND</t>
  </si>
  <si>
    <t>TRACING_CHMGR_RX_TX_SHR_BEGIN_TIME</t>
  </si>
  <si>
    <t>TRACING_CHMGR_RX_TX_FULL_DURATION</t>
  </si>
  <si>
    <t>TRACING_CHMGR_RX_TX_SEQ_NUM</t>
  </si>
  <si>
    <t>TRACING_LMMGR_NHL_DATA_IN</t>
  </si>
  <si>
    <t>TRACING_LMMGR_NHL_MGMNT_IN</t>
  </si>
  <si>
    <t>dummy</t>
  </si>
  <si>
    <t>TRACING_LMFS_ADD_SCH_ENTRY</t>
  </si>
  <si>
    <t>TRACING_LMFS_ADD_SCH_EXIT</t>
  </si>
  <si>
    <t>TRACING_LMMGR_HWTIMER</t>
  </si>
  <si>
    <t>TRACING_LMMGR_SWTIMER</t>
  </si>
  <si>
    <t>TRACING_CL</t>
  </si>
  <si>
    <t>TRACING_CL_HSM</t>
  </si>
  <si>
    <t>TRACING_PHY_CALLBACKS_CLAIM</t>
  </si>
  <si>
    <t>TRACING_PHY_CALLBACKS_RELEASE</t>
  </si>
  <si>
    <t>TRACING_LMFS_REMOVE_SCH_ENTRY</t>
  </si>
  <si>
    <t>TRACING_LMFS_REMOVE_SCH_EXIT</t>
  </si>
  <si>
    <t>TRACING_TXB</t>
  </si>
  <si>
    <t>TRACING_TXB_HSM</t>
  </si>
  <si>
    <t>TRACING_HSM_EVENT_AND_ENTRY</t>
  </si>
  <si>
    <t>TRACING_HSM_EVENT_INITIAL</t>
  </si>
  <si>
    <t>TRACING_HSM_EVENT_DO</t>
  </si>
  <si>
    <t>TRACING_HSM_EVENT_EXIT</t>
  </si>
  <si>
    <t>TRACING_HSM_EVENT_LMFS_TIMER</t>
  </si>
  <si>
    <t>TRACING_HSM_EVENT_LMSM_TIMER</t>
  </si>
  <si>
    <t>TRACING_HSM_EVENT_FH_TIMER</t>
  </si>
  <si>
    <t>TRACING_HSM_EVENT_START_FH</t>
  </si>
  <si>
    <t>TRACING_HSM_EVENT_SCH_START</t>
  </si>
  <si>
    <t>TRACING_HSM_EVENT_SCH_END</t>
  </si>
  <si>
    <t>TRACING_HSM_EVENT_PHY_CCA</t>
  </si>
  <si>
    <t>TRACING_HSM_EVENT_PHY_PHR</t>
  </si>
  <si>
    <t>TRACING_HSM_EVENT_PHY_FC</t>
  </si>
  <si>
    <t>TRACING_HSM_EVENT_PHY_EDI</t>
  </si>
  <si>
    <t>TRACING_HSM_EVENT_PHY_DIND</t>
  </si>
  <si>
    <t>TRACING_HSM_EVENT_PHY_DCONF</t>
  </si>
  <si>
    <t>TRACING_HSM_EVENT_EPF</t>
  </si>
  <si>
    <t>TRACING_HSM_EVENT_EPF_EARLY</t>
  </si>
  <si>
    <t>TRACING_HSM_EVENT_EPF_RESTORE</t>
  </si>
  <si>
    <t>TRACING_FH</t>
  </si>
  <si>
    <t>TRACING_FH_NEXT_HOP_DUR</t>
  </si>
  <si>
    <t>TRACING_FH_HOP_TMR_TIMEOUT</t>
  </si>
  <si>
    <t>TRACING_FH_ET</t>
  </si>
  <si>
    <t>TRACING_RXB</t>
  </si>
  <si>
    <t>TRACING_RXB_HSM</t>
  </si>
  <si>
    <t>TRACING_UPCALL_CALL</t>
  </si>
  <si>
    <t>TRACING_UPCALL_INVALID_ID</t>
  </si>
  <si>
    <t>TRACING_UPCALL_INVALID_CB</t>
  </si>
  <si>
    <t>TRACE_CLT_MACADDR_L</t>
  </si>
  <si>
    <t>TRACE_CLT_MACADDR_H</t>
  </si>
  <si>
    <t>TRACE_CLT_EPOCH_START_L</t>
  </si>
  <si>
    <t>TRACE_CLT_EPOCH_START_H</t>
  </si>
  <si>
    <t>TRACE_CLT_DESIRED_TXTIME_L</t>
  </si>
  <si>
    <t>TRACE_CLT_DESIRED_TXTIME_H</t>
  </si>
  <si>
    <t>TRACE_CLT_PEER_EPOCHLEN</t>
  </si>
  <si>
    <t>TRACE_CLT_PEER_TIME_IN_EPOCH</t>
  </si>
  <si>
    <t>TRACE_CLT_PEER_TIME_IN_SLOT</t>
  </si>
  <si>
    <t>TRACE_CLT_DRIFT</t>
  </si>
  <si>
    <t>TRACE_CLT_LWIN</t>
  </si>
  <si>
    <t>TRACE_CLT_RWIN</t>
  </si>
  <si>
    <t>TRACE_CLT_TARGET_SLOT</t>
  </si>
  <si>
    <t>TRACE_CLT_CH</t>
  </si>
  <si>
    <t>TRACE_CLT_TXDELAY</t>
  </si>
  <si>
    <t>TRACE_CLT_PEER_CURSLOT</t>
  </si>
  <si>
    <t>TRACE_CLT_RWIN_QUALTIME</t>
  </si>
  <si>
    <t>TRACE_CLT_RESERVED</t>
  </si>
  <si>
    <t>TRACING_FRT32_TX_START</t>
  </si>
  <si>
    <t>TRACING_FRT32_TX_END</t>
  </si>
  <si>
    <t>TRACING_FRT32_RX_START</t>
  </si>
  <si>
    <t>TRACING_FRT32_RX_END</t>
  </si>
  <si>
    <t>TRACING_CL_FRT32_TX_CALL</t>
  </si>
  <si>
    <t>TRACING_CL_FRT32_RX_CALL</t>
  </si>
  <si>
    <t>TRACING_CL_NEW</t>
  </si>
  <si>
    <t>TRACING_CL_END</t>
  </si>
  <si>
    <t>TRACING_CL_OUT_REQ</t>
  </si>
  <si>
    <t>TRACING_CL_OUT_CNF</t>
  </si>
  <si>
    <t>TRACING_CL_IN</t>
  </si>
  <si>
    <t>TRACING_CL_START</t>
  </si>
  <si>
    <t>TRACING_CL_SEND_PRIMITIVE</t>
  </si>
  <si>
    <t>TRACING_CL_REGISTER_SCH</t>
  </si>
  <si>
    <t>TRACING_CL_TXDONE</t>
  </si>
  <si>
    <t>TRACING_CL_TX</t>
  </si>
  <si>
    <t>TRACING_CL_RX</t>
  </si>
  <si>
    <t>TRACING_CL_NEXT_CLI</t>
  </si>
  <si>
    <t>TRACING_CL_NEXT_RX_TX</t>
  </si>
  <si>
    <t>TRACING_CL_SEQ_CTRL</t>
  </si>
  <si>
    <t>TRACING_CL_CANCEL_SCH</t>
  </si>
  <si>
    <t>TRACING_CL_PDLL_FLAGS</t>
  </si>
  <si>
    <t>TRACING_CL_PEER_MAC_ADDR</t>
  </si>
  <si>
    <t>TRACING_CL_DATA_REQ</t>
  </si>
  <si>
    <t>TRACING_CL_DATA_RESP</t>
  </si>
  <si>
    <t>TRACING_CL_PTR</t>
  </si>
  <si>
    <t>TRACING_CL_DEBUG</t>
  </si>
  <si>
    <t>TRACING_TXB_STARTUP</t>
  </si>
  <si>
    <t>TRACING_TXB_REGISTER_SCH</t>
  </si>
  <si>
    <t>TRACING_TXB_SW_TIMER</t>
  </si>
  <si>
    <t>TRACING_TXB_GET_REQ</t>
  </si>
  <si>
    <t>TRACING_TXB_GET_CNF</t>
  </si>
  <si>
    <t>TRACING_TXB_IND</t>
  </si>
  <si>
    <t>TRACING_TXB_START</t>
  </si>
  <si>
    <t>TRACING_TXB_NEXT</t>
  </si>
  <si>
    <t>TRACING_TXB_FAST</t>
  </si>
  <si>
    <t>xtra</t>
  </si>
  <si>
    <t>TRACING_TXB_DEBUG</t>
  </si>
  <si>
    <t>TRACING_BCAST_HAPPY_RETURN</t>
  </si>
  <si>
    <t>TRACING_BCAST_ERROR_RETURN</t>
  </si>
  <si>
    <t>TRACING_BCAST_CONF_STS</t>
  </si>
  <si>
    <t>TRACING_BCAST_IND_STS</t>
  </si>
  <si>
    <t>TRACING_BCAST_CHID_PSDULEN</t>
  </si>
  <si>
    <t>TRACING_BCAST_TXTIME_FRT_L</t>
  </si>
  <si>
    <t>TRACING_BCAST_TXTIME_FRT_H</t>
  </si>
  <si>
    <t>TRACING_BCAST_DATALEN_PKTID</t>
  </si>
  <si>
    <t>TRACING_BCAST_EXPIRY_FRT_L</t>
  </si>
  <si>
    <t>TRACING_BCAST_EXPIRY_FRT_H</t>
  </si>
  <si>
    <t>TRACING_BCAST_CHID_PRIMSEQNUM</t>
  </si>
  <si>
    <t>TRACING_BCAST_CANCELLED_SCHID</t>
  </si>
  <si>
    <t>TRACING_BCAST_RESERVED</t>
  </si>
  <si>
    <t>TRACING_UPCALL_RX_TX_DELAY</t>
  </si>
  <si>
    <t>TRACING_LMDC_ERROR</t>
  </si>
  <si>
    <t>TRACING_RLT_LINK</t>
  </si>
  <si>
    <t>TRACING_LDC_CHECK</t>
  </si>
  <si>
    <t>TRACING_LDC_TXDUR_CUR</t>
  </si>
  <si>
    <t>TRACING_LDC_WINDOW_SPAN</t>
  </si>
  <si>
    <t>TRACING_LDC_WINDOW_BIN</t>
  </si>
  <si>
    <t>TRACING_SDC_CHECK</t>
  </si>
  <si>
    <t>TRACING_SDC_TXDUR_CUR</t>
  </si>
  <si>
    <t>TRACING_SDC_WINDOW_SPAN</t>
  </si>
  <si>
    <t>TRACING_SDC_WINDOW_BIN</t>
  </si>
  <si>
    <t>TRACING_RLT_CHECK</t>
  </si>
  <si>
    <t>TRACING_TTC_TOK_ADDED_SINCE_LAST_TX</t>
  </si>
  <si>
    <t>TRACING_TTC_TOK_IN_BUCKET</t>
  </si>
  <si>
    <t>TRACING_TTC_TOK_AVAILABLE</t>
  </si>
  <si>
    <t>TRACING_TTC_TOK_ERROR</t>
  </si>
  <si>
    <t>TRACING_RLT_RETRY</t>
  </si>
  <si>
    <t>TRACING_LDC_UPDATE</t>
  </si>
  <si>
    <t>TRACING_SDC_UPDATE</t>
  </si>
  <si>
    <t>TRACING_TTC_TX_UPDATE</t>
  </si>
  <si>
    <t>TRACING_TTC_TMR_CB</t>
  </si>
  <si>
    <t>TRACING_LMDC_EEROR_LN</t>
  </si>
  <si>
    <t>TRACING_LMDC_RESERVED</t>
  </si>
  <si>
    <t>TRACING_SA_HAPPY_RETURN</t>
  </si>
  <si>
    <t>TRACING_SA_ERROR_RETURN</t>
  </si>
  <si>
    <t>TRACING_SA_HSM_HAPPY_RETURN</t>
  </si>
  <si>
    <t>TRACING_SA_HSM_ERROR_RETURN</t>
  </si>
  <si>
    <t>TRACING_SA_RESERVED</t>
  </si>
  <si>
    <t>TRACING_ELG</t>
  </si>
  <si>
    <t>TRACING_ELG_TIMER</t>
  </si>
  <si>
    <t>TRACING_ELG_EVENT</t>
  </si>
  <si>
    <t>TRACING_ELG_RESERVED</t>
  </si>
  <si>
    <t>TRACING_MAX_EVENTS</t>
  </si>
  <si>
    <t>ENABLED</t>
  </si>
  <si>
    <t>Byte</t>
  </si>
  <si>
    <t>v1.0</t>
  </si>
  <si>
    <t>DISABLED</t>
  </si>
  <si>
    <t>FRT32_RX_START param32 0x0000016A</t>
  </si>
  <si>
    <t>FRT32_RX_END param32 0x0000016A</t>
  </si>
  <si>
    <t>LMMGR_PHR_IND param32 0x00000AF0</t>
  </si>
  <si>
    <t>LMMGR_DATA_IND param32 0x00000028</t>
  </si>
  <si>
    <t>CL_FRT32_TX_CALL param32 0x0000016A</t>
  </si>
  <si>
    <t>LMMGR_DATA_CONF param32 0x0000016A</t>
  </si>
  <si>
    <t>FRT32_TX_END param32 0x0000016A</t>
  </si>
  <si>
    <t>LMMGR_PHR_IND param32 0x00000730</t>
  </si>
  <si>
    <t>LMMGR_DATA_IND param32 0x00000040</t>
  </si>
  <si>
    <t>CL_FRT32_RX_CALL param32 0x00400001</t>
  </si>
  <si>
    <t>CL_RX STS_SUCCESS(0,0x0) mode 1 chan 64</t>
  </si>
  <si>
    <t>CL_TX STS_SUCCESS(0,0x0) mode 1 chan 64</t>
  </si>
  <si>
    <t>LMMGR_DATA_IND param32 0x00000045</t>
  </si>
  <si>
    <t>LMMGR_DATA_IND param32 0x00000025</t>
  </si>
  <si>
    <t>LMMGR_DATA_IND param32 0x00000038</t>
  </si>
  <si>
    <t>CL_FRT32_RX_CALL param32 0x00060001</t>
  </si>
  <si>
    <t>CL_RX STS_SUCCESS(0,0x0) mode 1 chan 6</t>
  </si>
  <si>
    <t>CL_TX STS_SUCCESS(0,0x0) mode 1 chan 6</t>
  </si>
  <si>
    <t>BUFMGR_GET ownr_Id OID_ALINK(0x4) subFunc_Id 0x0C block_ptr 0x3178</t>
  </si>
  <si>
    <t>BUFMGR_GET ownr_Id OID_RXBCON(0xD) subFunc_Id 0x1B block_ptr 0x5774</t>
  </si>
  <si>
    <t>PHY_CALLBACKS_CLAIM ptr 0x7301EDC0</t>
  </si>
  <si>
    <t>BUFMGR_RELEASE block_ptr 0xEED85774</t>
  </si>
  <si>
    <t>BUFMGR_GET ownr_Id OID_RXBCON(0xD) subFunc_Id 0x19 block_ptr 0x3178</t>
  </si>
  <si>
    <t>BUFMGR_GET ownr_Id OID_ALINK(0x4) subFunc_Id 0x07 block_ptr 0x5774</t>
  </si>
  <si>
    <t>BUFMGR_GET ownr_Id OID_CL(0x11) subFunc_Id 0x36 block_ptr 0x26DC</t>
  </si>
  <si>
    <t>BUFMGR_GET ownr_Id OID_CL(0x11) subFunc_Id 0x27 block_ptr 0x5774</t>
  </si>
  <si>
    <t>BUFMGR_GET ownr_Id OID_MACMGR(0x2) subFunc_Id 0x0C block_ptr 0x3178</t>
  </si>
  <si>
    <t>CL_PTR ptr 0x73015774</t>
  </si>
  <si>
    <t>BUFMGR_GET ownr_Id OID_ALINK(0x4) subFunc_Id 0x07 block_ptr 0x4E04</t>
  </si>
  <si>
    <t>BUFMGR_GET ownr_Id OID_CL(0x11) subFunc_Id 0x27 block_ptr 0x4E04</t>
  </si>
  <si>
    <t>BUFMGR_GET ownr_Id OID_CL(0x11) subFunc_Id 0x29 block_ptr 0x26DC</t>
  </si>
  <si>
    <t>BUFMGR_RELEASE block_ptr 0xC4485774</t>
  </si>
  <si>
    <t>BUFMGR_GET ownr_Id OID_CL(0x11) subFunc_Id 0x42 block_ptr 0x3178</t>
  </si>
  <si>
    <t>BUFMGR_GET ownr_Id OID_CL(0x11) subFunc_Id 0x03 block_ptr 0x2684</t>
  </si>
  <si>
    <t>BUFMGR_GET ownr_Id OID_CL(0x11) subFunc_Id 0x36 block_ptr 0x2684</t>
  </si>
  <si>
    <t>CL_PTR ptr 0x730158D0</t>
  </si>
  <si>
    <t>BUFMGR_GET ownr_Id OID_MACMGR(0x2) subFunc_Id 0x0C block_ptr 0x26DC</t>
  </si>
  <si>
    <t>BUFMGR_GET ownr_Id OID_CL(0x11) subFunc_Id 0x39 block_ptr 0x26DC</t>
  </si>
  <si>
    <t>BUFMGR_GET ownr_Id OID_MACMGR(0x2) subFunc_Id 0x0C block_ptr 0x358C</t>
  </si>
  <si>
    <t>BUFMGR_GET ownr_Id OID_ALINK(0x4) subFunc_Id 0x0C block_ptr 0x358C</t>
  </si>
  <si>
    <t>BUFMGR_GET ownr_Id OID_CL(0x11) subFunc_Id 0x02 block_ptr 0x2684</t>
  </si>
  <si>
    <t>BUFMGR_GET ownr_Id OID_CL(0x11) subFunc_Id 0x42 block_ptr 0x358C</t>
  </si>
  <si>
    <t>BUFMGR_GET ownr_Id OID_CL(0x11) subFunc_Id 0x03 block_ptr 0x26DC</t>
  </si>
  <si>
    <t>LMMGR_DATA_IND param32 0x00000035</t>
  </si>
  <si>
    <t>CL_PTR ptr 0x73014E04</t>
  </si>
  <si>
    <t>BUFMGR_RELEASE block_ptr 0xC4484E04</t>
  </si>
  <si>
    <t>LMMGR_DATA_IND param32 0x0000000A</t>
  </si>
  <si>
    <t>CL_PTR ptr 0x73014F60</t>
  </si>
  <si>
    <t xml:space="preserve">CL_SEQ_CTRL RX_SUCCESS SeqNum 509(0x1FD) frag 0   </t>
  </si>
  <si>
    <t>CL_NEW CL Id 51 (0x33) duration 400msec</t>
  </si>
  <si>
    <t>CL_DATA_REQ STS_SUCCESS(0,0x0) CL Id 51</t>
  </si>
  <si>
    <t xml:space="preserve">CL_SEQ_CTRL RX_SUCCESS SeqNum 510(0x1FE) frag 0   </t>
  </si>
  <si>
    <t>CL_TXDONE SDU_TX_SUCCESS(0,0x0) CL Id 51</t>
  </si>
  <si>
    <t>CL_NEW CL Id 52 (0x34) duration 400msec</t>
  </si>
  <si>
    <t>CL_DATA_REQ STS_SUCCESS(0,0x0) CL Id 52</t>
  </si>
  <si>
    <t xml:space="preserve">CL_SEQ_CTRL RX_SUCCESS SeqNum 511(0x1FF) frag 0   </t>
  </si>
  <si>
    <t>CL_NEW CL Id 54 (0x36) duration 400msec</t>
  </si>
  <si>
    <t>CL_DATA_REQ STS_SUCCESS(0,0x0) CL Id 54</t>
  </si>
  <si>
    <t>CL_NEW CL Id 55 (0x37) duration 400msec</t>
  </si>
  <si>
    <t>CL_DATA_REQ STS_SUCCESS(0,0x0) CL Id 55</t>
  </si>
  <si>
    <t xml:space="preserve">CL_SEQ_CTRL RX_SUCCESS SeqNum 513(0x201) frag 0   </t>
  </si>
  <si>
    <t>CL_TXDONE SDU_TX_SUCCESS(0,0x0) CL Id 55</t>
  </si>
  <si>
    <t>CL_NEW CL Id 56 (0x38) duration 400msec</t>
  </si>
  <si>
    <t>CL_DATA_REQ STS_SUCCESS(0,0x0) CL Id 56</t>
  </si>
  <si>
    <t xml:space="preserve">CL_SEQ_CTRL RX_SUCCESS SeqNum 514(0x202) frag 0   </t>
  </si>
  <si>
    <t>CL_NEW CL Id 57 (0x39) duration 400msec</t>
  </si>
  <si>
    <t>CL_DATA_REQ STS_SUCCESS(0,0x0) CL Id 57</t>
  </si>
  <si>
    <t>CL_NEW CL Id 58 (0x3A) duration 400msec</t>
  </si>
  <si>
    <t>CL_DATA_REQ STS_SUCCESS(0,0x0) CL Id 58</t>
  </si>
  <si>
    <t>LMMGR_DATA_IND param32 0x0000002E</t>
  </si>
  <si>
    <t>CL_NEW CL Id 59 (0x3B) duration 400msec</t>
  </si>
  <si>
    <t>CL_DATA_REQ STS_SUCCESS(0,0x0) CL Id 59</t>
  </si>
  <si>
    <t>LMMGR_DATA_IND param32 0x00000037</t>
  </si>
  <si>
    <t xml:space="preserve">CL_SEQ_CTRL RX_SUCCESS SeqNum 516(0x204) frag 0   </t>
  </si>
  <si>
    <t>CL_TXDONE SDU_TX_SUCCESS(0,0x0) CL Id 59</t>
  </si>
  <si>
    <t>CL_NEW CL Id 60 (0x3C) duration 400msec</t>
  </si>
  <si>
    <t>CL_DATA_REQ STS_SUCCESS(0,0x0) CL Id 60</t>
  </si>
  <si>
    <t>CL_NEW CL Id 61 (0x3D) duration 400msec</t>
  </si>
  <si>
    <t>CL_DATA_REQ STS_SUCCESS(0,0x0) CL Id 61</t>
  </si>
  <si>
    <t>CL_START STS_SUCCESS(0,0x0) CL Id 62</t>
  </si>
  <si>
    <t>CL_NEW CL Id 62 (0x3E) duration 400msec</t>
  </si>
  <si>
    <t>CL_DATA_REQ STS_SUCCESS(0,0x0) CL Id 62</t>
  </si>
  <si>
    <t xml:space="preserve">CL_SEQ_CTRL RX_SUCCESS SeqNum 518(0x206) frag 0   </t>
  </si>
  <si>
    <t>CL_NEW CL Id 63 (0x3F) duration 400msec</t>
  </si>
  <si>
    <t>CL_DATA_REQ STS_SUCCESS(0,0x0) CL Id 63</t>
  </si>
  <si>
    <t>CL_TXDONE SDU_TX_SUCCESS(0,0x0) CL Id 63</t>
  </si>
  <si>
    <t>CL_START STS_SUCCESS(0,0x0) CL Id 64</t>
  </si>
  <si>
    <t>CL_NEW CL Id 64 (0x40) duration 400msec</t>
  </si>
  <si>
    <t>CL_DATA_REQ STS_SUCCESS(0,0x0) CL Id 64</t>
  </si>
  <si>
    <t>CL_OUT_CNF STS_SUCCESS(0,0x0) CL Id 65</t>
  </si>
  <si>
    <t>CL_NEW CL Id 65 (0x41) duration 400msec</t>
  </si>
  <si>
    <t>CL_DATA_REQ STS_SUCCESS(0,0x0) CL Id 65</t>
  </si>
  <si>
    <t>CL_TXDONE SDU_TX_SUCCESS(0,0x0) CL Id 65</t>
  </si>
  <si>
    <t>CL_START STS_SUCCESS(0,0x0) CL Id 66</t>
  </si>
  <si>
    <t>CL_NEW CL Id 66 (0x42) duration 400msec</t>
  </si>
  <si>
    <t>CL_DATA_REQ STS_SUCCESS(0,0x0) CL Id 66</t>
  </si>
  <si>
    <t>BUFMGR_RELEASE block_ptr 0x98542684</t>
  </si>
  <si>
    <t>BUFMGR_RELEASE block_ptr 0x99943178</t>
  </si>
  <si>
    <t>BUFMGR_RELEASE block_ptr 0x98944E04</t>
  </si>
  <si>
    <t>BUFMGR_RELEASE block_ptr 0x98D43178</t>
  </si>
  <si>
    <t>BUFMGR_GET ownr_Id OID_RXBCON(0xD) subFunc_Id 0x1B block_ptr 0x4E04</t>
  </si>
  <si>
    <t>BUFMGR_GET ownr_Id OID_ALINK(0x4) subFunc_Id 0x0B block_ptr 0x3178</t>
  </si>
  <si>
    <t>BUFMGR_RELEASE block_ptr 0x626C3178</t>
  </si>
  <si>
    <t>BUFMGR_RELEASE block_ptr 0x39D83178</t>
  </si>
  <si>
    <t>CL_NEXT_CLI rxTime 255ms, txTime 14ms</t>
  </si>
  <si>
    <t>BUFMGR_RELEASE block_ptr 0x626C5774</t>
  </si>
  <si>
    <t>BUFMGR_RELEASE block_ptr 0x98945774</t>
  </si>
  <si>
    <t>BUFMGR_RELEASE block_ptr 0x985426DC</t>
  </si>
  <si>
    <t>BUFMGR_RELEASE block_ptr 0x626C4E04</t>
  </si>
  <si>
    <t>CL_END STS_SUCCESS(0,0x0) duration 25msec</t>
  </si>
  <si>
    <t>CL_NEXT_CLI rxTime 255ms, txTime 3ms</t>
  </si>
  <si>
    <t>CL_TX STS_SUCCESS(0,0x0) mode 47 chan 17</t>
  </si>
  <si>
    <t>CL_FRT32_RX_CALL param32 0x0011002F</t>
  </si>
  <si>
    <t>CL_RX STS_SUCCESS(0,0x0) mode 47 chan 17</t>
  </si>
  <si>
    <t>CL_TX STS_SUCCESS(0,0x0) mode 47 chan 9</t>
  </si>
  <si>
    <t>CL_FRT32_RX_CALL param32 0x0009002F</t>
  </si>
  <si>
    <t>CL_RX STS_SUCCESS(0,0x0) mode 47 chan 9</t>
  </si>
  <si>
    <t>LMMGR_PHR_IND param32 0x000005A0</t>
  </si>
  <si>
    <t>CL_END STS_SUCCESS(0,0x0) duration 9msec</t>
  </si>
  <si>
    <t>CL_TX STS_SUCCESS(0,0x0) mode 47 chan 0</t>
  </si>
  <si>
    <t>CL_FRT32_RX_CALL param32 0x0000002F</t>
  </si>
  <si>
    <t>CL_RX STS_SUCCESS(0,0x0) mode 47 chan 0</t>
  </si>
  <si>
    <t>BUFMGR_RELEASE block_ptr 0x9994358C</t>
  </si>
  <si>
    <t>BUFMGR_RELEASE block_ptr 0x39D8358C</t>
  </si>
  <si>
    <t>0x16a5c79250f</t>
  </si>
  <si>
    <t>0x16a5c792515</t>
  </si>
  <si>
    <t>0x16a5c79253b</t>
  </si>
  <si>
    <t>0x16a5c79253f</t>
  </si>
  <si>
    <t>0x16a5c792549</t>
  </si>
  <si>
    <t>0x16a5c79254f</t>
  </si>
  <si>
    <t>0x16a5c79255a</t>
  </si>
  <si>
    <t>0x16a5c79255c</t>
  </si>
  <si>
    <t>LMFS_ADD_SCH_ENTRY param32 0x5CF11C70</t>
  </si>
  <si>
    <t>0x16a5c79256c</t>
  </si>
  <si>
    <t>LMFS_ADD_SCH_EXIT param32 0x00238924</t>
  </si>
  <si>
    <t>0x16a5c79256f</t>
  </si>
  <si>
    <t>LMFS_ADD_SCH_EXIT param32 0x00009E01</t>
  </si>
  <si>
    <t>0x16a5c792575</t>
  </si>
  <si>
    <t>BUFMGR_GET ownr_Id OID_RXBCON(0xD) subFunc_Id 0x18 block_ptr 0x26DC</t>
  </si>
  <si>
    <t>0x16a5c792580</t>
  </si>
  <si>
    <t>0x16a5c792592</t>
  </si>
  <si>
    <t>0x16a5c792597</t>
  </si>
  <si>
    <t>BUFMGR_RELEASE block_ptr 0x98D426DC</t>
  </si>
  <si>
    <t>0x16a5c9caea3</t>
  </si>
  <si>
    <t>HSM_EVENT_SCH_START evt 0x08,arg 0x9D state LMSM_FH(0x2)--&gt;FH_WAIT_CCA(0x1)</t>
  </si>
  <si>
    <t>0x16a5c9caea6</t>
  </si>
  <si>
    <t>HSM_EVENT_SCH_START evt 0x08,arg 0x9D state LMSM_FH(0x2)--&gt;FH_DO_NOTHING(0x0)</t>
  </si>
  <si>
    <t>0x16a5c9caea9</t>
  </si>
  <si>
    <t>HSM_EVENT_SCH_START evt 0x08,arg 0x9D state LMSM_TOP(0x0)</t>
  </si>
  <si>
    <t>0x16a5c9caeae</t>
  </si>
  <si>
    <t>0x16a5c9caeb1</t>
  </si>
  <si>
    <t>0x16a5c9caeb4</t>
  </si>
  <si>
    <t>0x16a5c9caeba</t>
  </si>
  <si>
    <t>0x16a5c9caec2</t>
  </si>
  <si>
    <t>0x16a5c9caed3</t>
  </si>
  <si>
    <t>0x16a5c9caed6</t>
  </si>
  <si>
    <t>0x16a5c9cbd68</t>
  </si>
  <si>
    <t>0x16a5c9cbd6f</t>
  </si>
  <si>
    <t>0x16a5c9cbd72</t>
  </si>
  <si>
    <t>0x16a5c9cbd75</t>
  </si>
  <si>
    <t>LMFS_REMOVE_SCH_ENTRY ownr_Id OID_RXBCON(0xD) sch_id 157(0x9D)</t>
  </si>
  <si>
    <t>0x16a5c9cbd7a</t>
  </si>
  <si>
    <t>0x16a5c9cbd86</t>
  </si>
  <si>
    <t>0x16a5c9cbd8b</t>
  </si>
  <si>
    <t>0x16a5c9cbd96</t>
  </si>
  <si>
    <t>0x16a5c9cbd9b</t>
  </si>
  <si>
    <t>0x16a5c9cbda1</t>
  </si>
  <si>
    <t>0x16a5c9cbdad</t>
  </si>
  <si>
    <t>0x16a5c9cbdb3</t>
  </si>
  <si>
    <t>0x16a5c9cbdc0</t>
  </si>
  <si>
    <t>0x16a5c9cbdc4</t>
  </si>
  <si>
    <t>0x16a5c9cc0a2</t>
  </si>
  <si>
    <t>0x16a5c9cc0a7</t>
  </si>
  <si>
    <t>0x16a5ccaf278</t>
  </si>
  <si>
    <t>0x16a5ccaf27d</t>
  </si>
  <si>
    <t>0x16a5ccaf2c7</t>
  </si>
  <si>
    <t>0x16a5ccaf2cb</t>
  </si>
  <si>
    <t>0x16a5ccaf2d5</t>
  </si>
  <si>
    <t>0x16a5ccaf2db</t>
  </si>
  <si>
    <t>0x16a5ccaf2de</t>
  </si>
  <si>
    <t>CL_OUT_REQ pktId 9495(0x2517)</t>
  </si>
  <si>
    <t>0x16a5ccaf2e2</t>
  </si>
  <si>
    <t>0x16a5ccaf2fe</t>
  </si>
  <si>
    <t>0x16a5ccaf306</t>
  </si>
  <si>
    <t>0x16a5ccaf308</t>
  </si>
  <si>
    <t>LMFS_ADD_SCH_ENTRY param32 0x5CCAFAC4</t>
  </si>
  <si>
    <t>0x16a5ccaf316</t>
  </si>
  <si>
    <t>0x16a5ccaf319</t>
  </si>
  <si>
    <t>LMFS_ADD_SCH_EXIT param32 0x00009F01</t>
  </si>
  <si>
    <t>0x16a5ccaf31c</t>
  </si>
  <si>
    <t>0x16a5ccaf321</t>
  </si>
  <si>
    <t>0x16a5ccaf32d</t>
  </si>
  <si>
    <t>0x16a5ccaf337</t>
  </si>
  <si>
    <t>0x16a5ccaf33a</t>
  </si>
  <si>
    <t>CL_OUT_CNF STS_SUCCESS(0,0x0) CL Id 51</t>
  </si>
  <si>
    <t>0x16a5ccaf34d</t>
  </si>
  <si>
    <t>0x16a5ccaf352</t>
  </si>
  <si>
    <t>0x16a5ccaf6f7</t>
  </si>
  <si>
    <t>HSM_EVENT_SCH_START evt 0x08,arg 0x9F state LMSM_FH(0x2)--&gt;FH_WAIT_CCA(0x1)</t>
  </si>
  <si>
    <t>0x16a5ccaf6fa</t>
  </si>
  <si>
    <t>HSM_EVENT_SCH_START evt 0x08,arg 0x9F state LMSM_FH(0x2)--&gt;FH_DO_NOTHING(0x0)</t>
  </si>
  <si>
    <t>0x16a5ccaf6fd</t>
  </si>
  <si>
    <t>HSM_EVENT_SCH_START evt 0x08,arg 0x9F state LMSM_TOP(0x0)</t>
  </si>
  <si>
    <t>0x16a5ccaf703</t>
  </si>
  <si>
    <t>0x16a5ccaf707</t>
  </si>
  <si>
    <t>0x16a5ccaf70a</t>
  </si>
  <si>
    <t>0x16a5ccaf711</t>
  </si>
  <si>
    <t>0x16a5ccaf71c</t>
  </si>
  <si>
    <t>0x16a5ccaf721</t>
  </si>
  <si>
    <t>0x16a5ccaf736</t>
  </si>
  <si>
    <t>0x16a5ccaf74c</t>
  </si>
  <si>
    <t>CL_FRT32_TX_CALL param32 0x5CCAFAC4</t>
  </si>
  <si>
    <t>0x16a5ccaf74f</t>
  </si>
  <si>
    <t>0x16a5ccafad7</t>
  </si>
  <si>
    <t>CL_TX STS_SUCCESS(0,0x0) mode 1 chan 67</t>
  </si>
  <si>
    <t>0x16a5ccb06e9</t>
  </si>
  <si>
    <t>LMMGR_DATA_CONF param32 0x5CCAFD93</t>
  </si>
  <si>
    <t>0x16a5ccb06ec</t>
  </si>
  <si>
    <t>0x16a5ccb06ee</t>
  </si>
  <si>
    <t>FRT32_TX_END param32 0x5CCB06B2</t>
  </si>
  <si>
    <t>0x16a5ccb06f0</t>
  </si>
  <si>
    <t>0x16a5ccb0714</t>
  </si>
  <si>
    <t>0x16a5ccb0717</t>
  </si>
  <si>
    <t>0x16a5ccb071a</t>
  </si>
  <si>
    <t>0x16a5ccb071f</t>
  </si>
  <si>
    <t>0x16a5ccb0723</t>
  </si>
  <si>
    <t>0x16a5ccb0727</t>
  </si>
  <si>
    <t>0x16a5ccb0732</t>
  </si>
  <si>
    <t>CL_NEXT_RX_TX nextTime 1556809902(0x5CCB08AE)</t>
  </si>
  <si>
    <t>0x16a5ccb0952</t>
  </si>
  <si>
    <t>0x16a5ccb0957</t>
  </si>
  <si>
    <t>0x16a5ccb0964</t>
  </si>
  <si>
    <t>CL_FRT32_RX_CALL param32 0x00430001</t>
  </si>
  <si>
    <t>0x16a5ccb09f0</t>
  </si>
  <si>
    <t>CL_RX STS_SUCCESS(0,0x0) mode 1 chan 67</t>
  </si>
  <si>
    <t>0x16a5ccb0e72</t>
  </si>
  <si>
    <t>0x16a5ccb0e74</t>
  </si>
  <si>
    <t>FRT32_RX_START param32 0x5CCB0D48</t>
  </si>
  <si>
    <t>0x16a5ccb0e77</t>
  </si>
  <si>
    <t>0x16a5ccb0e86</t>
  </si>
  <si>
    <t>0x16a5ccb0e8a</t>
  </si>
  <si>
    <t>0x16a5ccb0ece</t>
  </si>
  <si>
    <t>0x16a5ccb0eda</t>
  </si>
  <si>
    <t>0x16a5ccb0ede</t>
  </si>
  <si>
    <t>0x16a5ccb115d</t>
  </si>
  <si>
    <t>0x16a5ccb116c</t>
  </si>
  <si>
    <t>0x16a5ccb1171</t>
  </si>
  <si>
    <t>0x16a5ccb1177</t>
  </si>
  <si>
    <t>0x16a5ccb1181</t>
  </si>
  <si>
    <t>0x16a5ccb1183</t>
  </si>
  <si>
    <t>0x16a5ccb119b</t>
  </si>
  <si>
    <t>0x16a5ccb11a3</t>
  </si>
  <si>
    <t>0x16a5ccb125e</t>
  </si>
  <si>
    <t>0x16a5ccb1263</t>
  </si>
  <si>
    <t>0x16a5ccb12ab</t>
  </si>
  <si>
    <t>0x16a5ccb12ae</t>
  </si>
  <si>
    <t>0x16a5ccb12b7</t>
  </si>
  <si>
    <t>0x16a5ccb12bc</t>
  </si>
  <si>
    <t>0x16a5ccb12c0</t>
  </si>
  <si>
    <t>0x16a5ccb12c3</t>
  </si>
  <si>
    <t>0x16a5ccb1419</t>
  </si>
  <si>
    <t>0x16a5ccb141b</t>
  </si>
  <si>
    <t>FRT32_RX_END param32 0x5CCB13D8</t>
  </si>
  <si>
    <t>0x16a5ccb141d</t>
  </si>
  <si>
    <t>0x16a5ccb1433</t>
  </si>
  <si>
    <t>0x16a5ccb1436</t>
  </si>
  <si>
    <t>CL_NEXT_CLI rxTime 25ms, txTime 0ms</t>
  </si>
  <si>
    <t>0x16a5ccb144f</t>
  </si>
  <si>
    <t>0x16a5ccb1463</t>
  </si>
  <si>
    <t>0x16a5ccb146a</t>
  </si>
  <si>
    <t>CL_NEXT_RX_TX nextTime 1556813760(0x5CCB17C0)</t>
  </si>
  <si>
    <t>0x16a5ccb1470</t>
  </si>
  <si>
    <t>0x16a5ccb1475</t>
  </si>
  <si>
    <t>0x16a5ccb1481</t>
  </si>
  <si>
    <t>0x16a5ccb1495</t>
  </si>
  <si>
    <t>0x16a5ccb14a0</t>
  </si>
  <si>
    <t>CL_FRT32_TX_CALL param32 0x5CCB17C0</t>
  </si>
  <si>
    <t>0x16a5ccb14a2</t>
  </si>
  <si>
    <t>0x16a5ccb17d3</t>
  </si>
  <si>
    <t>0x16a5ccb17fb</t>
  </si>
  <si>
    <t>0x16a5ccb1800</t>
  </si>
  <si>
    <t>0x16a5ccb3d3f</t>
  </si>
  <si>
    <t>0x16a5ccb3d43</t>
  </si>
  <si>
    <t>0x16a5ccb3d67</t>
  </si>
  <si>
    <t>0x16a5ccb3d6a</t>
  </si>
  <si>
    <t>0x16a5ccb3d74</t>
  </si>
  <si>
    <t>0x16a5ccb3d7b</t>
  </si>
  <si>
    <t>0x16a5ccb3d8d</t>
  </si>
  <si>
    <t>0x16a5ccb3daa</t>
  </si>
  <si>
    <t>0x16a5ccb3daf</t>
  </si>
  <si>
    <t>0x16a5ccb4c35</t>
  </si>
  <si>
    <t>LMMGR_DATA_CONF param32 0x5CCB1A93</t>
  </si>
  <si>
    <t>0x16a5ccb4c38</t>
  </si>
  <si>
    <t>0x16a5ccb4c3b</t>
  </si>
  <si>
    <t>FRT32_TX_END param32 0x5CCB4BFC</t>
  </si>
  <si>
    <t>0x16a5ccb4c3e</t>
  </si>
  <si>
    <t>0x16a5ccb4c90</t>
  </si>
  <si>
    <t>0x16a5ccb4c93</t>
  </si>
  <si>
    <t>0x16a5ccb4c96</t>
  </si>
  <si>
    <t>0x16a5ccb4c9c</t>
  </si>
  <si>
    <t>0x16a5ccb4ca1</t>
  </si>
  <si>
    <t>0x16a5ccb4ca7</t>
  </si>
  <si>
    <t>0x16a5ccb4cbf</t>
  </si>
  <si>
    <t>CL_NEXT_RX_TX nextTime 1556827641(0x5CCB4DF9)</t>
  </si>
  <si>
    <t>0x16a5ccb4e05</t>
  </si>
  <si>
    <t>0x16a5ccb4e0a</t>
  </si>
  <si>
    <t>0x16a5ccb4e16</t>
  </si>
  <si>
    <t>0x16a5ccb4e27</t>
  </si>
  <si>
    <t>0x16a5ccb53bf</t>
  </si>
  <si>
    <t>0x16a5ccb53c4</t>
  </si>
  <si>
    <t>FRT32_RX_START param32 0x5CCB5295</t>
  </si>
  <si>
    <t>0x16a5ccb53c6</t>
  </si>
  <si>
    <t>0x16a5ccb53d4</t>
  </si>
  <si>
    <t>0x16a5ccb53d9</t>
  </si>
  <si>
    <t>0x16a5ccb541b</t>
  </si>
  <si>
    <t>0x16a5ccb5428</t>
  </si>
  <si>
    <t>0x16a5ccb542c</t>
  </si>
  <si>
    <t>0x16a5ccb56ab</t>
  </si>
  <si>
    <t>0x16a5ccb56b9</t>
  </si>
  <si>
    <t>0x16a5ccb56bd</t>
  </si>
  <si>
    <t>0x16a5ccb56c1</t>
  </si>
  <si>
    <t xml:space="preserve">CL_SEQ_CTRL TX_SUCCESS SeqNum 600(0x258) frag 0|126B   </t>
  </si>
  <si>
    <t>0x16a5ccb56c5</t>
  </si>
  <si>
    <t>0x16a5ccb56cf</t>
  </si>
  <si>
    <t>0x16a5ccb56d2</t>
  </si>
  <si>
    <t>0x16a5ccb56d7</t>
  </si>
  <si>
    <t>0x16a5ccb56db</t>
  </si>
  <si>
    <t>0x16a5ccb56e4</t>
  </si>
  <si>
    <t>0x16a5ccb56e6</t>
  </si>
  <si>
    <t>0x16a5ccb5713</t>
  </si>
  <si>
    <t>0x16a5ccb5719</t>
  </si>
  <si>
    <t>0x16a5ccb585e</t>
  </si>
  <si>
    <t>0x16a5ccb5864</t>
  </si>
  <si>
    <t>0x16a5ccb591d</t>
  </si>
  <si>
    <t>0x16a5ccb5921</t>
  </si>
  <si>
    <t>0x16a5ccb5969</t>
  </si>
  <si>
    <t>0x16a5ccb596c</t>
  </si>
  <si>
    <t>0x16a5ccb5974</t>
  </si>
  <si>
    <t>0x16a5ccb5a0b</t>
  </si>
  <si>
    <t>0x16a5ccbb830</t>
  </si>
  <si>
    <t>0x16a5ccbb834</t>
  </si>
  <si>
    <t>0x16a5ccbb837</t>
  </si>
  <si>
    <t>0x16a5ccbb83a</t>
  </si>
  <si>
    <t>0x16a5ccbb846</t>
  </si>
  <si>
    <t>0x16a5ccbb84e</t>
  </si>
  <si>
    <t>LMFS_ADD_SCH_EXIT param32 0x0000A001</t>
  </si>
  <si>
    <t>0x16a5ccbb851</t>
  </si>
  <si>
    <t>0x16a5ccbb854</t>
  </si>
  <si>
    <t>0x16a5ccbb85a</t>
  </si>
  <si>
    <t>0x16a5ccbb863</t>
  </si>
  <si>
    <t>0x16a5ccbb87f</t>
  </si>
  <si>
    <t>CL_START STS_SUCCESS(0,0x0) CL Id 52</t>
  </si>
  <si>
    <t>0x16a5ccbb884</t>
  </si>
  <si>
    <t>0x16a5ccbb889</t>
  </si>
  <si>
    <t>0x16a5ccbb898</t>
  </si>
  <si>
    <t>HSM_EVENT_SCH_START evt 0x08,arg 0xA0 state LMSM_FH(0x2)--&gt;FH_DO_NOTHING(0x0)</t>
  </si>
  <si>
    <t>0x16a5ccbb89b</t>
  </si>
  <si>
    <t>0x16a5ccbb89f</t>
  </si>
  <si>
    <t>HSM_EVENT_SCH_START evt 0x08,arg 0xA0 state LMSM_TOP(0x0)</t>
  </si>
  <si>
    <t>0x16a5ccbb8a3</t>
  </si>
  <si>
    <t>0x16a5ccbb8a6</t>
  </si>
  <si>
    <t>0x16a5ccbb8ab</t>
  </si>
  <si>
    <t>0x16a5ccbb8ae</t>
  </si>
  <si>
    <t>0x16a5ccbb8b3</t>
  </si>
  <si>
    <t>0x16a5ccbb8cd</t>
  </si>
  <si>
    <t>0x16a5ccbb8d7</t>
  </si>
  <si>
    <t>0x16a5ccbb8da</t>
  </si>
  <si>
    <t>0x16a5ccbb8f2</t>
  </si>
  <si>
    <t>0x16a5ccbb8f7</t>
  </si>
  <si>
    <t>0x16a5ccbba56</t>
  </si>
  <si>
    <t>0x16a5ccbba5a</t>
  </si>
  <si>
    <t>0x16a5ccbbb12</t>
  </si>
  <si>
    <t>0x16a5ccbbb18</t>
  </si>
  <si>
    <t>0x16a5ccbbb60</t>
  </si>
  <si>
    <t>0x16a5ccbbb63</t>
  </si>
  <si>
    <t>0x16a5ccbbb6c</t>
  </si>
  <si>
    <t>0x16a5ccbbb72</t>
  </si>
  <si>
    <t>0x16a5ccbbb75</t>
  </si>
  <si>
    <t>0x16a5ccbbb79</t>
  </si>
  <si>
    <t>0x16a5ccbbcfe</t>
  </si>
  <si>
    <t>0x16a5ccbbd00</t>
  </si>
  <si>
    <t>FRT32_RX_END param32 0x5CCBBCBF</t>
  </si>
  <si>
    <t>0x16a5ccbbd03</t>
  </si>
  <si>
    <t>0x16a5ccbbd23</t>
  </si>
  <si>
    <t>0x16a5ccbbd26</t>
  </si>
  <si>
    <t>0x16a5ccbbd34</t>
  </si>
  <si>
    <t>0x16a5ccbbd48</t>
  </si>
  <si>
    <t>0x16a5ccbbd50</t>
  </si>
  <si>
    <t>CL_NEXT_RX_TX nextTime 1556857399(0x5CCBC237)</t>
  </si>
  <si>
    <t>0x16a5ccbbd57</t>
  </si>
  <si>
    <t>0x16a5ccbbd5c</t>
  </si>
  <si>
    <t>0x16a5ccbbd71</t>
  </si>
  <si>
    <t>CL_FRT32_TX_CALL param32 0x5CCBC237</t>
  </si>
  <si>
    <t>0x16a5ccbbd73</t>
  </si>
  <si>
    <t>0x16a5ccbc244</t>
  </si>
  <si>
    <t>CL_TX STS_SUCCESS(0,0x0) mode 47 chan 11</t>
  </si>
  <si>
    <t>0x16a5ccbc26d</t>
  </si>
  <si>
    <t>0x16a5ccbc273</t>
  </si>
  <si>
    <t>0x16a5ccbc775</t>
  </si>
  <si>
    <t>LMMGR_DATA_CONF param32 0x5CCBC509</t>
  </si>
  <si>
    <t>0x16a5ccbc777</t>
  </si>
  <si>
    <t>0x16a5ccbc77a</t>
  </si>
  <si>
    <t>FRT32_TX_END param32 0x5CCBC774</t>
  </si>
  <si>
    <t>0x16a5ccbc77c</t>
  </si>
  <si>
    <t>0x16a5ccbc79e</t>
  </si>
  <si>
    <t>0x16a5ccbc7a1</t>
  </si>
  <si>
    <t>0x16a5ccbc7a5</t>
  </si>
  <si>
    <t>0x16a5ccbc7aa</t>
  </si>
  <si>
    <t>0x16a5ccbc7af</t>
  </si>
  <si>
    <t>0x16a5ccbc7b2</t>
  </si>
  <si>
    <t>0x16a5ccbc7bd</t>
  </si>
  <si>
    <t>CL_NEXT_RX_TX nextTime 1556859247(0x5CCBC96F)</t>
  </si>
  <si>
    <t>0x16a5ccbca2f</t>
  </si>
  <si>
    <t>0x16a5ccbca34</t>
  </si>
  <si>
    <t>0x16a5ccbca43</t>
  </si>
  <si>
    <t>CL_FRT32_RX_CALL param32 0x000B002F</t>
  </si>
  <si>
    <t>0x16a5ccbcad4</t>
  </si>
  <si>
    <t>CL_RX STS_SUCCESS(0,0x0) mode 47 chan 11</t>
  </si>
  <si>
    <t>0x16a5ccbcfa5</t>
  </si>
  <si>
    <t>0x16a5ccbcfa8</t>
  </si>
  <si>
    <t>FRT32_RX_START param32 0x5CCBCE17</t>
  </si>
  <si>
    <t>0x16a5ccbcfaa</t>
  </si>
  <si>
    <t>0x16a5ccbcfd1</t>
  </si>
  <si>
    <t>0x16a5ccbcfd5</t>
  </si>
  <si>
    <t>0x16a5ccbd06e</t>
  </si>
  <si>
    <t>0x16a5ccbd073</t>
  </si>
  <si>
    <t>0x16a5ccbd085</t>
  </si>
  <si>
    <t>0x16a5ccbd08a</t>
  </si>
  <si>
    <t>0x16a5ccbd0e2</t>
  </si>
  <si>
    <t>0x16a5ccbd0e6</t>
  </si>
  <si>
    <t>0x16a5ccbd0eb</t>
  </si>
  <si>
    <t>0x16a5ccbd135</t>
  </si>
  <si>
    <t>0x16a5ccbd138</t>
  </si>
  <si>
    <t>0x16a5ccbd154</t>
  </si>
  <si>
    <t>0x16a5ccbd158</t>
  </si>
  <si>
    <t>0x16a5ccbd222</t>
  </si>
  <si>
    <t>0x16a5ccbd226</t>
  </si>
  <si>
    <t>0x16a5ccbd26e</t>
  </si>
  <si>
    <t>0x16a5ccbd273</t>
  </si>
  <si>
    <t>0x16a5ccbd27b</t>
  </si>
  <si>
    <t>0x16a5ccbd2bc</t>
  </si>
  <si>
    <t>0x16a5ccbd2d1</t>
  </si>
  <si>
    <t>0x16a5ccbd2d4</t>
  </si>
  <si>
    <t>0x16a5ccbd3ed</t>
  </si>
  <si>
    <t>0x16a5ccbd3f0</t>
  </si>
  <si>
    <t>FRT32_RX_END param32 0x5CCBD3AB</t>
  </si>
  <si>
    <t>0x16a5ccbd3f3</t>
  </si>
  <si>
    <t>0x16a5ccbd40b</t>
  </si>
  <si>
    <t>0x16a5ccbd40e</t>
  </si>
  <si>
    <t>0x16a5ccbd419</t>
  </si>
  <si>
    <t>0x16a5ccbd41d</t>
  </si>
  <si>
    <t>0x16a5ccbd43b</t>
  </si>
  <si>
    <t>0x16a5ccbd440</t>
  </si>
  <si>
    <t>CL_NEXT_RX_TX nextTime 1556862867(0x5CCBD793)</t>
  </si>
  <si>
    <t>0x16a5ccbd448</t>
  </si>
  <si>
    <t>0x16a5ccbd44c</t>
  </si>
  <si>
    <t>0x16a5ccbd459</t>
  </si>
  <si>
    <t>0x16a5ccbd470</t>
  </si>
  <si>
    <t>CL_FRT32_TX_CALL param32 0x5CCBD793</t>
  </si>
  <si>
    <t>0x16a5ccbd473</t>
  </si>
  <si>
    <t>0x16a5ccbd7a1</t>
  </si>
  <si>
    <t>0x16a5ccbd7c9</t>
  </si>
  <si>
    <t>0x16a5ccbd7cf</t>
  </si>
  <si>
    <t>0x16a5ccbdcd1</t>
  </si>
  <si>
    <t>LMMGR_DATA_CONF param32 0x5CCBDA66</t>
  </si>
  <si>
    <t>0x16a5ccbdcd4</t>
  </si>
  <si>
    <t>0x16a5ccbdcd6</t>
  </si>
  <si>
    <t>FRT32_TX_END param32 0x5CCBDCD0</t>
  </si>
  <si>
    <t>0x16a5ccbdcd8</t>
  </si>
  <si>
    <t>0x16a5ccbdd2d</t>
  </si>
  <si>
    <t>0x16a5ccbdd31</t>
  </si>
  <si>
    <t>0x16a5ccbdd35</t>
  </si>
  <si>
    <t>0x16a5ccbdd3c</t>
  </si>
  <si>
    <t>0x16a5ccbdd3f</t>
  </si>
  <si>
    <t>0x16a5ccbdd43</t>
  </si>
  <si>
    <t>0x16a5ccbdd46</t>
  </si>
  <si>
    <t>LMFS_REMOVE_SCH_ENTRY ownr_Id OID_CL(0x11) sch_id 160(0xA0)</t>
  </si>
  <si>
    <t>0x16a5ccbdd49</t>
  </si>
  <si>
    <t>0x16a5ccbdd56</t>
  </si>
  <si>
    <t>0x16a5ccbdd5d</t>
  </si>
  <si>
    <t>0x16a5ccbdd61</t>
  </si>
  <si>
    <t>0x16a5ccbdd6a</t>
  </si>
  <si>
    <t>0x16a5ccbdd76</t>
  </si>
  <si>
    <t>0x16a5ccbdd7a</t>
  </si>
  <si>
    <t>0x16a5ccbdd8f</t>
  </si>
  <si>
    <t>0x16a5ccbdd94</t>
  </si>
  <si>
    <t>0x16a5ccbdd9b</t>
  </si>
  <si>
    <t>0x16a5ccbdda0</t>
  </si>
  <si>
    <t>0x16a5ccbddad</t>
  </si>
  <si>
    <t>0x16a5ccbddb1</t>
  </si>
  <si>
    <t>0x16a5ccbe096</t>
  </si>
  <si>
    <t>0x16a5ccbe09b</t>
  </si>
  <si>
    <t>0x16a5ccbe0fc</t>
  </si>
  <si>
    <t>0x16a5ccbe103</t>
  </si>
  <si>
    <t>0x16a5cda5a77</t>
  </si>
  <si>
    <t>0x16a5cda5a7b</t>
  </si>
  <si>
    <t>0x16a5cda5ada</t>
  </si>
  <si>
    <t>0x16a5cda5add</t>
  </si>
  <si>
    <t>0x16a5cda5ae4</t>
  </si>
  <si>
    <t>0x16a5cda5d70</t>
  </si>
  <si>
    <t>0x16a5cda5d75</t>
  </si>
  <si>
    <t>CL_OUT_REQ pktId 9496(0x2518)</t>
  </si>
  <si>
    <t>0x16a5cda5d77</t>
  </si>
  <si>
    <t>0x16a5cda5d94</t>
  </si>
  <si>
    <t>0x16a5cda5d9a</t>
  </si>
  <si>
    <t>0x16a5cda5d9d</t>
  </si>
  <si>
    <t>LMFS_ADD_SCH_ENTRY param32 0x5CDA655A</t>
  </si>
  <si>
    <t>0x16a5cda5dab</t>
  </si>
  <si>
    <t>0x16a5cda5dad</t>
  </si>
  <si>
    <t>LMFS_ADD_SCH_EXIT param32 0x0000A101</t>
  </si>
  <si>
    <t>0x16a5cda5db2</t>
  </si>
  <si>
    <t>0x16a5cda5db7</t>
  </si>
  <si>
    <t>0x16a5cda5dc3</t>
  </si>
  <si>
    <t>0x16a5cda5dcc</t>
  </si>
  <si>
    <t>0x16a5cda5dce</t>
  </si>
  <si>
    <t>CL_OUT_CNF STS_SUCCESS(0,0x0) CL Id 53</t>
  </si>
  <si>
    <t>0x16a5cda5de1</t>
  </si>
  <si>
    <t>0x16a5cda5de6</t>
  </si>
  <si>
    <t>0x16a5cda618d</t>
  </si>
  <si>
    <t>HSM_EVENT_SCH_START evt 0x08,arg 0xA1 state LMSM_FH(0x2)--&gt;FH_WAIT_CCA(0x1)</t>
  </si>
  <si>
    <t>0x16a5cda6190</t>
  </si>
  <si>
    <t>HSM_EVENT_SCH_START evt 0x08,arg 0xA1 state LMSM_FH(0x2)--&gt;FH_DO_NOTHING(0x0)</t>
  </si>
  <si>
    <t>0x16a5cda6193</t>
  </si>
  <si>
    <t>HSM_EVENT_SCH_START evt 0x08,arg 0xA1 state LMSM_TOP(0x0)</t>
  </si>
  <si>
    <t>0x16a5cda6198</t>
  </si>
  <si>
    <t>0x16a5cda619b</t>
  </si>
  <si>
    <t>0x16a5cda619e</t>
  </si>
  <si>
    <t>0x16a5cda61a5</t>
  </si>
  <si>
    <t>0x16a5cda61b2</t>
  </si>
  <si>
    <t>0x16a5cda61b7</t>
  </si>
  <si>
    <t>CL_NEW CL Id 53 (0x35) duration 400msec</t>
  </si>
  <si>
    <t>0x16a5cda61cc</t>
  </si>
  <si>
    <t>0x16a5cda61e1</t>
  </si>
  <si>
    <t>CL_FRT32_TX_CALL param32 0x5CDA655A</t>
  </si>
  <si>
    <t>0x16a5cda61e3</t>
  </si>
  <si>
    <t>0x16a5cda656d</t>
  </si>
  <si>
    <t>CL_TX STS_SUCCESS(0,0x0) mode 1 chan 57</t>
  </si>
  <si>
    <t>0x16a5cda717f</t>
  </si>
  <si>
    <t>LMMGR_DATA_CONF param32 0x5CDA6829</t>
  </si>
  <si>
    <t>0x16a5cda7183</t>
  </si>
  <si>
    <t>0x16a5cda7185</t>
  </si>
  <si>
    <t>FRT32_TX_END param32 0x5CDA7148</t>
  </si>
  <si>
    <t>0x16a5cda7187</t>
  </si>
  <si>
    <t>0x16a5cda71aa</t>
  </si>
  <si>
    <t>0x16a5cda71ad</t>
  </si>
  <si>
    <t>0x16a5cda71af</t>
  </si>
  <si>
    <t>0x16a5cda71b5</t>
  </si>
  <si>
    <t>0x16a5cda71ba</t>
  </si>
  <si>
    <t>0x16a5cda71be</t>
  </si>
  <si>
    <t>0x16a5cda71c9</t>
  </si>
  <si>
    <t>CL_NEXT_RX_TX nextTime 1557820227(0x5CDA7343)</t>
  </si>
  <si>
    <t>0x16a5cda73dc</t>
  </si>
  <si>
    <t>0x16a5cda73e1</t>
  </si>
  <si>
    <t>0x16a5cda73ee</t>
  </si>
  <si>
    <t>CL_FRT32_RX_CALL param32 0x00390001</t>
  </si>
  <si>
    <t>0x16a5cda7486</t>
  </si>
  <si>
    <t>CL_RX STS_SUCCESS(0,0x0) mode 1 chan 57</t>
  </si>
  <si>
    <t>0x16a5cda790a</t>
  </si>
  <si>
    <t>0x16a5cda790c</t>
  </si>
  <si>
    <t>FRT32_RX_START param32 0x5CDA77E0</t>
  </si>
  <si>
    <t>0x16a5cda790f</t>
  </si>
  <si>
    <t>0x16a5cda791d</t>
  </si>
  <si>
    <t>0x16a5cda7921</t>
  </si>
  <si>
    <t>0x16a5cda7966</t>
  </si>
  <si>
    <t>0x16a5cda7972</t>
  </si>
  <si>
    <t>0x16a5cda7978</t>
  </si>
  <si>
    <t>0x16a5cda7bf6</t>
  </si>
  <si>
    <t>0x16a5cda7c04</t>
  </si>
  <si>
    <t>0x16a5cda7c08</t>
  </si>
  <si>
    <t>0x16a5cda7c0e</t>
  </si>
  <si>
    <t>0x16a5cda7c17</t>
  </si>
  <si>
    <t>0x16a5cda7c1a</t>
  </si>
  <si>
    <t>CL_DATA_REQ STS_SUCCESS(0,0x0) CL Id 53</t>
  </si>
  <si>
    <t>0x16a5cda7c32</t>
  </si>
  <si>
    <t>0x16a5cda7c3b</t>
  </si>
  <si>
    <t>0x16a5cda7cd8</t>
  </si>
  <si>
    <t>0x16a5cda7ce0</t>
  </si>
  <si>
    <t>0x16a5cda7d28</t>
  </si>
  <si>
    <t>0x16a5cda7d2b</t>
  </si>
  <si>
    <t>0x16a5cda7d37</t>
  </si>
  <si>
    <t>0x16a5cda7d4f</t>
  </si>
  <si>
    <t>0x16a5cda7d53</t>
  </si>
  <si>
    <t>0x16a5cda7d56</t>
  </si>
  <si>
    <t>0x16a5cda7eb1</t>
  </si>
  <si>
    <t>0x16a5cda7eb3</t>
  </si>
  <si>
    <t>FRT32_RX_END param32 0x5CDA7E70</t>
  </si>
  <si>
    <t>0x16a5cda7eb5</t>
  </si>
  <si>
    <t>0x16a5cda7ecb</t>
  </si>
  <si>
    <t>0x16a5cda7ed0</t>
  </si>
  <si>
    <t>0x16a5cda7ee9</t>
  </si>
  <si>
    <t>0x16a5cda7efd</t>
  </si>
  <si>
    <t>0x16a5cda7f02</t>
  </si>
  <si>
    <t>CL_NEXT_RX_TX nextTime 1557824088(0x5CDA8258)</t>
  </si>
  <si>
    <t>0x16a5cda7f09</t>
  </si>
  <si>
    <t>0x16a5cda7f0d</t>
  </si>
  <si>
    <t>0x16a5cda7f1a</t>
  </si>
  <si>
    <t>0x16a5cda7f2f</t>
  </si>
  <si>
    <t>0x16a5cda7f3a</t>
  </si>
  <si>
    <t>CL_FRT32_TX_CALL param32 0x5CDA8258</t>
  </si>
  <si>
    <t>0x16a5cda7f3d</t>
  </si>
  <si>
    <t>0x16a5cda826b</t>
  </si>
  <si>
    <t>0x16a5cda8293</t>
  </si>
  <si>
    <t>0x16a5cda8297</t>
  </si>
  <si>
    <t>0x16a5cdaa62a</t>
  </si>
  <si>
    <t>0x16a5cdaa62f</t>
  </si>
  <si>
    <t>0x16a5cdaa653</t>
  </si>
  <si>
    <t>0x16a5cdaa656</t>
  </si>
  <si>
    <t>0x16a5cdaa664</t>
  </si>
  <si>
    <t>0x16a5cdaa680</t>
  </si>
  <si>
    <t>0x16a5cdaa692</t>
  </si>
  <si>
    <t>0x16a5cdaa6a9</t>
  </si>
  <si>
    <t>0x16a5cdaa6af</t>
  </si>
  <si>
    <t>0x16a5cdab6cd</t>
  </si>
  <si>
    <t>LMMGR_DATA_CONF param32 0x5CDA852A</t>
  </si>
  <si>
    <t>0x16a5cdab6cf</t>
  </si>
  <si>
    <t>0x16a5cdab6d2</t>
  </si>
  <si>
    <t>FRT32_TX_END param32 0x5CDAB694</t>
  </si>
  <si>
    <t>0x16a5cdab6d4</t>
  </si>
  <si>
    <t>0x16a5cdab727</t>
  </si>
  <si>
    <t>0x16a5cdab72b</t>
  </si>
  <si>
    <t>0x16a5cdab72e</t>
  </si>
  <si>
    <t>0x16a5cdab735</t>
  </si>
  <si>
    <t>0x16a5cdab73a</t>
  </si>
  <si>
    <t>0x16a5cdab73e</t>
  </si>
  <si>
    <t>0x16a5cdab74a</t>
  </si>
  <si>
    <t>CL_NEXT_RX_TX nextTime 1557837969(0x5CDAB891)</t>
  </si>
  <si>
    <t>0x16a5cdab89c</t>
  </si>
  <si>
    <t>0x16a5cdab8a1</t>
  </si>
  <si>
    <t>0x16a5cdab8b0</t>
  </si>
  <si>
    <t>0x16a5cdab8c0</t>
  </si>
  <si>
    <t>0x16a5cdabe57</t>
  </si>
  <si>
    <t>0x16a5cdabe5a</t>
  </si>
  <si>
    <t>FRT32_RX_START param32 0x5CDABD2D</t>
  </si>
  <si>
    <t>0x16a5cdabe5c</t>
  </si>
  <si>
    <t>0x16a5cdabe6a</t>
  </si>
  <si>
    <t>0x16a5cdabe6f</t>
  </si>
  <si>
    <t>0x16a5cdabeb3</t>
  </si>
  <si>
    <t>0x16a5cdabebf</t>
  </si>
  <si>
    <t>0x16a5cdabec3</t>
  </si>
  <si>
    <t>0x16a5cdac143</t>
  </si>
  <si>
    <t>0x16a5cdac150</t>
  </si>
  <si>
    <t>0x16a5cdac155</t>
  </si>
  <si>
    <t>0x16a5cdac158</t>
  </si>
  <si>
    <t xml:space="preserve">CL_SEQ_CTRL TX_SUCCESS SeqNum 601(0x259) frag 0|126B   </t>
  </si>
  <si>
    <t>0x16a5cdac15e</t>
  </si>
  <si>
    <t>0x16a5cdac168</t>
  </si>
  <si>
    <t>0x16a5cdac16b</t>
  </si>
  <si>
    <t>CL_TXDONE SDU_TX_SUCCESS(0,0x0) CL Id 53</t>
  </si>
  <si>
    <t>0x16a5cdac16e</t>
  </si>
  <si>
    <t>0x16a5cdac173</t>
  </si>
  <si>
    <t>0x16a5cdac17b</t>
  </si>
  <si>
    <t>0x16a5cdac17e</t>
  </si>
  <si>
    <t>0x16a5cdac1ac</t>
  </si>
  <si>
    <t>0x16a5cdac1b1</t>
  </si>
  <si>
    <t>0x16a5cdac2f6</t>
  </si>
  <si>
    <t>0x16a5cdac2fb</t>
  </si>
  <si>
    <t>0x16a5cdac3b5</t>
  </si>
  <si>
    <t>0x16a5cdac3b9</t>
  </si>
  <si>
    <t>0x16a5cdac400</t>
  </si>
  <si>
    <t>0x16a5cdac405</t>
  </si>
  <si>
    <t>0x16a5cdac40d</t>
  </si>
  <si>
    <t>0x16a5cdac49e</t>
  </si>
  <si>
    <t>0x16a5cdac4a0</t>
  </si>
  <si>
    <t>FRT32_RX_END param32 0x5CDAC45E</t>
  </si>
  <si>
    <t>0x16a5cdac4a3</t>
  </si>
  <si>
    <t>0x16a5cdac4b0</t>
  </si>
  <si>
    <t>0x16a5cdac4b5</t>
  </si>
  <si>
    <t>0x16a5cdac4ba</t>
  </si>
  <si>
    <t>0x16a5cdac4c5</t>
  </si>
  <si>
    <t>0x16a5cdac4c8</t>
  </si>
  <si>
    <t>0x16a5cdac4d4</t>
  </si>
  <si>
    <t>0x16a5cdac4e8</t>
  </si>
  <si>
    <t>0x16a5cdac4ed</t>
  </si>
  <si>
    <t>CL_NEXT_RX_TX nextTime 1557841990(0x5CDAC846)</t>
  </si>
  <si>
    <t>0x16a5cdac4f5</t>
  </si>
  <si>
    <t>0x16a5cdac4fa</t>
  </si>
  <si>
    <t>0x16a5cdac4fd</t>
  </si>
  <si>
    <t>0x16a5cdac501</t>
  </si>
  <si>
    <t>0x16a5cdac504</t>
  </si>
  <si>
    <t>LMFS_REMOVE_SCH_ENTRY ownr_Id OID_CL(0x11) sch_id 161(0xA1)</t>
  </si>
  <si>
    <t>0x16a5cdac507</t>
  </si>
  <si>
    <t>0x16a5cdac514</t>
  </si>
  <si>
    <t>0x16a5cdac518</t>
  </si>
  <si>
    <t>0x16a5cdac526</t>
  </si>
  <si>
    <t>0x16a5cdac52b</t>
  </si>
  <si>
    <t>0x16a5cdac533</t>
  </si>
  <si>
    <t>0x16a5cdac54b</t>
  </si>
  <si>
    <t>0x16a5cdac550</t>
  </si>
  <si>
    <t>0x16a5cdac559</t>
  </si>
  <si>
    <t>0x16a5cdac55c</t>
  </si>
  <si>
    <t>0x16a5cdac563</t>
  </si>
  <si>
    <t>0x16a5cdac568</t>
  </si>
  <si>
    <t>0x16a5cdac575</t>
  </si>
  <si>
    <t>0x16a5cdac579</t>
  </si>
  <si>
    <t>0x16a5cdac8bc</t>
  </si>
  <si>
    <t>0x16a5cdac8c1</t>
  </si>
  <si>
    <t>0x16a5cdac916</t>
  </si>
  <si>
    <t>0x16a5cdac91d</t>
  </si>
  <si>
    <t>0x16a5cdac988</t>
  </si>
  <si>
    <t>0x16a5cdac98d</t>
  </si>
  <si>
    <t>BUFMGR_RELEASE block_ptr 0x98D4358C</t>
  </si>
  <si>
    <t>0x16a5cdad932</t>
  </si>
  <si>
    <t>0x16a5cdad935</t>
  </si>
  <si>
    <t>0x16a5cdad9cb</t>
  </si>
  <si>
    <t>0x16a5cdad9cd</t>
  </si>
  <si>
    <t>FRT32_RX_START param32 0x5CDAD8A1</t>
  </si>
  <si>
    <t>0x16a5cdad9d1</t>
  </si>
  <si>
    <t>0x16a5cdad9de</t>
  </si>
  <si>
    <t>0x16a5cdad9e2</t>
  </si>
  <si>
    <t>0x16a5cdada26</t>
  </si>
  <si>
    <t>0x16a5cdada33</t>
  </si>
  <si>
    <t>0x16a5cdada37</t>
  </si>
  <si>
    <t>0x16a5cdadf46</t>
  </si>
  <si>
    <t>0x16a5cdadf53</t>
  </si>
  <si>
    <t>0x16a5cdadf56</t>
  </si>
  <si>
    <t>0x16a5cdadf5a</t>
  </si>
  <si>
    <t>0x16a5cdadf5c</t>
  </si>
  <si>
    <t>0x16a5cdadf68</t>
  </si>
  <si>
    <t>0x16a5cdadf70</t>
  </si>
  <si>
    <t>LMFS_ADD_SCH_EXIT param32 0x0000A201</t>
  </si>
  <si>
    <t>0x16a5cdadf73</t>
  </si>
  <si>
    <t>0x16a5cdadf78</t>
  </si>
  <si>
    <t>0x16a5cdadf7d</t>
  </si>
  <si>
    <t>0x16a5cdadf85</t>
  </si>
  <si>
    <t>0x16a5cdadfa1</t>
  </si>
  <si>
    <t>CL_START STS_SUCCESS(0,0x0) CL Id 54</t>
  </si>
  <si>
    <t>0x16a5cdadfa6</t>
  </si>
  <si>
    <t>0x16a5cdadfab</t>
  </si>
  <si>
    <t>0x16a5cdadfba</t>
  </si>
  <si>
    <t>HSM_EVENT_SCH_START evt 0x08,arg 0xA2 state LMSM_FH(0x2)--&gt;FH_DO_NOTHING(0x0)</t>
  </si>
  <si>
    <t>0x16a5cdadfbe</t>
  </si>
  <si>
    <t>0x16a5cdadfc1</t>
  </si>
  <si>
    <t>HSM_EVENT_SCH_START evt 0x08,arg 0xA2 state LMSM_TOP(0x0)</t>
  </si>
  <si>
    <t>0x16a5cdadfc5</t>
  </si>
  <si>
    <t>0x16a5cdadfc8</t>
  </si>
  <si>
    <t>0x16a5cdadfcc</t>
  </si>
  <si>
    <t>0x16a5cdadfd0</t>
  </si>
  <si>
    <t>0x16a5cdadfd5</t>
  </si>
  <si>
    <t>0x16a5cdadff1</t>
  </si>
  <si>
    <t>0x16a5cdadff9</t>
  </si>
  <si>
    <t>0x16a5cdadffc</t>
  </si>
  <si>
    <t>0x16a5cdae014</t>
  </si>
  <si>
    <t>0x16a5cdae019</t>
  </si>
  <si>
    <t>0x16a5cdae177</t>
  </si>
  <si>
    <t>0x16a5cdae17c</t>
  </si>
  <si>
    <t>0x16a5cdae22a</t>
  </si>
  <si>
    <t>0x16a5cdae22e</t>
  </si>
  <si>
    <t>0x16a5cdae276</t>
  </si>
  <si>
    <t>0x16a5cdae279</t>
  </si>
  <si>
    <t>0x16a5cdae281</t>
  </si>
  <si>
    <t>0x16a5cdae291</t>
  </si>
  <si>
    <t>0x16a5cdae295</t>
  </si>
  <si>
    <t>0x16a5cdae29a</t>
  </si>
  <si>
    <t>0x16a5cdae420</t>
  </si>
  <si>
    <t>0x16a5cdae422</t>
  </si>
  <si>
    <t>FRT32_RX_END param32 0x5CDAE3E1</t>
  </si>
  <si>
    <t>0x16a5cdae424</t>
  </si>
  <si>
    <t>0x16a5cdae445</t>
  </si>
  <si>
    <t>0x16a5cdae449</t>
  </si>
  <si>
    <t>0x16a5cdae457</t>
  </si>
  <si>
    <t>0x16a5cdae46c</t>
  </si>
  <si>
    <t>0x16a5cdae472</t>
  </si>
  <si>
    <t>CL_NEXT_RX_TX nextTime 1557850457(0x5CDAE959)</t>
  </si>
  <si>
    <t>0x16a5cdae47a</t>
  </si>
  <si>
    <t>0x16a5cdae47f</t>
  </si>
  <si>
    <t>0x16a5cdae493</t>
  </si>
  <si>
    <t>CL_FRT32_TX_CALL param32 0x5CDAE959</t>
  </si>
  <si>
    <t>0x16a5cdae496</t>
  </si>
  <si>
    <t>0x16a5cdae966</t>
  </si>
  <si>
    <t>CL_TX STS_SUCCESS(0,0x0) mode 47 chan 14</t>
  </si>
  <si>
    <t>0x16a5cdae990</t>
  </si>
  <si>
    <t>0x16a5cdae994</t>
  </si>
  <si>
    <t>0x16a5cdaee97</t>
  </si>
  <si>
    <t>LMMGR_DATA_CONF param32 0x5CDAEC2B</t>
  </si>
  <si>
    <t>0x16a5cdaee99</t>
  </si>
  <si>
    <t>0x16a5cdaee9c</t>
  </si>
  <si>
    <t>FRT32_TX_END param32 0x5CDAEE96</t>
  </si>
  <si>
    <t>0x16a5cdaee9e</t>
  </si>
  <si>
    <t>0x16a5cdaeec0</t>
  </si>
  <si>
    <t>0x16a5cdaeec4</t>
  </si>
  <si>
    <t>0x16a5cdaeec7</t>
  </si>
  <si>
    <t>0x16a5cdaeecc</t>
  </si>
  <si>
    <t>0x16a5cdaeed1</t>
  </si>
  <si>
    <t>0x16a5cdaeed5</t>
  </si>
  <si>
    <t>0x16a5cdaeee0</t>
  </si>
  <si>
    <t>CL_NEXT_RX_TX nextTime 1557852306(0x5CDAF092)</t>
  </si>
  <si>
    <t>0x16a5cdaf0f2</t>
  </si>
  <si>
    <t>0x16a5cdaf0f9</t>
  </si>
  <si>
    <t>0x16a5cdaf105</t>
  </si>
  <si>
    <t>CL_FRT32_RX_CALL param32 0x000E002F</t>
  </si>
  <si>
    <t>0x16a5cdaf1a3</t>
  </si>
  <si>
    <t>CL_RX STS_SUCCESS(0,0x0) mode 47 chan 14</t>
  </si>
  <si>
    <t>0x16a5cdaf473</t>
  </si>
  <si>
    <t>0x16a5cdaf477</t>
  </si>
  <si>
    <t>0x16a5cdaf49b</t>
  </si>
  <si>
    <t>0x16a5cdaf49e</t>
  </si>
  <si>
    <t>0x16a5cdaf4ab</t>
  </si>
  <si>
    <t>0x16a5cdaf6c7</t>
  </si>
  <si>
    <t>0x16a5cdaf6ca</t>
  </si>
  <si>
    <t>FRT32_RX_START param32 0x5CDAF538</t>
  </si>
  <si>
    <t>0x16a5cdaf6cc</t>
  </si>
  <si>
    <t>0x16a5cdaf6ee</t>
  </si>
  <si>
    <t>0x16a5cdaf6f2</t>
  </si>
  <si>
    <t>0x16a5cdaf715</t>
  </si>
  <si>
    <t>0x16a5cdaf727</t>
  </si>
  <si>
    <t>0x16a5cdaf73f</t>
  </si>
  <si>
    <t>0x16a5cdaf743</t>
  </si>
  <si>
    <t>0x16a5cdaf7c5</t>
  </si>
  <si>
    <t>0x16a5cdaf7cb</t>
  </si>
  <si>
    <t>0x16a5cdaf855</t>
  </si>
  <si>
    <t>0x16a5cdaf85a</t>
  </si>
  <si>
    <t>0x16a5cdaf86c</t>
  </si>
  <si>
    <t>0x16a5cdaf881</t>
  </si>
  <si>
    <t>0x16a5cdaf887</t>
  </si>
  <si>
    <t>0x16a5cdaf890</t>
  </si>
  <si>
    <t>0x16a5cdaf893</t>
  </si>
  <si>
    <t>0x16a5cdaf8aa</t>
  </si>
  <si>
    <t>0x16a5cdaf8ae</t>
  </si>
  <si>
    <t>0x16a5cdaf96e</t>
  </si>
  <si>
    <t>0x16a5cdaf972</t>
  </si>
  <si>
    <t>0x16a5cdaf9b9</t>
  </si>
  <si>
    <t>0x16a5cdaf9bc</t>
  </si>
  <si>
    <t>0x16a5cdaf9c4</t>
  </si>
  <si>
    <t>0x16a5cdaf9dd</t>
  </si>
  <si>
    <t>0x16a5cdaf9f3</t>
  </si>
  <si>
    <t>0x16a5cdaf9f8</t>
  </si>
  <si>
    <t>0x16a5cdafb0e</t>
  </si>
  <si>
    <t>0x16a5cdafb11</t>
  </si>
  <si>
    <t>FRT32_RX_END param32 0x5CDAFACC</t>
  </si>
  <si>
    <t>0x16a5cdafb13</t>
  </si>
  <si>
    <t>0x16a5cdafb2a</t>
  </si>
  <si>
    <t>0x16a5cdafb2e</t>
  </si>
  <si>
    <t>0x16a5cdafb38</t>
  </si>
  <si>
    <t>0x16a5cdafb3e</t>
  </si>
  <si>
    <t>0x16a5cdafb5b</t>
  </si>
  <si>
    <t>0x16a5cdafb61</t>
  </si>
  <si>
    <t>CL_NEXT_RX_TX nextTime 1557855924(0x5CDAFEB4)</t>
  </si>
  <si>
    <t>0x16a5cdafb68</t>
  </si>
  <si>
    <t>0x16a5cdafb6c</t>
  </si>
  <si>
    <t>0x16a5cdafb78</t>
  </si>
  <si>
    <t>0x16a5cdafb8f</t>
  </si>
  <si>
    <t>CL_FRT32_TX_CALL param32 0x5CDAFEB4</t>
  </si>
  <si>
    <t>0x16a5cdafb93</t>
  </si>
  <si>
    <t>0x16a5cdafec0</t>
  </si>
  <si>
    <t>0x16a5cdafee8</t>
  </si>
  <si>
    <t>0x16a5cdafeed</t>
  </si>
  <si>
    <t>0x16a5cdb03f1</t>
  </si>
  <si>
    <t>LMMGR_DATA_CONF param32 0x5CDB0185</t>
  </si>
  <si>
    <t>0x16a5cdb03f3</t>
  </si>
  <si>
    <t>0x16a5cdb03f6</t>
  </si>
  <si>
    <t>FRT32_TX_END param32 0x5CDB03F0</t>
  </si>
  <si>
    <t>0x16a5cdb03f9</t>
  </si>
  <si>
    <t>0x16a5cdb044d</t>
  </si>
  <si>
    <t>0x16a5cdb044f</t>
  </si>
  <si>
    <t>0x16a5cdb0453</t>
  </si>
  <si>
    <t>0x16a5cdb0459</t>
  </si>
  <si>
    <t>0x16a5cdb045d</t>
  </si>
  <si>
    <t>0x16a5cdb0460</t>
  </si>
  <si>
    <t>0x16a5cdb0465</t>
  </si>
  <si>
    <t>LMFS_REMOVE_SCH_ENTRY ownr_Id OID_CL(0x11) sch_id 162(0xA2)</t>
  </si>
  <si>
    <t>0x16a5cdb0468</t>
  </si>
  <si>
    <t>0x16a5cdb0475</t>
  </si>
  <si>
    <t>0x16a5cdb047a</t>
  </si>
  <si>
    <t>0x16a5cdb047e</t>
  </si>
  <si>
    <t>0x16a5cdb0488</t>
  </si>
  <si>
    <t>0x16a5cdb0493</t>
  </si>
  <si>
    <t>0x16a5cdb0499</t>
  </si>
  <si>
    <t>0x16a5cdb04af</t>
  </si>
  <si>
    <t>0x16a5cdb04b3</t>
  </si>
  <si>
    <t>0x16a5cdb04b9</t>
  </si>
  <si>
    <t>0x16a5cdb04be</t>
  </si>
  <si>
    <t>0x16a5cdb04ca</t>
  </si>
  <si>
    <t>0x16a5cdb04ce</t>
  </si>
  <si>
    <t>0x16a5cdb07c3</t>
  </si>
  <si>
    <t>0x16a5cdb07c8</t>
  </si>
  <si>
    <t>0x16a5cdb0829</t>
  </si>
  <si>
    <t>0x16a5cdb082e</t>
  </si>
  <si>
    <t>0x16a5ce99cb1</t>
  </si>
  <si>
    <t>0x16a5ce99cb5</t>
  </si>
  <si>
    <t>0x16a5ce99d19</t>
  </si>
  <si>
    <t>0x16a5ce99d1e</t>
  </si>
  <si>
    <t>0x16a5ce99d25</t>
  </si>
  <si>
    <t>0x16a5ce99f55</t>
  </si>
  <si>
    <t>0x16a5ce99f59</t>
  </si>
  <si>
    <t>CL_OUT_REQ pktId 9497(0x2519)</t>
  </si>
  <si>
    <t>0x16a5ce99f5c</t>
  </si>
  <si>
    <t>0x16a5ce99f78</t>
  </si>
  <si>
    <t>0x16a5ce99f7e</t>
  </si>
  <si>
    <t>0x16a5ce99f83</t>
  </si>
  <si>
    <t>LMFS_ADD_SCH_ENTRY param32 0x5CE9A73E</t>
  </si>
  <si>
    <t>0x16a5ce99f91</t>
  </si>
  <si>
    <t>0x16a5ce99f93</t>
  </si>
  <si>
    <t>LMFS_ADD_SCH_EXIT param32 0x0000A301</t>
  </si>
  <si>
    <t>0x16a5ce99f97</t>
  </si>
  <si>
    <t>0x16a5ce99f9c</t>
  </si>
  <si>
    <t>0x16a5ce99fa8</t>
  </si>
  <si>
    <t>0x16a5ce99fb1</t>
  </si>
  <si>
    <t>0x16a5ce99fb5</t>
  </si>
  <si>
    <t>CL_OUT_CNF STS_SUCCESS(0,0x0) CL Id 55</t>
  </si>
  <si>
    <t>0x16a5ce99fc7</t>
  </si>
  <si>
    <t>0x16a5ce99fcd</t>
  </si>
  <si>
    <t>0x16a5ce9a371</t>
  </si>
  <si>
    <t>HSM_EVENT_SCH_START evt 0x08,arg 0xA3 state LMSM_FH(0x2)--&gt;FH_WAIT_CCA(0x1)</t>
  </si>
  <si>
    <t>0x16a5ce9a375</t>
  </si>
  <si>
    <t>HSM_EVENT_SCH_START evt 0x08,arg 0xA3 state LMSM_FH(0x2)--&gt;FH_DO_NOTHING(0x0)</t>
  </si>
  <si>
    <t>0x16a5ce9a378</t>
  </si>
  <si>
    <t>HSM_EVENT_SCH_START evt 0x08,arg 0xA3 state LMSM_TOP(0x0)</t>
  </si>
  <si>
    <t>0x16a5ce9a37c</t>
  </si>
  <si>
    <t>0x16a5ce9a381</t>
  </si>
  <si>
    <t>0x16a5ce9a385</t>
  </si>
  <si>
    <t>0x16a5ce9a38b</t>
  </si>
  <si>
    <t>0x16a5ce9a397</t>
  </si>
  <si>
    <t>0x16a5ce9a39c</t>
  </si>
  <si>
    <t>0x16a5ce9a3b0</t>
  </si>
  <si>
    <t>0x16a5ce9a3c5</t>
  </si>
  <si>
    <t>CL_FRT32_TX_CALL param32 0x5CE9A73E</t>
  </si>
  <si>
    <t>0x16a5ce9a3c9</t>
  </si>
  <si>
    <t>0x16a5ce9a751</t>
  </si>
  <si>
    <t>CL_TX STS_SUCCESS(0,0x0) mode 1 chan 5</t>
  </si>
  <si>
    <t>0x16a5ce9b363</t>
  </si>
  <si>
    <t>LMMGR_DATA_CONF param32 0x5CE9AA0D</t>
  </si>
  <si>
    <t>0x16a5ce9b365</t>
  </si>
  <si>
    <t>0x16a5ce9b368</t>
  </si>
  <si>
    <t>FRT32_TX_END param32 0x5CE9B32C</t>
  </si>
  <si>
    <t>0x16a5ce9b36a</t>
  </si>
  <si>
    <t>0x16a5ce9b38c</t>
  </si>
  <si>
    <t>0x16a5ce9b391</t>
  </si>
  <si>
    <t>0x16a5ce9b393</t>
  </si>
  <si>
    <t>0x16a5ce9b399</t>
  </si>
  <si>
    <t>0x16a5ce9b39d</t>
  </si>
  <si>
    <t>0x16a5ce9b3a1</t>
  </si>
  <si>
    <t>0x16a5ce9b3ab</t>
  </si>
  <si>
    <t>CL_NEXT_RX_TX nextTime 1558820136(0x5CE9B528)</t>
  </si>
  <si>
    <t>0x16a5ce9b5be</t>
  </si>
  <si>
    <t>0x16a5ce9b5c5</t>
  </si>
  <si>
    <t>0x16a5ce9b5d1</t>
  </si>
  <si>
    <t>CL_FRT32_RX_CALL param32 0x00050001</t>
  </si>
  <si>
    <t>0x16a5ce9b65e</t>
  </si>
  <si>
    <t>CL_RX STS_SUCCESS(0,0x0) mode 1 chan 5</t>
  </si>
  <si>
    <t>0x16a5ce9baed</t>
  </si>
  <si>
    <t>0x16a5ce9baf0</t>
  </si>
  <si>
    <t>FRT32_RX_START param32 0x5CE9B9C2</t>
  </si>
  <si>
    <t>0x16a5ce9baf2</t>
  </si>
  <si>
    <t>0x16a5ce9bb00</t>
  </si>
  <si>
    <t>0x16a5ce9bb06</t>
  </si>
  <si>
    <t>0x16a5ce9bb49</t>
  </si>
  <si>
    <t>0x16a5ce9bb55</t>
  </si>
  <si>
    <t>0x16a5ce9bb5a</t>
  </si>
  <si>
    <t>0x16a5ce9bdd9</t>
  </si>
  <si>
    <t>0x16a5ce9bde7</t>
  </si>
  <si>
    <t>0x16a5ce9bdec</t>
  </si>
  <si>
    <t>0x16a5ce9bdf3</t>
  </si>
  <si>
    <t>0x16a5ce9bdfc</t>
  </si>
  <si>
    <t>0x16a5ce9bdff</t>
  </si>
  <si>
    <t>0x16a5ce9be16</t>
  </si>
  <si>
    <t>0x16a5ce9be1f</t>
  </si>
  <si>
    <t>0x16a5ce9beda</t>
  </si>
  <si>
    <t>0x16a5ce9bede</t>
  </si>
  <si>
    <t>0x16a5ce9bf27</t>
  </si>
  <si>
    <t>0x16a5ce9bf2b</t>
  </si>
  <si>
    <t>0x16a5ce9bf33</t>
  </si>
  <si>
    <t>0x16a5ce9bf39</t>
  </si>
  <si>
    <t>0x16a5ce9bf3c</t>
  </si>
  <si>
    <t>0x16a5ce9bf40</t>
  </si>
  <si>
    <t>0x16a5ce9c094</t>
  </si>
  <si>
    <t>0x16a5ce9c098</t>
  </si>
  <si>
    <t>FRT32_RX_END param32 0x5CE9C054</t>
  </si>
  <si>
    <t>0x16a5ce9c09a</t>
  </si>
  <si>
    <t>0x16a5ce9c0af</t>
  </si>
  <si>
    <t>0x16a5ce9c0b3</t>
  </si>
  <si>
    <t>0x16a5ce9c0cb</t>
  </si>
  <si>
    <t>0x16a5ce9c0df</t>
  </si>
  <si>
    <t>0x16a5ce9c0e5</t>
  </si>
  <si>
    <t>CL_NEXT_RX_TX nextTime 1558823996(0x5CE9C43C)</t>
  </si>
  <si>
    <t>0x16a5ce9c0ed</t>
  </si>
  <si>
    <t>0x16a5ce9c0f2</t>
  </si>
  <si>
    <t>0x16a5ce9c0fe</t>
  </si>
  <si>
    <t>0x16a5ce9c112</t>
  </si>
  <si>
    <t>0x16a5ce9c11d</t>
  </si>
  <si>
    <t>CL_FRT32_TX_CALL param32 0x5CE9C43C</t>
  </si>
  <si>
    <t>0x16a5ce9c11f</t>
  </si>
  <si>
    <t>0x16a5ce9c44f</t>
  </si>
  <si>
    <t>0x16a5ce9c478</t>
  </si>
  <si>
    <t>0x16a5ce9c47d</t>
  </si>
  <si>
    <t>0x16a5ce9e887</t>
  </si>
  <si>
    <t>0x16a5ce9e88b</t>
  </si>
  <si>
    <t>0x16a5ce9e8ae</t>
  </si>
  <si>
    <t>0x16a5ce9e8b2</t>
  </si>
  <si>
    <t>0x16a5ce9e8ba</t>
  </si>
  <si>
    <t>0x16a5ce9e8c2</t>
  </si>
  <si>
    <t>0x16a5ce9e8d4</t>
  </si>
  <si>
    <t>0x16a5ce9e8eb</t>
  </si>
  <si>
    <t>0x16a5ce9e8f0</t>
  </si>
  <si>
    <t>0x16a5ce9f8b1</t>
  </si>
  <si>
    <t>LMMGR_DATA_CONF param32 0x5CE9C70C</t>
  </si>
  <si>
    <t>0x16a5ce9f8b3</t>
  </si>
  <si>
    <t>0x16a5ce9f8b6</t>
  </si>
  <si>
    <t>FRT32_TX_END param32 0x5CE9F878</t>
  </si>
  <si>
    <t>0x16a5ce9f8ba</t>
  </si>
  <si>
    <t>0x16a5ce9f90d</t>
  </si>
  <si>
    <t>0x16a5ce9f910</t>
  </si>
  <si>
    <t>0x16a5ce9f913</t>
  </si>
  <si>
    <t>0x16a5ce9f918</t>
  </si>
  <si>
    <t>0x16a5ce9f91e</t>
  </si>
  <si>
    <t>0x16a5ce9f922</t>
  </si>
  <si>
    <t>0x16a5ce9f930</t>
  </si>
  <si>
    <t>CL_NEXT_RX_TX nextTime 1558837877(0x5CE9FA75)</t>
  </si>
  <si>
    <t>0x16a5ce9fa81</t>
  </si>
  <si>
    <t>0x16a5ce9fa86</t>
  </si>
  <si>
    <t>0x16a5ce9fa93</t>
  </si>
  <si>
    <t>0x16a5ce9faa3</t>
  </si>
  <si>
    <t>0x16a5cea0039</t>
  </si>
  <si>
    <t>0x16a5cea003c</t>
  </si>
  <si>
    <t>FRT32_RX_START param32 0x5CE9FF0E</t>
  </si>
  <si>
    <t>0x16a5cea0040</t>
  </si>
  <si>
    <t>0x16a5cea004e</t>
  </si>
  <si>
    <t>0x16a5cea0052</t>
  </si>
  <si>
    <t>0x16a5cea0095</t>
  </si>
  <si>
    <t>0x16a5cea00a1</t>
  </si>
  <si>
    <t>0x16a5cea00a5</t>
  </si>
  <si>
    <t>0x16a5cea0325</t>
  </si>
  <si>
    <t>0x16a5cea0334</t>
  </si>
  <si>
    <t>0x16a5cea0338</t>
  </si>
  <si>
    <t>0x16a5cea033c</t>
  </si>
  <si>
    <t xml:space="preserve">CL_SEQ_CTRL TX_SUCCESS SeqNum 602(0x25A) frag 0|126B   </t>
  </si>
  <si>
    <t>0x16a5cea0340</t>
  </si>
  <si>
    <t>0x16a5cea034a</t>
  </si>
  <si>
    <t>0x16a5cea034d</t>
  </si>
  <si>
    <t>0x16a5cea0350</t>
  </si>
  <si>
    <t>0x16a5cea0356</t>
  </si>
  <si>
    <t>0x16a5cea035e</t>
  </si>
  <si>
    <t>0x16a5cea0361</t>
  </si>
  <si>
    <t>0x16a5cea038e</t>
  </si>
  <si>
    <t>0x16a5cea0393</t>
  </si>
  <si>
    <t>0x16a5cea04d8</t>
  </si>
  <si>
    <t>0x16a5cea04dd</t>
  </si>
  <si>
    <t>0x16a5cea059b</t>
  </si>
  <si>
    <t>0x16a5cea059f</t>
  </si>
  <si>
    <t>0x16a5cea05ea</t>
  </si>
  <si>
    <t>0x16a5cea05ed</t>
  </si>
  <si>
    <t>0x16a5cea05fa</t>
  </si>
  <si>
    <t>0x16a5cea0680</t>
  </si>
  <si>
    <t>0x16a5cea0682</t>
  </si>
  <si>
    <t>FRT32_RX_END param32 0x5CEA0640</t>
  </si>
  <si>
    <t>0x16a5cea0686</t>
  </si>
  <si>
    <t>0x16a5cea0696</t>
  </si>
  <si>
    <t>0x16a5cea069a</t>
  </si>
  <si>
    <t>0x16a5cea069d</t>
  </si>
  <si>
    <t>0x16a5cea06b5</t>
  </si>
  <si>
    <t>0x16a5cea06b8</t>
  </si>
  <si>
    <t>0x16a5cea06c4</t>
  </si>
  <si>
    <t>0x16a5cea06da</t>
  </si>
  <si>
    <t>0x16a5cea06df</t>
  </si>
  <si>
    <t>CL_NEXT_RX_TX nextTime 1558841896(0x5CEA0A28)</t>
  </si>
  <si>
    <t>0x16a5cea06e7</t>
  </si>
  <si>
    <t>0x16a5cea06ea</t>
  </si>
  <si>
    <t>0x16a5cea06ee</t>
  </si>
  <si>
    <t>0x16a5cea06f1</t>
  </si>
  <si>
    <t>0x16a5cea06f4</t>
  </si>
  <si>
    <t>LMFS_REMOVE_SCH_ENTRY ownr_Id OID_CL(0x11) sch_id 163(0xA3)</t>
  </si>
  <si>
    <t>0x16a5cea06f9</t>
  </si>
  <si>
    <t>0x16a5cea0706</t>
  </si>
  <si>
    <t>0x16a5cea070a</t>
  </si>
  <si>
    <t>0x16a5cea0717</t>
  </si>
  <si>
    <t>0x16a5cea071b</t>
  </si>
  <si>
    <t>0x16a5cea0723</t>
  </si>
  <si>
    <t>0x16a5cea072e</t>
  </si>
  <si>
    <t>0x16a5cea0735</t>
  </si>
  <si>
    <t>0x16a5cea073e</t>
  </si>
  <si>
    <t>0x16a5cea0741</t>
  </si>
  <si>
    <t>0x16a5cea0747</t>
  </si>
  <si>
    <t>0x16a5cea074c</t>
  </si>
  <si>
    <t>0x16a5cea0758</t>
  </si>
  <si>
    <t>0x16a5cea075d</t>
  </si>
  <si>
    <t>0x16a5cea0aae</t>
  </si>
  <si>
    <t>0x16a5cea0ab4</t>
  </si>
  <si>
    <t>0x16a5cea0b08</t>
  </si>
  <si>
    <t>0x16a5cea0b0d</t>
  </si>
  <si>
    <t>0x16a5cea0b6c</t>
  </si>
  <si>
    <t>0x16a5cea0b71</t>
  </si>
  <si>
    <t>0x16a5cea1a5b</t>
  </si>
  <si>
    <t>0x16a5cea1a5f</t>
  </si>
  <si>
    <t>0x16a5cea1af4</t>
  </si>
  <si>
    <t>0x16a5cea1af6</t>
  </si>
  <si>
    <t>FRT32_RX_START param32 0x5CEA19C9</t>
  </si>
  <si>
    <t>0x16a5cea1af8</t>
  </si>
  <si>
    <t>0x16a5cea1b05</t>
  </si>
  <si>
    <t>0x16a5cea1b0a</t>
  </si>
  <si>
    <t>0x16a5cea1b50</t>
  </si>
  <si>
    <t>0x16a5cea1b5d</t>
  </si>
  <si>
    <t>0x16a5cea1b61</t>
  </si>
  <si>
    <t>0x16a5cea206f</t>
  </si>
  <si>
    <t>0x16a5cea207b</t>
  </si>
  <si>
    <t>0x16a5cea207d</t>
  </si>
  <si>
    <t>0x16a5cea2081</t>
  </si>
  <si>
    <t>0x16a5cea2084</t>
  </si>
  <si>
    <t>0x16a5cea2091</t>
  </si>
  <si>
    <t>0x16a5cea2099</t>
  </si>
  <si>
    <t>LMFS_ADD_SCH_EXIT param32 0x0000A401</t>
  </si>
  <si>
    <t>0x16a5cea209c</t>
  </si>
  <si>
    <t>0x16a5cea209f</t>
  </si>
  <si>
    <t>0x16a5cea20a4</t>
  </si>
  <si>
    <t>0x16a5cea20ad</t>
  </si>
  <si>
    <t>0x16a5cea20c9</t>
  </si>
  <si>
    <t>CL_START STS_SUCCESS(0,0x0) CL Id 56</t>
  </si>
  <si>
    <t>0x16a5cea20cf</t>
  </si>
  <si>
    <t>0x16a5cea20d4</t>
  </si>
  <si>
    <t>0x16a5cea20e3</t>
  </si>
  <si>
    <t>HSM_EVENT_SCH_START evt 0x08,arg 0xA4 state LMSM_FH(0x2)--&gt;FH_DO_NOTHING(0x0)</t>
  </si>
  <si>
    <t>0x16a5cea20e6</t>
  </si>
  <si>
    <t>0x16a5cea20e8</t>
  </si>
  <si>
    <t>HSM_EVENT_SCH_START evt 0x08,arg 0xA4 state LMSM_TOP(0x0)</t>
  </si>
  <si>
    <t>0x16a5cea20ec</t>
  </si>
  <si>
    <t>0x16a5cea20ef</t>
  </si>
  <si>
    <t>0x16a5cea20f5</t>
  </si>
  <si>
    <t>0x16a5cea20f9</t>
  </si>
  <si>
    <t>0x16a5cea20fe</t>
  </si>
  <si>
    <t>0x16a5cea2119</t>
  </si>
  <si>
    <t>0x16a5cea2121</t>
  </si>
  <si>
    <t>0x16a5cea2124</t>
  </si>
  <si>
    <t>0x16a5cea213c</t>
  </si>
  <si>
    <t>0x16a5cea2142</t>
  </si>
  <si>
    <t>0x16a5cea22a1</t>
  </si>
  <si>
    <t>0x16a5cea22a5</t>
  </si>
  <si>
    <t>0x16a5cea234e</t>
  </si>
  <si>
    <t>0x16a5cea2352</t>
  </si>
  <si>
    <t>0x16a5cea239a</t>
  </si>
  <si>
    <t>0x16a5cea239d</t>
  </si>
  <si>
    <t>0x16a5cea23a7</t>
  </si>
  <si>
    <t>0x16a5cea23bb</t>
  </si>
  <si>
    <t>0x16a5cea23bf</t>
  </si>
  <si>
    <t>0x16a5cea23c3</t>
  </si>
  <si>
    <t>0x16a5cea2549</t>
  </si>
  <si>
    <t>0x16a5cea254b</t>
  </si>
  <si>
    <t>FRT32_RX_END param32 0x5CEA250A</t>
  </si>
  <si>
    <t>0x16a5cea254d</t>
  </si>
  <si>
    <t>0x16a5cea257d</t>
  </si>
  <si>
    <t>0x16a5cea2580</t>
  </si>
  <si>
    <t>0x16a5cea258f</t>
  </si>
  <si>
    <t>0x16a5cea25a2</t>
  </si>
  <si>
    <t>0x16a5cea25a9</t>
  </si>
  <si>
    <t>CL_NEXT_RX_TX nextTime 1558850178(0x5CEA2A82)</t>
  </si>
  <si>
    <t>0x16a5cea25af</t>
  </si>
  <si>
    <t>0x16a5cea25b5</t>
  </si>
  <si>
    <t>0x16a5cea25cb</t>
  </si>
  <si>
    <t>CL_FRT32_TX_CALL param32 0x5CEA2A82</t>
  </si>
  <si>
    <t>0x16a5cea25cd</t>
  </si>
  <si>
    <t>0x16a5cea2a8f</t>
  </si>
  <si>
    <t>CL_TX STS_SUCCESS(0,0x0) mode 47 chan 10</t>
  </si>
  <si>
    <t>0x16a5cea2ab7</t>
  </si>
  <si>
    <t>0x16a5cea2abb</t>
  </si>
  <si>
    <t>0x16a5cea2fbf</t>
  </si>
  <si>
    <t>LMMGR_DATA_CONF param32 0x5CEA2D54</t>
  </si>
  <si>
    <t>0x16a5cea2fc2</t>
  </si>
  <si>
    <t>0x16a5cea2fc5</t>
  </si>
  <si>
    <t>FRT32_TX_END param32 0x5CEA2FBE</t>
  </si>
  <si>
    <t>0x16a5cea2fc8</t>
  </si>
  <si>
    <t>0x16a5cea2fea</t>
  </si>
  <si>
    <t>0x16a5cea2fed</t>
  </si>
  <si>
    <t>0x16a5cea2fef</t>
  </si>
  <si>
    <t>0x16a5cea2ff4</t>
  </si>
  <si>
    <t>0x16a5cea2ff9</t>
  </si>
  <si>
    <t>0x16a5cea2ffe</t>
  </si>
  <si>
    <t>0x16a5cea3009</t>
  </si>
  <si>
    <t>CL_NEXT_RX_TX nextTime 1558852025(0x5CEA31B9)</t>
  </si>
  <si>
    <t>0x16a5cea321c</t>
  </si>
  <si>
    <t>0x16a5cea3221</t>
  </si>
  <si>
    <t>0x16a5cea322e</t>
  </si>
  <si>
    <t>CL_FRT32_RX_CALL param32 0x000A002F</t>
  </si>
  <si>
    <t>0x16a5cea32c9</t>
  </si>
  <si>
    <t>CL_RX STS_SUCCESS(0,0x0) mode 47 chan 10</t>
  </si>
  <si>
    <t>0x16a5cea36b9</t>
  </si>
  <si>
    <t>0x16a5cea36be</t>
  </si>
  <si>
    <t>0x16a5cea36e7</t>
  </si>
  <si>
    <t>0x16a5cea36ea</t>
  </si>
  <si>
    <t>0x16a5cea36f1</t>
  </si>
  <si>
    <t>0x16a5cea3805</t>
  </si>
  <si>
    <t>0x16a5cea3807</t>
  </si>
  <si>
    <t>FRT32_RX_START param32 0x5CEA3660</t>
  </si>
  <si>
    <t>0x16a5cea380a</t>
  </si>
  <si>
    <t>0x16a5cea3842</t>
  </si>
  <si>
    <t>0x16a5cea3846</t>
  </si>
  <si>
    <t>0x16a5cea3858</t>
  </si>
  <si>
    <t>0x16a5cea3869</t>
  </si>
  <si>
    <t>0x16a5cea3880</t>
  </si>
  <si>
    <t>0x16a5cea3889</t>
  </si>
  <si>
    <t>0x16a5cea3907</t>
  </si>
  <si>
    <t>0x16a5cea390d</t>
  </si>
  <si>
    <t>0x16a5cea39a8</t>
  </si>
  <si>
    <t>0x16a5cea39ac</t>
  </si>
  <si>
    <t>0x16a5cea39be</t>
  </si>
  <si>
    <t>0x16a5cea39c2</t>
  </si>
  <si>
    <t>0x16a5cea39c8</t>
  </si>
  <si>
    <t>0x16a5cea39d1</t>
  </si>
  <si>
    <t>0x16a5cea39d5</t>
  </si>
  <si>
    <t>0x16a5cea39ec</t>
  </si>
  <si>
    <t>0x16a5cea39f1</t>
  </si>
  <si>
    <t>0x16a5cea3aa2</t>
  </si>
  <si>
    <t>0x16a5cea3aa6</t>
  </si>
  <si>
    <t>0x16a5cea3af1</t>
  </si>
  <si>
    <t>0x16a5cea3af4</t>
  </si>
  <si>
    <t>0x16a5cea3afe</t>
  </si>
  <si>
    <t>0x16a5cea3b2b</t>
  </si>
  <si>
    <t>0x16a5cea3b2f</t>
  </si>
  <si>
    <t>0x16a5cea3b33</t>
  </si>
  <si>
    <t>0x16a5cea3c37</t>
  </si>
  <si>
    <t>0x16a5cea3c39</t>
  </si>
  <si>
    <t>FRT32_RX_END param32 0x5CEA3BF4</t>
  </si>
  <si>
    <t>0x16a5cea3c3b</t>
  </si>
  <si>
    <t>0x16a5cea3c55</t>
  </si>
  <si>
    <t>0x16a5cea3c58</t>
  </si>
  <si>
    <t>0x16a5cea3c61</t>
  </si>
  <si>
    <t>0x16a5cea3c66</t>
  </si>
  <si>
    <t>0x16a5cea3c84</t>
  </si>
  <si>
    <t>0x16a5cea3c89</t>
  </si>
  <si>
    <t>CL_NEXT_RX_TX nextTime 1558855644(0x5CEA3FDC)</t>
  </si>
  <si>
    <t>0x16a5cea3c90</t>
  </si>
  <si>
    <t>0x16a5cea3c96</t>
  </si>
  <si>
    <t>0x16a5cea3ca3</t>
  </si>
  <si>
    <t>0x16a5cea3cb9</t>
  </si>
  <si>
    <t>CL_FRT32_TX_CALL param32 0x5CEA3FDC</t>
  </si>
  <si>
    <t>0x16a5cea3cbc</t>
  </si>
  <si>
    <t>0x16a5cea3fe8</t>
  </si>
  <si>
    <t>0x16a5cea4010</t>
  </si>
  <si>
    <t>0x16a5cea4015</t>
  </si>
  <si>
    <t>0x16a5cea4519</t>
  </si>
  <si>
    <t>LMMGR_DATA_CONF param32 0x5CEA42AD</t>
  </si>
  <si>
    <t>0x16a5cea451b</t>
  </si>
  <si>
    <t>0x16a5cea451e</t>
  </si>
  <si>
    <t>FRT32_TX_END param32 0x5CEA4518</t>
  </si>
  <si>
    <t>0x16a5cea4520</t>
  </si>
  <si>
    <t>0x16a5cea4575</t>
  </si>
  <si>
    <t>0x16a5cea4578</t>
  </si>
  <si>
    <t>0x16a5cea457b</t>
  </si>
  <si>
    <t>0x16a5cea4582</t>
  </si>
  <si>
    <t>0x16a5cea4586</t>
  </si>
  <si>
    <t>0x16a5cea458a</t>
  </si>
  <si>
    <t>0x16a5cea458d</t>
  </si>
  <si>
    <t>LMFS_REMOVE_SCH_ENTRY ownr_Id OID_CL(0x11) sch_id 164(0xA4)</t>
  </si>
  <si>
    <t>0x16a5cea4590</t>
  </si>
  <si>
    <t>0x16a5cea459d</t>
  </si>
  <si>
    <t>0x16a5cea45a2</t>
  </si>
  <si>
    <t>0x16a5cea45a9</t>
  </si>
  <si>
    <t>0x16a5cea45b1</t>
  </si>
  <si>
    <t>0x16a5cea45bd</t>
  </si>
  <si>
    <t>0x16a5cea45cd</t>
  </si>
  <si>
    <t>0x16a5cea45d6</t>
  </si>
  <si>
    <t>0x16a5cea45da</t>
  </si>
  <si>
    <t>0x16a5cea45e0</t>
  </si>
  <si>
    <t>0x16a5cea45e7</t>
  </si>
  <si>
    <t>0x16a5cea45f4</t>
  </si>
  <si>
    <t>0x16a5cea45f7</t>
  </si>
  <si>
    <t>0x16a5cea48e5</t>
  </si>
  <si>
    <t>0x16a5cea48ea</t>
  </si>
  <si>
    <t>0x16a5cea494b</t>
  </si>
  <si>
    <t>0x16a5cea4950</t>
  </si>
  <si>
    <t>0x16a5cf118a2</t>
  </si>
  <si>
    <t>HSM_EVENT_SCH_START evt 0x08,arg 0x9E state LMSM_FH(0x2)--&gt;FH_WAIT_CCA(0x1)</t>
  </si>
  <si>
    <t>0x16a5cf118a6</t>
  </si>
  <si>
    <t>HSM_EVENT_SCH_START evt 0x08,arg 0x9E state LMSM_FH(0x2)--&gt;FH_DO_NOTHING(0x0)</t>
  </si>
  <si>
    <t>0x16a5cf118a9</t>
  </si>
  <si>
    <t>HSM_EVENT_SCH_START evt 0x08,arg 0x9E state LMSM_TOP(0x0)</t>
  </si>
  <si>
    <t>0x16a5cf118ae</t>
  </si>
  <si>
    <t>0x16a5cf118b1</t>
  </si>
  <si>
    <t>0x16a5cf118b4</t>
  </si>
  <si>
    <t>0x16a5cf118ba</t>
  </si>
  <si>
    <t>0x16a5cf118c2</t>
  </si>
  <si>
    <t>0x16a5cf118c6</t>
  </si>
  <si>
    <t>0x16a5cf118ca</t>
  </si>
  <si>
    <t>0x16a5cf12326</t>
  </si>
  <si>
    <t>0x16a5cf12329</t>
  </si>
  <si>
    <t>FRT32_RX_START param32 0x5CF121FC</t>
  </si>
  <si>
    <t>0x16a5cf1232b</t>
  </si>
  <si>
    <t>0x16a5cf12337</t>
  </si>
  <si>
    <t>0x16a5cf1233d</t>
  </si>
  <si>
    <t>0x16a5cf12382</t>
  </si>
  <si>
    <t>0x16a5cf1238e</t>
  </si>
  <si>
    <t>0x16a5cf12392</t>
  </si>
  <si>
    <t>0x16a5cf12612</t>
  </si>
  <si>
    <t>0x16a5cf12621</t>
  </si>
  <si>
    <t>0x16a5cf12624</t>
  </si>
  <si>
    <t>0x16a5cf12d31</t>
  </si>
  <si>
    <t>0x16a5cf12d33</t>
  </si>
  <si>
    <t>FRT32_RX_END param32 0x5CF12CEC</t>
  </si>
  <si>
    <t>0x16a5cf12d35</t>
  </si>
  <si>
    <t>0x16a5cf12d4f</t>
  </si>
  <si>
    <t>BUFMGR_GET ownr_Id OID_RXBCON(0xD) subFunc_Id 0x1A block_ptr 0x4E04</t>
  </si>
  <si>
    <t>0x16a5cf12d74</t>
  </si>
  <si>
    <t>0x16a5cf12d78</t>
  </si>
  <si>
    <t>0x16a5cf12d7b</t>
  </si>
  <si>
    <t>0x16a5cf12d7f</t>
  </si>
  <si>
    <t>LMFS_REMOVE_SCH_ENTRY ownr_Id OID_RXBCON(0xD) sch_id 158(0x9E)</t>
  </si>
  <si>
    <t>0x16a5cf12d83</t>
  </si>
  <si>
    <t>0x16a5cf12d90</t>
  </si>
  <si>
    <t>0x16a5cf12d93</t>
  </si>
  <si>
    <t>0x16a5cf12d97</t>
  </si>
  <si>
    <t>0x16a5cf12d9c</t>
  </si>
  <si>
    <t>0x16a5cf12da1</t>
  </si>
  <si>
    <t>0x16a5cf12dae</t>
  </si>
  <si>
    <t>0x16a5cf12db3</t>
  </si>
  <si>
    <t>0x16a5cf12dbf</t>
  </si>
  <si>
    <t>0x16a5cf12dc4</t>
  </si>
  <si>
    <t>0x16a5cf130b3</t>
  </si>
  <si>
    <t>0x16a5cf130b9</t>
  </si>
  <si>
    <t>0x16a5cf1311a</t>
  </si>
  <si>
    <t>0x16a5cf13121</t>
  </si>
  <si>
    <t>0x16a5cf33777</t>
  </si>
  <si>
    <t>0x16a5cf3377c</t>
  </si>
  <si>
    <t>0x16a5cf337a1</t>
  </si>
  <si>
    <t>0x16a5cf337a5</t>
  </si>
  <si>
    <t>0x16a5cf337af</t>
  </si>
  <si>
    <t>0x16a5cf337b5</t>
  </si>
  <si>
    <t>0x16a5cf337c1</t>
  </si>
  <si>
    <t>0x16a5cf337c3</t>
  </si>
  <si>
    <t>LMFS_ADD_SCH_ENTRY param32 0x5D5F2E40</t>
  </si>
  <si>
    <t>0x16a5cf337d1</t>
  </si>
  <si>
    <t>LMFS_ADD_SCH_EXIT param32 0x006BF290</t>
  </si>
  <si>
    <t>0x16a5cf337d4</t>
  </si>
  <si>
    <t>LMFS_ADD_SCH_EXIT param32 0x0000A501</t>
  </si>
  <si>
    <t>0x16a5cf337da</t>
  </si>
  <si>
    <t>0x16a5cf337e5</t>
  </si>
  <si>
    <t>0x16a5cf337f7</t>
  </si>
  <si>
    <t>0x16a5cf337fd</t>
  </si>
  <si>
    <t>0x16a5cf8cc6c</t>
  </si>
  <si>
    <t>0x16a5cf8cc71</t>
  </si>
  <si>
    <t>0x16a5cf8ccbb</t>
  </si>
  <si>
    <t>0x16a5cf8ccbf</t>
  </si>
  <si>
    <t>0x16a5cf8ccc8</t>
  </si>
  <si>
    <t>0x16a5cf8cccf</t>
  </si>
  <si>
    <t>0x16a5cf8ccd4</t>
  </si>
  <si>
    <t>CL_OUT_REQ pktId 9498(0x251A)</t>
  </si>
  <si>
    <t>0x16a5cf8ccd6</t>
  </si>
  <si>
    <t>0x16a5cf8cd00</t>
  </si>
  <si>
    <t>0x16a5cf8cd06</t>
  </si>
  <si>
    <t>0x16a5cf8cd08</t>
  </si>
  <si>
    <t>LMFS_ADD_SCH_ENTRY param32 0x5CF8D4B9</t>
  </si>
  <si>
    <t>0x16a5cf8cd16</t>
  </si>
  <si>
    <t>LMFS_ADD_SCH_EXIT param32 0x000003C4</t>
  </si>
  <si>
    <t>0x16a5cf8cd19</t>
  </si>
  <si>
    <t>LMFS_ADD_SCH_EXIT param32 0x0000A601</t>
  </si>
  <si>
    <t>0x16a5cf8cd1d</t>
  </si>
  <si>
    <t>0x16a5cf8cd22</t>
  </si>
  <si>
    <t>0x16a5cf8cd2f</t>
  </si>
  <si>
    <t>0x16a5cf8cd37</t>
  </si>
  <si>
    <t>0x16a5cf8cd3a</t>
  </si>
  <si>
    <t>CL_OUT_CNF STS_SUCCESS(0,0x0) CL Id 57</t>
  </si>
  <si>
    <t>0x16a5cf8cd4c</t>
  </si>
  <si>
    <t>0x16a5cf8cd52</t>
  </si>
  <si>
    <t>0x16a5cf8d0ec</t>
  </si>
  <si>
    <t>HSM_EVENT_SCH_START evt 0x08,arg 0xA6 state LMSM_FH(0x2)--&gt;FH_WAIT_CCA(0x1)</t>
  </si>
  <si>
    <t>0x16a5cf8d0fc</t>
  </si>
  <si>
    <t>HSM_EVENT_SCH_START evt 0x08,arg 0xA6 state LMSM_FH(0x2)--&gt;FH_DO_NOTHING(0x0)</t>
  </si>
  <si>
    <t>0x16a5cf8d0ff</t>
  </si>
  <si>
    <t>HSM_EVENT_SCH_START evt 0x08,arg 0xA6 state LMSM_TOP(0x0)</t>
  </si>
  <si>
    <t>0x16a5cf8d104</t>
  </si>
  <si>
    <t>0x16a5cf8d107</t>
  </si>
  <si>
    <t>0x16a5cf8d10a</t>
  </si>
  <si>
    <t>0x16a5cf8d111</t>
  </si>
  <si>
    <t>0x16a5cf8d11f</t>
  </si>
  <si>
    <t>0x16a5cf8d123</t>
  </si>
  <si>
    <t>0x16a5cf8d137</t>
  </si>
  <si>
    <t>0x16a5cf8d14c</t>
  </si>
  <si>
    <t>CL_FRT32_TX_CALL param32 0x5CF8D4B9</t>
  </si>
  <si>
    <t>0x16a5cf8d14f</t>
  </si>
  <si>
    <t>0x16a5cf8d4cb</t>
  </si>
  <si>
    <t>0x16a5cf8e0dd</t>
  </si>
  <si>
    <t>LMMGR_DATA_CONF param32 0x5CF8D787</t>
  </si>
  <si>
    <t>0x16a5cf8e0e1</t>
  </si>
  <si>
    <t>0x16a5cf8e0e3</t>
  </si>
  <si>
    <t>FRT32_TX_END param32 0x5CF8E0A6</t>
  </si>
  <si>
    <t>0x16a5cf8e0e6</t>
  </si>
  <si>
    <t>0x16a5cf8e108</t>
  </si>
  <si>
    <t>0x16a5cf8e10b</t>
  </si>
  <si>
    <t>0x16a5cf8e10e</t>
  </si>
  <si>
    <t>0x16a5cf8e113</t>
  </si>
  <si>
    <t>0x16a5cf8e119</t>
  </si>
  <si>
    <t>0x16a5cf8e11c</t>
  </si>
  <si>
    <t>0x16a5cf8e127</t>
  </si>
  <si>
    <t>CL_NEXT_RX_TX nextTime 1559814817(0x5CF8E2A1)</t>
  </si>
  <si>
    <t>0x16a5cf8e38c</t>
  </si>
  <si>
    <t>0x16a5cf8e392</t>
  </si>
  <si>
    <t>0x16a5cf8e39e</t>
  </si>
  <si>
    <t>CL_FRT32_RX_CALL param32 0x002C0001</t>
  </si>
  <si>
    <t>0x16a5cf8e42b</t>
  </si>
  <si>
    <t>CL_RX STS_SUCCESS(0,0x0) mode 1 chan 44</t>
  </si>
  <si>
    <t>0x16a5cf8e866</t>
  </si>
  <si>
    <t>0x16a5cf8e868</t>
  </si>
  <si>
    <t>FRT32_RX_START param32 0x5CF8E73C</t>
  </si>
  <si>
    <t>0x16a5cf8e86b</t>
  </si>
  <si>
    <t>0x16a5cf8e879</t>
  </si>
  <si>
    <t>0x16a5cf8e87d</t>
  </si>
  <si>
    <t>0x16a5cf8e8c2</t>
  </si>
  <si>
    <t>0x16a5cf8e8ce</t>
  </si>
  <si>
    <t>0x16a5cf8e8d4</t>
  </si>
  <si>
    <t>0x16a5cf8eb52</t>
  </si>
  <si>
    <t>0x16a5cf8eb60</t>
  </si>
  <si>
    <t>0x16a5cf8eb65</t>
  </si>
  <si>
    <t>0x16a5cf8eb6b</t>
  </si>
  <si>
    <t>0x16a5cf8eb74</t>
  </si>
  <si>
    <t>0x16a5cf8eb76</t>
  </si>
  <si>
    <t>0x16a5cf8eb8f</t>
  </si>
  <si>
    <t>0x16a5cf8eb98</t>
  </si>
  <si>
    <t>0x16a5cf8ec3c</t>
  </si>
  <si>
    <t>0x16a5cf8ec40</t>
  </si>
  <si>
    <t>0x16a5cf8ec87</t>
  </si>
  <si>
    <t>0x16a5cf8ec8e</t>
  </si>
  <si>
    <t>0x16a5cf8ec97</t>
  </si>
  <si>
    <t>0x16a5cf8ecae</t>
  </si>
  <si>
    <t>0x16a5cf8ecb2</t>
  </si>
  <si>
    <t>0x16a5cf8ecb5</t>
  </si>
  <si>
    <t>0x16a5cf8ee0d</t>
  </si>
  <si>
    <t>0x16a5cf8ee0f</t>
  </si>
  <si>
    <t>FRT32_RX_END param32 0x5CF8EDCD</t>
  </si>
  <si>
    <t>0x16a5cf8ee12</t>
  </si>
  <si>
    <t>0x16a5cf8ee27</t>
  </si>
  <si>
    <t>0x16a5cf8ee2c</t>
  </si>
  <si>
    <t>0x16a5cf8ee45</t>
  </si>
  <si>
    <t>0x16a5cf8ee59</t>
  </si>
  <si>
    <t>0x16a5cf8ee5e</t>
  </si>
  <si>
    <t>CL_NEXT_RX_TX nextTime 1559818677(0x5CF8F1B5)</t>
  </si>
  <si>
    <t>0x16a5cf8ee65</t>
  </si>
  <si>
    <t>0x16a5cf8ee69</t>
  </si>
  <si>
    <t>0x16a5cf8ee76</t>
  </si>
  <si>
    <t>0x16a5cf8ee8b</t>
  </si>
  <si>
    <t>0x16a5cf8ee96</t>
  </si>
  <si>
    <t>CL_FRT32_TX_CALL param32 0x5CF8F1B5</t>
  </si>
  <si>
    <t>0x16a5cf8ee98</t>
  </si>
  <si>
    <t>0x16a5cf8f1c7</t>
  </si>
  <si>
    <t>0x16a5cf8f1ef</t>
  </si>
  <si>
    <t>0x16a5cf8f1f4</t>
  </si>
  <si>
    <t>0x16a5cf903e0</t>
  </si>
  <si>
    <t>0x16a5cf903ec</t>
  </si>
  <si>
    <t>0x16a5cf90410</t>
  </si>
  <si>
    <t>0x16a5cf90413</t>
  </si>
  <si>
    <t>0x16a5cf9041b</t>
  </si>
  <si>
    <t>0x16a5cf90422</t>
  </si>
  <si>
    <t>0x16a5cf90434</t>
  </si>
  <si>
    <t>0x16a5cf9044b</t>
  </si>
  <si>
    <t>0x16a5cf90451</t>
  </si>
  <si>
    <t>0x16a5cf92629</t>
  </si>
  <si>
    <t>LMMGR_DATA_CONF param32 0x5CF8F486</t>
  </si>
  <si>
    <t>0x16a5cf9262c</t>
  </si>
  <si>
    <t>0x16a5cf9262e</t>
  </si>
  <si>
    <t>FRT32_TX_END param32 0x5CF925F0</t>
  </si>
  <si>
    <t>0x16a5cf92630</t>
  </si>
  <si>
    <t>0x16a5cf9268f</t>
  </si>
  <si>
    <t>0x16a5cf92692</t>
  </si>
  <si>
    <t>0x16a5cf92697</t>
  </si>
  <si>
    <t>0x16a5cf9269c</t>
  </si>
  <si>
    <t>0x16a5cf926a2</t>
  </si>
  <si>
    <t>0x16a5cf926a5</t>
  </si>
  <si>
    <t>0x16a5cf926b2</t>
  </si>
  <si>
    <t>CL_NEXT_RX_TX nextTime 1559832557(0x5CF927ED)</t>
  </si>
  <si>
    <t>0x16a5cf927f9</t>
  </si>
  <si>
    <t>0x16a5cf927fe</t>
  </si>
  <si>
    <t>0x16a5cf9280d</t>
  </si>
  <si>
    <t>0x16a5cf9281f</t>
  </si>
  <si>
    <t>0x16a5cf92db2</t>
  </si>
  <si>
    <t>0x16a5cf92db5</t>
  </si>
  <si>
    <t>FRT32_RX_START param32 0x5CF92C88</t>
  </si>
  <si>
    <t>0x16a5cf92db7</t>
  </si>
  <si>
    <t>0x16a5cf92dc6</t>
  </si>
  <si>
    <t>0x16a5cf92dca</t>
  </si>
  <si>
    <t>0x16a5cf92e0e</t>
  </si>
  <si>
    <t>0x16a5cf92e1a</t>
  </si>
  <si>
    <t>0x16a5cf92e1f</t>
  </si>
  <si>
    <t>0x16a5cf9309e</t>
  </si>
  <si>
    <t>0x16a5cf930ac</t>
  </si>
  <si>
    <t>0x16a5cf930b0</t>
  </si>
  <si>
    <t>0x16a5cf930b4</t>
  </si>
  <si>
    <t xml:space="preserve">CL_SEQ_CTRL TX_SUCCESS SeqNum 603(0x25B) frag 0|126B   </t>
  </si>
  <si>
    <t>0x16a5cf930ba</t>
  </si>
  <si>
    <t>0x16a5cf930c3</t>
  </si>
  <si>
    <t>0x16a5cf930c6</t>
  </si>
  <si>
    <t>CL_TXDONE SDU_TX_SUCCESS(0,0x0) CL Id 57</t>
  </si>
  <si>
    <t>0x16a5cf930c9</t>
  </si>
  <si>
    <t>0x16a5cf930ce</t>
  </si>
  <si>
    <t>0x16a5cf930d6</t>
  </si>
  <si>
    <t>0x16a5cf930d9</t>
  </si>
  <si>
    <t>0x16a5cf93107</t>
  </si>
  <si>
    <t>0x16a5cf9310c</t>
  </si>
  <si>
    <t>0x16a5cf93252</t>
  </si>
  <si>
    <t>0x16a5cf93256</t>
  </si>
  <si>
    <t>0x16a5cf93311</t>
  </si>
  <si>
    <t>0x16a5cf93315</t>
  </si>
  <si>
    <t>0x16a5cf9335d</t>
  </si>
  <si>
    <t>0x16a5cf93362</t>
  </si>
  <si>
    <t>0x16a5cf9336a</t>
  </si>
  <si>
    <t>0x16a5cf933f9</t>
  </si>
  <si>
    <t>0x16a5cf933fb</t>
  </si>
  <si>
    <t>FRT32_RX_END param32 0x5CF933B9</t>
  </si>
  <si>
    <t>0x16a5cf933fe</t>
  </si>
  <si>
    <t>0x16a5cf9340e</t>
  </si>
  <si>
    <t>0x16a5cf93412</t>
  </si>
  <si>
    <t>0x16a5cf93417</t>
  </si>
  <si>
    <t>0x16a5cf93422</t>
  </si>
  <si>
    <t>0x16a5cf93425</t>
  </si>
  <si>
    <t>0x16a5cf93432</t>
  </si>
  <si>
    <t>0x16a5cf93445</t>
  </si>
  <si>
    <t>0x16a5cf9344a</t>
  </si>
  <si>
    <t>CL_NEXT_RX_TX nextTime 1559836577(0x5CF937A1)</t>
  </si>
  <si>
    <t>0x16a5cf9345e</t>
  </si>
  <si>
    <t>0x16a5cf93463</t>
  </si>
  <si>
    <t>0x16a5cf93467</t>
  </si>
  <si>
    <t>0x16a5cf9346a</t>
  </si>
  <si>
    <t>0x16a5cf9346e</t>
  </si>
  <si>
    <t>LMFS_REMOVE_SCH_ENTRY ownr_Id OID_CL(0x11) sch_id 166(0xA6)</t>
  </si>
  <si>
    <t>0x16a5cf93471</t>
  </si>
  <si>
    <t>0x16a5cf9347e</t>
  </si>
  <si>
    <t>0x16a5cf93482</t>
  </si>
  <si>
    <t>0x16a5cf93490</t>
  </si>
  <si>
    <t>0x16a5cf93494</t>
  </si>
  <si>
    <t>0x16a5cf9349d</t>
  </si>
  <si>
    <t>0x16a5cf934a8</t>
  </si>
  <si>
    <t>0x16a5cf934ad</t>
  </si>
  <si>
    <t>0x16a5cf934b6</t>
  </si>
  <si>
    <t>0x16a5cf934b9</t>
  </si>
  <si>
    <t>0x16a5cf934c1</t>
  </si>
  <si>
    <t>0x16a5cf934c6</t>
  </si>
  <si>
    <t>0x16a5cf934d2</t>
  </si>
  <si>
    <t>0x16a5cf934d7</t>
  </si>
  <si>
    <t>0x16a5cf937bd</t>
  </si>
  <si>
    <t>0x16a5cf937c3</t>
  </si>
  <si>
    <t>0x16a5cf93824</t>
  </si>
  <si>
    <t>0x16a5cf9382b</t>
  </si>
  <si>
    <t>0x16a5cf9388a</t>
  </si>
  <si>
    <t>0x16a5cf93890</t>
  </si>
  <si>
    <t>0x16a5cf94a1e</t>
  </si>
  <si>
    <t>0x16a5cf94a21</t>
  </si>
  <si>
    <t>0x16a5cf94ab7</t>
  </si>
  <si>
    <t>0x16a5cf94ab9</t>
  </si>
  <si>
    <t>FRT32_RX_START param32 0x5CF9498C</t>
  </si>
  <si>
    <t>0x16a5cf94abd</t>
  </si>
  <si>
    <t>0x16a5cf94aca</t>
  </si>
  <si>
    <t>0x16a5cf94ace</t>
  </si>
  <si>
    <t>0x16a5cf94b13</t>
  </si>
  <si>
    <t>0x16a5cf94b1f</t>
  </si>
  <si>
    <t>0x16a5cf94b23</t>
  </si>
  <si>
    <t>0x16a5cf95032</t>
  </si>
  <si>
    <t>0x16a5cf9503f</t>
  </si>
  <si>
    <t>0x16a5cf95042</t>
  </si>
  <si>
    <t>0x16a5cf95046</t>
  </si>
  <si>
    <t>0x16a5cf95048</t>
  </si>
  <si>
    <t>0x16a5cf95054</t>
  </si>
  <si>
    <t>0x16a5cf9505d</t>
  </si>
  <si>
    <t>LMFS_ADD_SCH_EXIT param32 0x0000A701</t>
  </si>
  <si>
    <t>0x16a5cf9505f</t>
  </si>
  <si>
    <t>0x16a5cf95064</t>
  </si>
  <si>
    <t>0x16a5cf95069</t>
  </si>
  <si>
    <t>0x16a5cf95071</t>
  </si>
  <si>
    <t>0x16a5cf9508d</t>
  </si>
  <si>
    <t>CL_START STS_SUCCESS(0,0x0) CL Id 58</t>
  </si>
  <si>
    <t>0x16a5cf95093</t>
  </si>
  <si>
    <t>0x16a5cf95097</t>
  </si>
  <si>
    <t>0x16a5cf950a6</t>
  </si>
  <si>
    <t>HSM_EVENT_SCH_START evt 0x08,arg 0xA7 state LMSM_FH(0x2)--&gt;FH_DO_NOTHING(0x0)</t>
  </si>
  <si>
    <t>0x16a5cf950aa</t>
  </si>
  <si>
    <t>0x16a5cf950ad</t>
  </si>
  <si>
    <t>HSM_EVENT_SCH_START evt 0x08,arg 0xA7 state LMSM_TOP(0x0)</t>
  </si>
  <si>
    <t>0x16a5cf950b1</t>
  </si>
  <si>
    <t>0x16a5cf950b4</t>
  </si>
  <si>
    <t>0x16a5cf950b9</t>
  </si>
  <si>
    <t>0x16a5cf950bc</t>
  </si>
  <si>
    <t>0x16a5cf950c1</t>
  </si>
  <si>
    <t>0x16a5cf950dd</t>
  </si>
  <si>
    <t>0x16a5cf950e6</t>
  </si>
  <si>
    <t>0x16a5cf950e8</t>
  </si>
  <si>
    <t>0x16a5cf95101</t>
  </si>
  <si>
    <t>0x16a5cf95105</t>
  </si>
  <si>
    <t>0x16a5cf9525f</t>
  </si>
  <si>
    <t>0x16a5cf95268</t>
  </si>
  <si>
    <t>0x16a5cf95315</t>
  </si>
  <si>
    <t>0x16a5cf95319</t>
  </si>
  <si>
    <t>0x16a5cf95361</t>
  </si>
  <si>
    <t>0x16a5cf95365</t>
  </si>
  <si>
    <t>0x16a5cf9536d</t>
  </si>
  <si>
    <t>0x16a5cf95381</t>
  </si>
  <si>
    <t>0x16a5cf95385</t>
  </si>
  <si>
    <t>0x16a5cf9538a</t>
  </si>
  <si>
    <t>0x16a5cf9550c</t>
  </si>
  <si>
    <t>0x16a5cf9550e</t>
  </si>
  <si>
    <t>FRT32_RX_END param32 0x5CF954CD</t>
  </si>
  <si>
    <t>0x16a5cf95511</t>
  </si>
  <si>
    <t>0x16a5cf95532</t>
  </si>
  <si>
    <t>0x16a5cf95535</t>
  </si>
  <si>
    <t>0x16a5cf95543</t>
  </si>
  <si>
    <t>0x16a5cf95558</t>
  </si>
  <si>
    <t>0x16a5cf9555e</t>
  </si>
  <si>
    <t>CL_NEXT_RX_TX nextTime 1559845445(0x5CF95A45)</t>
  </si>
  <si>
    <t>0x16a5cf95566</t>
  </si>
  <si>
    <t>0x16a5cf9556b</t>
  </si>
  <si>
    <t>0x16a5cf9557f</t>
  </si>
  <si>
    <t>CL_FRT32_TX_CALL param32 0x5CF95A45</t>
  </si>
  <si>
    <t>0x16a5cf95582</t>
  </si>
  <si>
    <t>0x16a5cf95a53</t>
  </si>
  <si>
    <t>0x16a5cf95a7c</t>
  </si>
  <si>
    <t>0x16a5cf95a81</t>
  </si>
  <si>
    <t>0x16a5cf95f83</t>
  </si>
  <si>
    <t>LMMGR_DATA_CONF param32 0x5CF95D18</t>
  </si>
  <si>
    <t>0x16a5cf95f86</t>
  </si>
  <si>
    <t>0x16a5cf95f88</t>
  </si>
  <si>
    <t>FRT32_TX_END param32 0x5CF95F82</t>
  </si>
  <si>
    <t>0x16a5cf95f8a</t>
  </si>
  <si>
    <t>0x16a5cf95fad</t>
  </si>
  <si>
    <t>0x16a5cf95fb1</t>
  </si>
  <si>
    <t>0x16a5cf95fb3</t>
  </si>
  <si>
    <t>0x16a5cf95fb8</t>
  </si>
  <si>
    <t>0x16a5cf95fbd</t>
  </si>
  <si>
    <t>0x16a5cf95fc1</t>
  </si>
  <si>
    <t>0x16a5cf95fcc</t>
  </si>
  <si>
    <t>CL_NEXT_RX_TX nextTime 1559847293(0x5CF9617D)</t>
  </si>
  <si>
    <t>0x16a5cf961df</t>
  </si>
  <si>
    <t>0x16a5cf961e6</t>
  </si>
  <si>
    <t>0x16a5cf961ff</t>
  </si>
  <si>
    <t>0x16a5cf96291</t>
  </si>
  <si>
    <t>0x16a5cf967c1</t>
  </si>
  <si>
    <t>0x16a5cf967c4</t>
  </si>
  <si>
    <t>FRT32_RX_START param32 0x5CF96626</t>
  </si>
  <si>
    <t>0x16a5cf967c6</t>
  </si>
  <si>
    <t>0x16a5cf967e8</t>
  </si>
  <si>
    <t>0x16a5cf96800</t>
  </si>
  <si>
    <t>0x16a5cf9687d</t>
  </si>
  <si>
    <t>0x16a5cf96882</t>
  </si>
  <si>
    <t>0x16a5cf96894</t>
  </si>
  <si>
    <t>0x16a5cf96899</t>
  </si>
  <si>
    <t>0x16a5cf968f1</t>
  </si>
  <si>
    <t>0x16a5cf968f5</t>
  </si>
  <si>
    <t>0x16a5cf968fb</t>
  </si>
  <si>
    <t>0x16a5cf96944</t>
  </si>
  <si>
    <t>0x16a5cf96947</t>
  </si>
  <si>
    <t>0x16a5cf96963</t>
  </si>
  <si>
    <t>0x16a5cf96967</t>
  </si>
  <si>
    <t>0x16a5cf96a1b</t>
  </si>
  <si>
    <t>0x16a5cf96a1f</t>
  </si>
  <si>
    <t>0x16a5cf96a68</t>
  </si>
  <si>
    <t>0x16a5cf96a6b</t>
  </si>
  <si>
    <t>0x16a5cf96a78</t>
  </si>
  <si>
    <t>0x16a5cf96abe</t>
  </si>
  <si>
    <t>0x16a5cf96ac2</t>
  </si>
  <si>
    <t>0x16a5cf96ac6</t>
  </si>
  <si>
    <t>0x16a5cf96bfc</t>
  </si>
  <si>
    <t>0x16a5cf96c00</t>
  </si>
  <si>
    <t>FRT32_RX_END param32 0x5CF96BBA</t>
  </si>
  <si>
    <t>0x16a5cf96c02</t>
  </si>
  <si>
    <t>0x16a5cf96c21</t>
  </si>
  <si>
    <t>0x16a5cf96c24</t>
  </si>
  <si>
    <t>0x16a5cf96c2e</t>
  </si>
  <si>
    <t xml:space="preserve">CL_SEQ_CTRL RX_SUCCESS SeqNum 512(0x200) frag 0   </t>
  </si>
  <si>
    <t>0x16a5cf96c33</t>
  </si>
  <si>
    <t>0x16a5cf96c4a</t>
  </si>
  <si>
    <t>0x16a5cf96c51</t>
  </si>
  <si>
    <t>CL_NEXT_RX_TX nextTime 1559850914(0x5CF96FA2)</t>
  </si>
  <si>
    <t>0x16a5cf96c58</t>
  </si>
  <si>
    <t>0x16a5cf96c5c</t>
  </si>
  <si>
    <t>0x16a5cf96c68</t>
  </si>
  <si>
    <t>0x16a5cf96c87</t>
  </si>
  <si>
    <t>CL_FRT32_TX_CALL param32 0x5CF96FA2</t>
  </si>
  <si>
    <t>0x16a5cf96c89</t>
  </si>
  <si>
    <t>0x16a5cf96fae</t>
  </si>
  <si>
    <t>0x16a5cf96fd8</t>
  </si>
  <si>
    <t>0x16a5cf96fdc</t>
  </si>
  <si>
    <t>0x16a5cf974df</t>
  </si>
  <si>
    <t>LMMGR_DATA_CONF param32 0x5CF97273</t>
  </si>
  <si>
    <t>0x16a5cf974e2</t>
  </si>
  <si>
    <t>0x16a5cf974e4</t>
  </si>
  <si>
    <t>FRT32_TX_END param32 0x5CF974DE</t>
  </si>
  <si>
    <t>0x16a5cf974e6</t>
  </si>
  <si>
    <t>0x16a5cf97538</t>
  </si>
  <si>
    <t>0x16a5cf9753d</t>
  </si>
  <si>
    <t>0x16a5cf9753f</t>
  </si>
  <si>
    <t>0x16a5cf97546</t>
  </si>
  <si>
    <t>0x16a5cf9754a</t>
  </si>
  <si>
    <t>0x16a5cf9754e</t>
  </si>
  <si>
    <t>0x16a5cf97551</t>
  </si>
  <si>
    <t>LMFS_REMOVE_SCH_ENTRY ownr_Id OID_CL(0x11) sch_id 167(0xA7)</t>
  </si>
  <si>
    <t>0x16a5cf97554</t>
  </si>
  <si>
    <t>0x16a5cf97569</t>
  </si>
  <si>
    <t>0x16a5cf9756f</t>
  </si>
  <si>
    <t>0x16a5cf97573</t>
  </si>
  <si>
    <t>0x16a5cf9757d</t>
  </si>
  <si>
    <t>0x16a5cf97588</t>
  </si>
  <si>
    <t>0x16a5cf9758d</t>
  </si>
  <si>
    <t>0x16a5cf97596</t>
  </si>
  <si>
    <t>0x16a5cf9759b</t>
  </si>
  <si>
    <t>0x16a5cf975a1</t>
  </si>
  <si>
    <t>0x16a5cf975a6</t>
  </si>
  <si>
    <t>0x16a5cf975b3</t>
  </si>
  <si>
    <t>0x16a5cf975b7</t>
  </si>
  <si>
    <t>0x16a5cf978b1</t>
  </si>
  <si>
    <t>0x16a5cf978b6</t>
  </si>
  <si>
    <t>0x16a5cf97919</t>
  </si>
  <si>
    <t>0x16a5cf9791f</t>
  </si>
  <si>
    <t>0x16a5cf9797f</t>
  </si>
  <si>
    <t>0x16a5cf97984</t>
  </si>
  <si>
    <t>0x16a5cf979aa</t>
  </si>
  <si>
    <t>0x16a5cf979ae</t>
  </si>
  <si>
    <t>0x16a5cf979b6</t>
  </si>
  <si>
    <t>0x16a5cf979c0</t>
  </si>
  <si>
    <t>0x16a5cf979d4</t>
  </si>
  <si>
    <t>0x16a5cf979ed</t>
  </si>
  <si>
    <t>0x16a5cf979f2</t>
  </si>
  <si>
    <t>0x16a5d082140</t>
  </si>
  <si>
    <t>0x16a5d082144</t>
  </si>
  <si>
    <t>0x16a5d08219a</t>
  </si>
  <si>
    <t>0x16a5d08219f</t>
  </si>
  <si>
    <t>0x16a5d0821a6</t>
  </si>
  <si>
    <t>0x16a5d0823e0</t>
  </si>
  <si>
    <t>0x16a5d0823e3</t>
  </si>
  <si>
    <t>CL_OUT_REQ pktId 9499(0x251B)</t>
  </si>
  <si>
    <t>0x16a5d0823e7</t>
  </si>
  <si>
    <t>0x16a5d082403</t>
  </si>
  <si>
    <t>0x16a5d082409</t>
  </si>
  <si>
    <t>0x16a5d08240d</t>
  </si>
  <si>
    <t>LMFS_ADD_SCH_ENTRY param32 0x5D082BC9</t>
  </si>
  <si>
    <t>0x16a5d08241b</t>
  </si>
  <si>
    <t>0x16a5d08241e</t>
  </si>
  <si>
    <t>LMFS_ADD_SCH_EXIT param32 0x0000A801</t>
  </si>
  <si>
    <t>0x16a5d082421</t>
  </si>
  <si>
    <t>0x16a5d082426</t>
  </si>
  <si>
    <t>0x16a5d08243f</t>
  </si>
  <si>
    <t>0x16a5d082447</t>
  </si>
  <si>
    <t>0x16a5d08244c</t>
  </si>
  <si>
    <t>CL_OUT_CNF STS_SUCCESS(0,0x0) CL Id 59</t>
  </si>
  <si>
    <t>0x16a5d08245e</t>
  </si>
  <si>
    <t>0x16a5d082464</t>
  </si>
  <si>
    <t>0x16a5d0827fc</t>
  </si>
  <si>
    <t>HSM_EVENT_SCH_START evt 0x08,arg 0xA8 state LMSM_FH(0x2)--&gt;FH_WAIT_CCA(0x1)</t>
  </si>
  <si>
    <t>0x16a5d082800</t>
  </si>
  <si>
    <t>HSM_EVENT_SCH_START evt 0x08,arg 0xA8 state LMSM_FH(0x2)--&gt;FH_DO_NOTHING(0x0)</t>
  </si>
  <si>
    <t>0x16a5d082802</t>
  </si>
  <si>
    <t>HSM_EVENT_SCH_START evt 0x08,arg 0xA8 state LMSM_TOP(0x0)</t>
  </si>
  <si>
    <t>0x16a5d082807</t>
  </si>
  <si>
    <t>0x16a5d08280c</t>
  </si>
  <si>
    <t>0x16a5d082810</t>
  </si>
  <si>
    <t>0x16a5d082816</t>
  </si>
  <si>
    <t>0x16a5d082822</t>
  </si>
  <si>
    <t>0x16a5d082826</t>
  </si>
  <si>
    <t>0x16a5d082847</t>
  </si>
  <si>
    <t>0x16a5d08285c</t>
  </si>
  <si>
    <t>CL_FRT32_TX_CALL param32 0x5D082BC9</t>
  </si>
  <si>
    <t>0x16a5d082861</t>
  </si>
  <si>
    <t>0x16a5d082bdb</t>
  </si>
  <si>
    <t>0x16a5d0837ed</t>
  </si>
  <si>
    <t>LMMGR_DATA_CONF param32 0x5D082E97</t>
  </si>
  <si>
    <t>0x16a5d0837ef</t>
  </si>
  <si>
    <t>0x16a5d0837f2</t>
  </si>
  <si>
    <t>FRT32_TX_END param32 0x5D0837B6</t>
  </si>
  <si>
    <t>0x16a5d0837f4</t>
  </si>
  <si>
    <t>0x16a5d083816</t>
  </si>
  <si>
    <t>0x16a5d08381b</t>
  </si>
  <si>
    <t>0x16a5d08381d</t>
  </si>
  <si>
    <t>0x16a5d083823</t>
  </si>
  <si>
    <t>0x16a5d083827</t>
  </si>
  <si>
    <t>0x16a5d08382b</t>
  </si>
  <si>
    <t>0x16a5d083835</t>
  </si>
  <si>
    <t>CL_NEXT_RX_TX nextTime 1560820146(0x5D0839B2)</t>
  </si>
  <si>
    <t>0x16a5d083a48</t>
  </si>
  <si>
    <t>0x16a5d083a4f</t>
  </si>
  <si>
    <t>0x16a5d083a5b</t>
  </si>
  <si>
    <t>0x16a5d083ae8</t>
  </si>
  <si>
    <t>0x16a5d083f75</t>
  </si>
  <si>
    <t>0x16a5d083f78</t>
  </si>
  <si>
    <t>FRT32_RX_START param32 0x5D083E4C</t>
  </si>
  <si>
    <t>0x16a5d083f7a</t>
  </si>
  <si>
    <t>0x16a5d083f88</t>
  </si>
  <si>
    <t>0x16a5d083f8e</t>
  </si>
  <si>
    <t>0x16a5d083fd1</t>
  </si>
  <si>
    <t>0x16a5d083fdd</t>
  </si>
  <si>
    <t>0x16a5d083fe2</t>
  </si>
  <si>
    <t>0x16a5d084261</t>
  </si>
  <si>
    <t>0x16a5d08426f</t>
  </si>
  <si>
    <t>0x16a5d084274</t>
  </si>
  <si>
    <t>0x16a5d08427b</t>
  </si>
  <si>
    <t>0x16a5d084284</t>
  </si>
  <si>
    <t>0x16a5d084287</t>
  </si>
  <si>
    <t>0x16a5d08429e</t>
  </si>
  <si>
    <t>0x16a5d0842a7</t>
  </si>
  <si>
    <t>0x16a5d08435b</t>
  </si>
  <si>
    <t>0x16a5d08435f</t>
  </si>
  <si>
    <t>0x16a5d0843a7</t>
  </si>
  <si>
    <t>0x16a5d0843ab</t>
  </si>
  <si>
    <t>0x16a5d0843b3</t>
  </si>
  <si>
    <t>0x16a5d0843c1</t>
  </si>
  <si>
    <t>0x16a5d0843c5</t>
  </si>
  <si>
    <t>0x16a5d0843c8</t>
  </si>
  <si>
    <t>0x16a5d08451c</t>
  </si>
  <si>
    <t>0x16a5d084520</t>
  </si>
  <si>
    <t>FRT32_RX_END param32 0x5D0844DC</t>
  </si>
  <si>
    <t>0x16a5d084522</t>
  </si>
  <si>
    <t>0x16a5d084538</t>
  </si>
  <si>
    <t>0x16a5d08453c</t>
  </si>
  <si>
    <t>CL_NEXT_CLI rxTime 201ms, txTime 0ms</t>
  </si>
  <si>
    <t>0x16a5d084554</t>
  </si>
  <si>
    <t>0x16a5d084568</t>
  </si>
  <si>
    <t>0x16a5d08456e</t>
  </si>
  <si>
    <t>CL_NEXT_RX_TX nextTime 1560824004(0x5D0848C4)</t>
  </si>
  <si>
    <t>0x16a5d084575</t>
  </si>
  <si>
    <t>0x16a5d08457a</t>
  </si>
  <si>
    <t>0x16a5d084593</t>
  </si>
  <si>
    <t>0x16a5d0845a7</t>
  </si>
  <si>
    <t>0x16a5d0845b2</t>
  </si>
  <si>
    <t>CL_FRT32_TX_CALL param32 0x5D0848C4</t>
  </si>
  <si>
    <t>0x16a5d0845b4</t>
  </si>
  <si>
    <t>0x16a5d0848d7</t>
  </si>
  <si>
    <t>0x16a5d084900</t>
  </si>
  <si>
    <t>0x16a5d084905</t>
  </si>
  <si>
    <t>0x16a5d086d08</t>
  </si>
  <si>
    <t>0x16a5d086d0c</t>
  </si>
  <si>
    <t>0x16a5d086d30</t>
  </si>
  <si>
    <t>0x16a5d086d33</t>
  </si>
  <si>
    <t>0x16a5d086d3b</t>
  </si>
  <si>
    <t>0x16a5d086d44</t>
  </si>
  <si>
    <t>0x16a5d086d56</t>
  </si>
  <si>
    <t>0x16a5d086d6d</t>
  </si>
  <si>
    <t>0x16a5d086d71</t>
  </si>
  <si>
    <t>0x16a5d087d39</t>
  </si>
  <si>
    <t>LMMGR_DATA_CONF param32 0x5D084B94</t>
  </si>
  <si>
    <t>0x16a5d087d3c</t>
  </si>
  <si>
    <t>0x16a5d087d3e</t>
  </si>
  <si>
    <t>FRT32_TX_END param32 0x5D087D00</t>
  </si>
  <si>
    <t>0x16a5d087d42</t>
  </si>
  <si>
    <t>0x16a5d087d95</t>
  </si>
  <si>
    <t>0x16a5d087d98</t>
  </si>
  <si>
    <t>0x16a5d087d9b</t>
  </si>
  <si>
    <t>0x16a5d087da1</t>
  </si>
  <si>
    <t>0x16a5d087da6</t>
  </si>
  <si>
    <t>0x16a5d087daa</t>
  </si>
  <si>
    <t>0x16a5d087db8</t>
  </si>
  <si>
    <t>CL_NEXT_RX_TX nextTime 1560837885(0x5D087EFD)</t>
  </si>
  <si>
    <t>0x16a5d087f09</t>
  </si>
  <si>
    <t>0x16a5d087f0e</t>
  </si>
  <si>
    <t>0x16a5d087f1b</t>
  </si>
  <si>
    <t>0x16a5d087f2b</t>
  </si>
  <si>
    <t>0x16a5d0884c2</t>
  </si>
  <si>
    <t>0x16a5d0884c5</t>
  </si>
  <si>
    <t>FRT32_RX_START param32 0x5D088399</t>
  </si>
  <si>
    <t>0x16a5d0884c9</t>
  </si>
  <si>
    <t>0x16a5d0884d7</t>
  </si>
  <si>
    <t>0x16a5d0884dc</t>
  </si>
  <si>
    <t>0x16a5d08851e</t>
  </si>
  <si>
    <t>0x16a5d08852b</t>
  </si>
  <si>
    <t>0x16a5d08852f</t>
  </si>
  <si>
    <t>0x16a5d0887ae</t>
  </si>
  <si>
    <t>0x16a5d0887bd</t>
  </si>
  <si>
    <t>0x16a5d0887c2</t>
  </si>
  <si>
    <t>0x16a5d0887c5</t>
  </si>
  <si>
    <t xml:space="preserve">CL_SEQ_CTRL TX_SUCCESS SeqNum 604(0x25C) frag 0|126B   </t>
  </si>
  <si>
    <t>0x16a5d0887ca</t>
  </si>
  <si>
    <t>0x16a5d0887d3</t>
  </si>
  <si>
    <t>0x16a5d0887d6</t>
  </si>
  <si>
    <t>0x16a5d0887da</t>
  </si>
  <si>
    <t>0x16a5d0887e0</t>
  </si>
  <si>
    <t>0x16a5d0887e8</t>
  </si>
  <si>
    <t>0x16a5d0887ea</t>
  </si>
  <si>
    <t>0x16a5d088817</t>
  </si>
  <si>
    <t>0x16a5d08881c</t>
  </si>
  <si>
    <t>0x16a5d088961</t>
  </si>
  <si>
    <t>0x16a5d088966</t>
  </si>
  <si>
    <t>0x16a5d088a23</t>
  </si>
  <si>
    <t>0x16a5d088a27</t>
  </si>
  <si>
    <t>0x16a5d088a73</t>
  </si>
  <si>
    <t>0x16a5d088a76</t>
  </si>
  <si>
    <t>0x16a5d088a83</t>
  </si>
  <si>
    <t>0x16a5d088b09</t>
  </si>
  <si>
    <t>0x16a5d088b0c</t>
  </si>
  <si>
    <t>FRT32_RX_END param32 0x5D088AC9</t>
  </si>
  <si>
    <t>0x16a5d088b0f</t>
  </si>
  <si>
    <t>0x16a5d088b1e</t>
  </si>
  <si>
    <t>0x16a5d088b23</t>
  </si>
  <si>
    <t>0x16a5d088b26</t>
  </si>
  <si>
    <t>0x16a5d088b31</t>
  </si>
  <si>
    <t>0x16a5d088b35</t>
  </si>
  <si>
    <t>0x16a5d088b40</t>
  </si>
  <si>
    <t>0x16a5d088b56</t>
  </si>
  <si>
    <t>0x16a5d088b5b</t>
  </si>
  <si>
    <t>CL_NEXT_RX_TX nextTime 1560841905(0x5D088EB1)</t>
  </si>
  <si>
    <t>0x16a5d088b63</t>
  </si>
  <si>
    <t>0x16a5d088b66</t>
  </si>
  <si>
    <t>0x16a5d088b6a</t>
  </si>
  <si>
    <t>0x16a5d088b6e</t>
  </si>
  <si>
    <t>0x16a5d088b70</t>
  </si>
  <si>
    <t>LMFS_REMOVE_SCH_ENTRY ownr_Id OID_CL(0x11) sch_id 168(0xA8)</t>
  </si>
  <si>
    <t>0x16a5d088b75</t>
  </si>
  <si>
    <t>0x16a5d088b82</t>
  </si>
  <si>
    <t>0x16a5d088b86</t>
  </si>
  <si>
    <t>0x16a5d088b93</t>
  </si>
  <si>
    <t>0x16a5d088b98</t>
  </si>
  <si>
    <t>0x16a5d088ba0</t>
  </si>
  <si>
    <t>0x16a5d088bab</t>
  </si>
  <si>
    <t>0x16a5d088bb1</t>
  </si>
  <si>
    <t>0x16a5d088bba</t>
  </si>
  <si>
    <t>0x16a5d088bbe</t>
  </si>
  <si>
    <t>0x16a5d088bc4</t>
  </si>
  <si>
    <t>0x16a5d088bc9</t>
  </si>
  <si>
    <t>0x16a5d088bd5</t>
  </si>
  <si>
    <t>0x16a5d088bda</t>
  </si>
  <si>
    <t>0x16a5d088c28</t>
  </si>
  <si>
    <t>0x16a5d088c2e</t>
  </si>
  <si>
    <t>0x16a5d088c82</t>
  </si>
  <si>
    <t>0x16a5d088c88</t>
  </si>
  <si>
    <t>0x16a5d088ce6</t>
  </si>
  <si>
    <t>0x16a5d088ceb</t>
  </si>
  <si>
    <t>0x16a5d089f8f</t>
  </si>
  <si>
    <t>0x16a5d089f94</t>
  </si>
  <si>
    <t>0x16a5d08a028</t>
  </si>
  <si>
    <t>0x16a5d08a02b</t>
  </si>
  <si>
    <t>FRT32_RX_START param32 0x5D089EFF</t>
  </si>
  <si>
    <t>0x16a5d08a02d</t>
  </si>
  <si>
    <t>0x16a5d08a03a</t>
  </si>
  <si>
    <t>0x16a5d08a03f</t>
  </si>
  <si>
    <t>0x16a5d08a084</t>
  </si>
  <si>
    <t>0x16a5d08a092</t>
  </si>
  <si>
    <t>0x16a5d08a096</t>
  </si>
  <si>
    <t>0x16a5d08a5a4</t>
  </si>
  <si>
    <t>0x16a5d08a5b0</t>
  </si>
  <si>
    <t>0x16a5d08a5b2</t>
  </si>
  <si>
    <t>0x16a5d08a5b6</t>
  </si>
  <si>
    <t>0x16a5d08a5b8</t>
  </si>
  <si>
    <t>0x16a5d08a5c6</t>
  </si>
  <si>
    <t>0x16a5d08a5ce</t>
  </si>
  <si>
    <t>LMFS_ADD_SCH_EXIT param32 0x0000A901</t>
  </si>
  <si>
    <t>0x16a5d08a5d1</t>
  </si>
  <si>
    <t>0x16a5d08a5d4</t>
  </si>
  <si>
    <t>0x16a5d08a5d9</t>
  </si>
  <si>
    <t>0x16a5d08a5e2</t>
  </si>
  <si>
    <t>0x16a5d08a5fe</t>
  </si>
  <si>
    <t>CL_START STS_SUCCESS(0,0x0) CL Id 60</t>
  </si>
  <si>
    <t>0x16a5d08a604</t>
  </si>
  <si>
    <t>0x16a5d08a609</t>
  </si>
  <si>
    <t>0x16a5d08a618</t>
  </si>
  <si>
    <t>HSM_EVENT_SCH_START evt 0x08,arg 0xA9 state LMSM_FH(0x2)--&gt;FH_DO_NOTHING(0x0)</t>
  </si>
  <si>
    <t>0x16a5d08a61a</t>
  </si>
  <si>
    <t>0x16a5d08a61d</t>
  </si>
  <si>
    <t>HSM_EVENT_SCH_START evt 0x08,arg 0xA9 state LMSM_TOP(0x0)</t>
  </si>
  <si>
    <t>0x16a5d08a621</t>
  </si>
  <si>
    <t>0x16a5d08a624</t>
  </si>
  <si>
    <t>0x16a5d08a62a</t>
  </si>
  <si>
    <t>0x16a5d08a62e</t>
  </si>
  <si>
    <t>0x16a5d08a633</t>
  </si>
  <si>
    <t>0x16a5d08a64e</t>
  </si>
  <si>
    <t>0x16a5d08a656</t>
  </si>
  <si>
    <t>0x16a5d08a659</t>
  </si>
  <si>
    <t>0x16a5d08a671</t>
  </si>
  <si>
    <t>0x16a5d08a677</t>
  </si>
  <si>
    <t>0x16a5d08a7d6</t>
  </si>
  <si>
    <t>0x16a5d08a7da</t>
  </si>
  <si>
    <t>0x16a5d08a878</t>
  </si>
  <si>
    <t>0x16a5d08a87c</t>
  </si>
  <si>
    <t>0x16a5d08a8c4</t>
  </si>
  <si>
    <t>0x16a5d08a8cb</t>
  </si>
  <si>
    <t>0x16a5d08a8d5</t>
  </si>
  <si>
    <t>0x16a5d08a8eb</t>
  </si>
  <si>
    <t>0x16a5d08a8ef</t>
  </si>
  <si>
    <t>0x16a5d08a8f2</t>
  </si>
  <si>
    <t>0x16a5d08aa7d</t>
  </si>
  <si>
    <t>0x16a5d08aa80</t>
  </si>
  <si>
    <t>FRT32_RX_END param32 0x5D08AA3F</t>
  </si>
  <si>
    <t>0x16a5d08aa82</t>
  </si>
  <si>
    <t>0x16a5d08aaa4</t>
  </si>
  <si>
    <t>0x16a5d08aaa8</t>
  </si>
  <si>
    <t>CL_NEXT_CLI rxTime 177ms, txTime 3ms</t>
  </si>
  <si>
    <t>0x16a5d08aab6</t>
  </si>
  <si>
    <t>0x16a5d08aaca</t>
  </si>
  <si>
    <t>0x16a5d08aad0</t>
  </si>
  <si>
    <t>CL_NEXT_RX_TX nextTime 1560850359(0x5D08AFB7)</t>
  </si>
  <si>
    <t>0x16a5d08aae4</t>
  </si>
  <si>
    <t>0x16a5d08aae9</t>
  </si>
  <si>
    <t>0x16a5d08aaff</t>
  </si>
  <si>
    <t>CL_FRT32_TX_CALL param32 0x5D08AFB7</t>
  </si>
  <si>
    <t>0x16a5d08ab01</t>
  </si>
  <si>
    <t>0x16a5d08afc5</t>
  </si>
  <si>
    <t>CL_TX STS_SUCCESS(0,0x0) mode 47 chan 19</t>
  </si>
  <si>
    <t>0x16a5d08afed</t>
  </si>
  <si>
    <t>0x16a5d08aff1</t>
  </si>
  <si>
    <t>0x16a5d08b4f5</t>
  </si>
  <si>
    <t>LMMGR_DATA_CONF param32 0x5D08B28A</t>
  </si>
  <si>
    <t>0x16a5d08b4f8</t>
  </si>
  <si>
    <t>0x16a5d08b4fb</t>
  </si>
  <si>
    <t>FRT32_TX_END param32 0x5D08B4F4</t>
  </si>
  <si>
    <t>0x16a5d08b4fe</t>
  </si>
  <si>
    <t>0x16a5d08b520</t>
  </si>
  <si>
    <t>0x16a5d08b523</t>
  </si>
  <si>
    <t>0x16a5d08b525</t>
  </si>
  <si>
    <t>0x16a5d08b52a</t>
  </si>
  <si>
    <t>0x16a5d08b52f</t>
  </si>
  <si>
    <t>0x16a5d08b534</t>
  </si>
  <si>
    <t>0x16a5d08b53f</t>
  </si>
  <si>
    <t>CL_NEXT_RX_TX nextTime 1560852207(0x5D08B6EF)</t>
  </si>
  <si>
    <t>0x16a5d08b752</t>
  </si>
  <si>
    <t>0x16a5d08b758</t>
  </si>
  <si>
    <t>0x16a5d08b764</t>
  </si>
  <si>
    <t>CL_FRT32_RX_CALL param32 0x0013002F</t>
  </si>
  <si>
    <t>0x16a5d08b7fe</t>
  </si>
  <si>
    <t>CL_RX STS_SUCCESS(0,0x0) mode 47 chan 19</t>
  </si>
  <si>
    <t>0x16a5d08bb2f</t>
  </si>
  <si>
    <t>0x16a5d08bb34</t>
  </si>
  <si>
    <t>0x16a5d08bb59</t>
  </si>
  <si>
    <t>0x16a5d08bb5c</t>
  </si>
  <si>
    <t>0x16a5d08bb63</t>
  </si>
  <si>
    <t>0x16a5d08bd25</t>
  </si>
  <si>
    <t>0x16a5d08bd28</t>
  </si>
  <si>
    <t>FRT32_RX_START param32 0x5D08BB96</t>
  </si>
  <si>
    <t>0x16a5d08bd2a</t>
  </si>
  <si>
    <t>0x16a5d08bd52</t>
  </si>
  <si>
    <t>0x16a5d08bd56</t>
  </si>
  <si>
    <t>0x16a5d08bd78</t>
  </si>
  <si>
    <t>0x16a5d08bd89</t>
  </si>
  <si>
    <t>0x16a5d08bda1</t>
  </si>
  <si>
    <t>0x16a5d08bda5</t>
  </si>
  <si>
    <t>0x16a5d08be28</t>
  </si>
  <si>
    <t>0x16a5d08be2f</t>
  </si>
  <si>
    <t>0x16a5d08beb9</t>
  </si>
  <si>
    <t>0x16a5d08bebd</t>
  </si>
  <si>
    <t>0x16a5d08bee0</t>
  </si>
  <si>
    <t>0x16a5d08bee4</t>
  </si>
  <si>
    <t>0x16a5d08bee9</t>
  </si>
  <si>
    <t>0x16a5d08bef2</t>
  </si>
  <si>
    <t>0x16a5d08bef6</t>
  </si>
  <si>
    <t>0x16a5d08bf0e</t>
  </si>
  <si>
    <t>0x16a5d08bf12</t>
  </si>
  <si>
    <t>0x16a5d08bfbb</t>
  </si>
  <si>
    <t>0x16a5d08bfbf</t>
  </si>
  <si>
    <t>0x16a5d08c007</t>
  </si>
  <si>
    <t>0x16a5d08c00a</t>
  </si>
  <si>
    <t>0x16a5d08c013</t>
  </si>
  <si>
    <t>0x16a5d08c051</t>
  </si>
  <si>
    <t>0x16a5d08c055</t>
  </si>
  <si>
    <t>0x16a5d08c059</t>
  </si>
  <si>
    <t>0x16a5d08c16d</t>
  </si>
  <si>
    <t>0x16a5d08c170</t>
  </si>
  <si>
    <t>FRT32_RX_END param32 0x5D08C12B</t>
  </si>
  <si>
    <t>0x16a5d08c172</t>
  </si>
  <si>
    <t>0x16a5d08c193</t>
  </si>
  <si>
    <t>0x16a5d08c196</t>
  </si>
  <si>
    <t>CL_NEXT_CLI rxTime 171ms, txTime 0ms</t>
  </si>
  <si>
    <t>0x16a5d08c1a0</t>
  </si>
  <si>
    <t>0x16a5d08c1a5</t>
  </si>
  <si>
    <t>0x16a5d08c1bb</t>
  </si>
  <si>
    <t>0x16a5d08c1c1</t>
  </si>
  <si>
    <t>CL_NEXT_RX_TX nextTime 1560855827(0x5D08C513)</t>
  </si>
  <si>
    <t>0x16a5d08c1c8</t>
  </si>
  <si>
    <t>0x16a5d08c1ce</t>
  </si>
  <si>
    <t>0x16a5d08c1e1</t>
  </si>
  <si>
    <t>0x16a5d08c1f8</t>
  </si>
  <si>
    <t>CL_FRT32_TX_CALL param32 0x5D08C513</t>
  </si>
  <si>
    <t>0x16a5d08c1fa</t>
  </si>
  <si>
    <t>0x16a5d08c520</t>
  </si>
  <si>
    <t>0x16a5d08c549</t>
  </si>
  <si>
    <t>0x16a5d08c54d</t>
  </si>
  <si>
    <t>0x16a5d08ca51</t>
  </si>
  <si>
    <t>LMMGR_DATA_CONF param32 0x5D08C7E5</t>
  </si>
  <si>
    <t>0x16a5d08ca54</t>
  </si>
  <si>
    <t>0x16a5d08ca56</t>
  </si>
  <si>
    <t>FRT32_TX_END param32 0x5D08CA50</t>
  </si>
  <si>
    <t>0x16a5d08ca58</t>
  </si>
  <si>
    <t>0x16a5d08caa9</t>
  </si>
  <si>
    <t>0x16a5d08caac</t>
  </si>
  <si>
    <t>0x16a5d08caaf</t>
  </si>
  <si>
    <t>0x16a5d08cab7</t>
  </si>
  <si>
    <t>0x16a5d08cabb</t>
  </si>
  <si>
    <t>0x16a5d08cabe</t>
  </si>
  <si>
    <t>0x16a5d08cac1</t>
  </si>
  <si>
    <t>LMFS_REMOVE_SCH_ENTRY ownr_Id OID_CL(0x11) sch_id 169(0xA9)</t>
  </si>
  <si>
    <t>0x16a5d08cac5</t>
  </si>
  <si>
    <t>0x16a5d08cad9</t>
  </si>
  <si>
    <t>0x16a5d08cade</t>
  </si>
  <si>
    <t>0x16a5d08cae4</t>
  </si>
  <si>
    <t>0x16a5d08caed</t>
  </si>
  <si>
    <t>0x16a5d08caf9</t>
  </si>
  <si>
    <t>0x16a5d08cafd</t>
  </si>
  <si>
    <t>0x16a5d08cb06</t>
  </si>
  <si>
    <t>0x16a5d08cb0b</t>
  </si>
  <si>
    <t>0x16a5d08cb11</t>
  </si>
  <si>
    <t>0x16a5d08cb17</t>
  </si>
  <si>
    <t>0x16a5d08cb24</t>
  </si>
  <si>
    <t>0x16a5d08cb28</t>
  </si>
  <si>
    <t>0x16a5d08ce15</t>
  </si>
  <si>
    <t>0x16a5d08ce1a</t>
  </si>
  <si>
    <t>0x16a5d08ce7a</t>
  </si>
  <si>
    <t>0x16a5d08ce80</t>
  </si>
  <si>
    <t>0x16a5d0f98c6</t>
  </si>
  <si>
    <t>0x16a5d0f98cb</t>
  </si>
  <si>
    <t>0x16a5d0f98f0</t>
  </si>
  <si>
    <t>0x16a5d0f98f4</t>
  </si>
  <si>
    <t>0x16a5d0f98fc</t>
  </si>
  <si>
    <t>0x16a5d0f9905</t>
  </si>
  <si>
    <t>0x16a5d0f9919</t>
  </si>
  <si>
    <t>0x16a5d0f9934</t>
  </si>
  <si>
    <t>0x16a5d0f9939</t>
  </si>
  <si>
    <t>0x16a5d136711</t>
  </si>
  <si>
    <t>0x16a5d13672c</t>
  </si>
  <si>
    <t>0x16a5d136731</t>
  </si>
  <si>
    <t>BUFMGR_RELEASE block_ptr 0x999426DC</t>
  </si>
  <si>
    <t>0x16a5d177e4f</t>
  </si>
  <si>
    <t>0x16a5d177e54</t>
  </si>
  <si>
    <t>0x16a5d177e9e</t>
  </si>
  <si>
    <t>0x16a5d177ea1</t>
  </si>
  <si>
    <t>0x16a5d177eab</t>
  </si>
  <si>
    <t>0x16a5d177eb1</t>
  </si>
  <si>
    <t>0x16a5d177eb5</t>
  </si>
  <si>
    <t>CL_OUT_REQ pktId 9500(0x251C)</t>
  </si>
  <si>
    <t>0x16a5d177eb8</t>
  </si>
  <si>
    <t>0x16a5d177ed5</t>
  </si>
  <si>
    <t>0x16a5d177edc</t>
  </si>
  <si>
    <t>0x16a5d177edf</t>
  </si>
  <si>
    <t>LMFS_ADD_SCH_ENTRY param32 0x5D17869A</t>
  </si>
  <si>
    <t>0x16a5d177eec</t>
  </si>
  <si>
    <t>0x16a5d177ef0</t>
  </si>
  <si>
    <t>LMFS_ADD_SCH_EXIT param32 0x0000AA01</t>
  </si>
  <si>
    <t>0x16a5d177ef3</t>
  </si>
  <si>
    <t>0x16a5d177ef7</t>
  </si>
  <si>
    <t>0x16a5d177f04</t>
  </si>
  <si>
    <t>0x16a5d177f0e</t>
  </si>
  <si>
    <t>0x16a5d177f11</t>
  </si>
  <si>
    <t>CL_OUT_CNF STS_SUCCESS(0,0x0) CL Id 61</t>
  </si>
  <si>
    <t>0x16a5d177f23</t>
  </si>
  <si>
    <t>0x16a5d177f29</t>
  </si>
  <si>
    <t>0x16a5d1782cc</t>
  </si>
  <si>
    <t>HSM_EVENT_SCH_START evt 0x08,arg 0xAA state LMSM_FH(0x2)--&gt;FH_WAIT_CCA(0x1)</t>
  </si>
  <si>
    <t>0x16a5d1782d0</t>
  </si>
  <si>
    <t>HSM_EVENT_SCH_START evt 0x08,arg 0xAA state LMSM_FH(0x2)--&gt;FH_DO_NOTHING(0x0)</t>
  </si>
  <si>
    <t>0x16a5d1782d3</t>
  </si>
  <si>
    <t>HSM_EVENT_SCH_START evt 0x08,arg 0xAA state LMSM_TOP(0x0)</t>
  </si>
  <si>
    <t>0x16a5d1782d9</t>
  </si>
  <si>
    <t>0x16a5d1782dc</t>
  </si>
  <si>
    <t>0x16a5d1782e0</t>
  </si>
  <si>
    <t>0x16a5d1782e6</t>
  </si>
  <si>
    <t>0x16a5d1782f2</t>
  </si>
  <si>
    <t>0x16a5d1782f7</t>
  </si>
  <si>
    <t>0x16a5d17830c</t>
  </si>
  <si>
    <t>0x16a5d178322</t>
  </si>
  <si>
    <t>CL_FRT32_TX_CALL param32 0x5D17869A</t>
  </si>
  <si>
    <t>0x16a5d178325</t>
  </si>
  <si>
    <t>0x16a5d1786ad</t>
  </si>
  <si>
    <t>CL_TX STS_SUCCESS(0,0x0) mode 1 chan 78</t>
  </si>
  <si>
    <t>0x16a5d1792bf</t>
  </si>
  <si>
    <t>LMMGR_DATA_CONF param32 0x5D178969</t>
  </si>
  <si>
    <t>0x16a5d1792c2</t>
  </si>
  <si>
    <t>0x16a5d1792c4</t>
  </si>
  <si>
    <t>FRT32_TX_END param32 0x5D179288</t>
  </si>
  <si>
    <t>0x16a5d1792c6</t>
  </si>
  <si>
    <t>0x16a5d1792ea</t>
  </si>
  <si>
    <t>0x16a5d1792ed</t>
  </si>
  <si>
    <t>0x16a5d1792f0</t>
  </si>
  <si>
    <t>0x16a5d1792f5</t>
  </si>
  <si>
    <t>0x16a5d1792f9</t>
  </si>
  <si>
    <t>0x16a5d1792fd</t>
  </si>
  <si>
    <t>0x16a5d179308</t>
  </si>
  <si>
    <t>CL_NEXT_RX_TX nextTime 1561826435(0x5D179483)</t>
  </si>
  <si>
    <t>0x16a5d17951d</t>
  </si>
  <si>
    <t>0x16a5d179522</t>
  </si>
  <si>
    <t>0x16a5d17952f</t>
  </si>
  <si>
    <t>CL_FRT32_RX_CALL param32 0x004E0001</t>
  </si>
  <si>
    <t>0x16a5d1795bb</t>
  </si>
  <si>
    <t>CL_RX STS_SUCCESS(0,0x0) mode 1 chan 78</t>
  </si>
  <si>
    <t>0x16a5d179a48</t>
  </si>
  <si>
    <t>0x16a5d179a4b</t>
  </si>
  <si>
    <t>FRT32_RX_START param32 0x5D17991F</t>
  </si>
  <si>
    <t>0x16a5d179a4d</t>
  </si>
  <si>
    <t>0x16a5d179a5d</t>
  </si>
  <si>
    <t>0x16a5d179a61</t>
  </si>
  <si>
    <t>0x16a5d179aa4</t>
  </si>
  <si>
    <t>0x16a5d179ab1</t>
  </si>
  <si>
    <t>0x16a5d179ab5</t>
  </si>
  <si>
    <t>0x16a5d179d34</t>
  </si>
  <si>
    <t>0x16a5d179d43</t>
  </si>
  <si>
    <t>0x16a5d179d48</t>
  </si>
  <si>
    <t>0x16a5d179d4e</t>
  </si>
  <si>
    <t>0x16a5d179d57</t>
  </si>
  <si>
    <t>0x16a5d179d5a</t>
  </si>
  <si>
    <t>0x16a5d179d71</t>
  </si>
  <si>
    <t>0x16a5d179d7a</t>
  </si>
  <si>
    <t>0x16a5d179e30</t>
  </si>
  <si>
    <t>0x16a5d179e35</t>
  </si>
  <si>
    <t>0x16a5d179e7d</t>
  </si>
  <si>
    <t>0x16a5d179e80</t>
  </si>
  <si>
    <t>0x16a5d179e88</t>
  </si>
  <si>
    <t>0x16a5d179e93</t>
  </si>
  <si>
    <t>0x16a5d179e97</t>
  </si>
  <si>
    <t>0x16a5d179e9a</t>
  </si>
  <si>
    <t>0x16a5d179fef</t>
  </si>
  <si>
    <t>0x16a5d179ff2</t>
  </si>
  <si>
    <t>FRT32_RX_END param32 0x5D179FAF</t>
  </si>
  <si>
    <t>0x16a5d179ff4</t>
  </si>
  <si>
    <t>0x16a5d17a016</t>
  </si>
  <si>
    <t>0x16a5d17a01a</t>
  </si>
  <si>
    <t>0x16a5d17a032</t>
  </si>
  <si>
    <t>0x16a5d17a047</t>
  </si>
  <si>
    <t>0x16a5d17a04d</t>
  </si>
  <si>
    <t>CL_NEXT_RX_TX nextTime 1561830295(0x5D17A397)</t>
  </si>
  <si>
    <t>0x16a5d17a054</t>
  </si>
  <si>
    <t>0x16a5d17a058</t>
  </si>
  <si>
    <t>0x16a5d17a065</t>
  </si>
  <si>
    <t>0x16a5d17a078</t>
  </si>
  <si>
    <t>0x16a5d17a084</t>
  </si>
  <si>
    <t>CL_FRT32_TX_CALL param32 0x5D17A397</t>
  </si>
  <si>
    <t>0x16a5d17a086</t>
  </si>
  <si>
    <t>0x16a5d17a3a9</t>
  </si>
  <si>
    <t>0x16a5d17a3d1</t>
  </si>
  <si>
    <t>0x16a5d17a3d5</t>
  </si>
  <si>
    <t>0x16a5d17b34c</t>
  </si>
  <si>
    <t>0x16a5d17b350</t>
  </si>
  <si>
    <t>0x16a5d17b375</t>
  </si>
  <si>
    <t>0x16a5d17b378</t>
  </si>
  <si>
    <t>0x16a5d17b381</t>
  </si>
  <si>
    <t>0x16a5d17b388</t>
  </si>
  <si>
    <t>0x16a5d17b39a</t>
  </si>
  <si>
    <t>0x16a5d17b3b1</t>
  </si>
  <si>
    <t>0x16a5d17b3b6</t>
  </si>
  <si>
    <t>0x16a5d17d80b</t>
  </si>
  <si>
    <t>LMMGR_DATA_CONF param32 0x5D17A668</t>
  </si>
  <si>
    <t>0x16a5d17d80d</t>
  </si>
  <si>
    <t>0x16a5d17d811</t>
  </si>
  <si>
    <t>FRT32_TX_END param32 0x5D17D7D2</t>
  </si>
  <si>
    <t>0x16a5d17d814</t>
  </si>
  <si>
    <t>0x16a5d17d866</t>
  </si>
  <si>
    <t>0x16a5d17d86a</t>
  </si>
  <si>
    <t>0x16a5d17d86c</t>
  </si>
  <si>
    <t>0x16a5d17d872</t>
  </si>
  <si>
    <t>0x16a5d17d877</t>
  </si>
  <si>
    <t>0x16a5d17d87d</t>
  </si>
  <si>
    <t>0x16a5d17d88a</t>
  </si>
  <si>
    <t>CL_NEXT_RX_TX nextTime 1561844175(0x5D17D9CF)</t>
  </si>
  <si>
    <t>0x16a5d17d9db</t>
  </si>
  <si>
    <t>0x16a5d17d9e0</t>
  </si>
  <si>
    <t>0x16a5d17d9ed</t>
  </si>
  <si>
    <t>0x16a5d17d9fd</t>
  </si>
  <si>
    <t>0x16a5d17df93</t>
  </si>
  <si>
    <t>0x16a5d17df97</t>
  </si>
  <si>
    <t>FRT32_RX_START param32 0x5D17DE69</t>
  </si>
  <si>
    <t>0x16a5d17df99</t>
  </si>
  <si>
    <t>0x16a5d17dfa8</t>
  </si>
  <si>
    <t>0x16a5d17dfac</t>
  </si>
  <si>
    <t>0x16a5d17dfef</t>
  </si>
  <si>
    <t>0x16a5d17dffb</t>
  </si>
  <si>
    <t>0x16a5d17dfff</t>
  </si>
  <si>
    <t>0x16a5d17e27f</t>
  </si>
  <si>
    <t>0x16a5d17e28c</t>
  </si>
  <si>
    <t>0x16a5d17e291</t>
  </si>
  <si>
    <t>0x16a5d17e294</t>
  </si>
  <si>
    <t xml:space="preserve">CL_SEQ_CTRL TX_SUCCESS SeqNum 605(0x25D) frag 0|126B   </t>
  </si>
  <si>
    <t>0x16a5d17e299</t>
  </si>
  <si>
    <t>0x16a5d17e2a2</t>
  </si>
  <si>
    <t>0x16a5d17e2a5</t>
  </si>
  <si>
    <t>CL_TXDONE SDU_TX_SUCCESS(0,0x0) CL Id 61</t>
  </si>
  <si>
    <t>0x16a5d17e2aa</t>
  </si>
  <si>
    <t>0x16a5d17e2af</t>
  </si>
  <si>
    <t>0x16a5d17e2b7</t>
  </si>
  <si>
    <t>0x16a5d17e2b9</t>
  </si>
  <si>
    <t>0x16a5d17e2e7</t>
  </si>
  <si>
    <t>0x16a5d17e2ec</t>
  </si>
  <si>
    <t>0x16a5d17e431</t>
  </si>
  <si>
    <t>0x16a5d17e437</t>
  </si>
  <si>
    <t>0x16a5d17e4f5</t>
  </si>
  <si>
    <t>0x16a5d17e4f9</t>
  </si>
  <si>
    <t>0x16a5d17e545</t>
  </si>
  <si>
    <t>0x16a5d17e548</t>
  </si>
  <si>
    <t>0x16a5d17e555</t>
  </si>
  <si>
    <t>0x16a5d17e5da</t>
  </si>
  <si>
    <t>0x16a5d17e5dd</t>
  </si>
  <si>
    <t>FRT32_RX_END param32 0x5D17E599</t>
  </si>
  <si>
    <t>0x16a5d17e5e0</t>
  </si>
  <si>
    <t>0x16a5d17e5ef</t>
  </si>
  <si>
    <t>0x16a5d17e5f3</t>
  </si>
  <si>
    <t>0x16a5d17e5f7</t>
  </si>
  <si>
    <t>0x16a5d17e602</t>
  </si>
  <si>
    <t>0x16a5d17e605</t>
  </si>
  <si>
    <t>0x16a5d17e613</t>
  </si>
  <si>
    <t>0x16a5d17e627</t>
  </si>
  <si>
    <t>0x16a5d17e62c</t>
  </si>
  <si>
    <t>CL_NEXT_RX_TX nextTime 1561848193(0x5D17E981)</t>
  </si>
  <si>
    <t>0x16a5d17e634</t>
  </si>
  <si>
    <t>0x16a5d17e637</t>
  </si>
  <si>
    <t>0x16a5d17e63b</t>
  </si>
  <si>
    <t>0x16a5d17e63f</t>
  </si>
  <si>
    <t>0x16a5d17e643</t>
  </si>
  <si>
    <t>LMFS_REMOVE_SCH_ENTRY ownr_Id OID_CL(0x11) sch_id 170(0xAA)</t>
  </si>
  <si>
    <t>0x16a5d17e646</t>
  </si>
  <si>
    <t>0x16a5d17e653</t>
  </si>
  <si>
    <t>0x16a5d17e657</t>
  </si>
  <si>
    <t>0x16a5d17e664</t>
  </si>
  <si>
    <t>0x16a5d17e668</t>
  </si>
  <si>
    <t>0x16a5d17e671</t>
  </si>
  <si>
    <t>0x16a5d17e67d</t>
  </si>
  <si>
    <t>0x16a5d17e682</t>
  </si>
  <si>
    <t>0x16a5d17e697</t>
  </si>
  <si>
    <t>0x16a5d17e69b</t>
  </si>
  <si>
    <t>0x16a5d17e6a1</t>
  </si>
  <si>
    <t>0x16a5d17e6a6</t>
  </si>
  <si>
    <t>0x16a5d17e6b2</t>
  </si>
  <si>
    <t>0x16a5d17e6b8</t>
  </si>
  <si>
    <t>0x16a5d17e9a3</t>
  </si>
  <si>
    <t>0x16a5d17e9a9</t>
  </si>
  <si>
    <t>0x16a5d17e9fe</t>
  </si>
  <si>
    <t>0x16a5d17ea03</t>
  </si>
  <si>
    <t>0x16a5d17ea6e</t>
  </si>
  <si>
    <t>0x16a5d17ea73</t>
  </si>
  <si>
    <t>0x16a5d17f953</t>
  </si>
  <si>
    <t>0x16a5d17f956</t>
  </si>
  <si>
    <t>0x16a5d17f9ec</t>
  </si>
  <si>
    <t>0x16a5d17f9ef</t>
  </si>
  <si>
    <t>FRT32_RX_START param32 0x5D17F8C3</t>
  </si>
  <si>
    <t>0x16a5d17f9f1</t>
  </si>
  <si>
    <t>0x16a5d17f9fe</t>
  </si>
  <si>
    <t>0x16a5d17fa02</t>
  </si>
  <si>
    <t>0x16a5d17fa48</t>
  </si>
  <si>
    <t>0x16a5d17fa54</t>
  </si>
  <si>
    <t>0x16a5d17fa58</t>
  </si>
  <si>
    <t>0x16a5d17ff6d</t>
  </si>
  <si>
    <t>0x16a5d17ff7d</t>
  </si>
  <si>
    <t>0x16a5d17ff80</t>
  </si>
  <si>
    <t>0x16a5d17ff83</t>
  </si>
  <si>
    <t>0x16a5d17ff87</t>
  </si>
  <si>
    <t>0x16a5d17ff93</t>
  </si>
  <si>
    <t>0x16a5d17ff9c</t>
  </si>
  <si>
    <t>LMFS_ADD_SCH_EXIT param32 0x0000AB01</t>
  </si>
  <si>
    <t>0x16a5d17ff9e</t>
  </si>
  <si>
    <t>0x16a5d17ffa1</t>
  </si>
  <si>
    <t>0x16a5d17ffa6</t>
  </si>
  <si>
    <t>0x16a5d17ffc4</t>
  </si>
  <si>
    <t>0x16a5d17ffcc</t>
  </si>
  <si>
    <t>0x16a5d17ffd2</t>
  </si>
  <si>
    <t>0x16a5d17ffd6</t>
  </si>
  <si>
    <t>0x16a5d17ffe5</t>
  </si>
  <si>
    <t>HSM_EVENT_SCH_START evt 0x08,arg 0xAB state LMSM_FH(0x2)--&gt;FH_DO_NOTHING(0x0)</t>
  </si>
  <si>
    <t>0x16a5d17ffe8</t>
  </si>
  <si>
    <t>0x16a5d17ffeb</t>
  </si>
  <si>
    <t>HSM_EVENT_SCH_START evt 0x08,arg 0xAB state LMSM_TOP(0x0)</t>
  </si>
  <si>
    <t>0x16a5d17ffef</t>
  </si>
  <si>
    <t>0x16a5d17fff3</t>
  </si>
  <si>
    <t>0x16a5d17fff8</t>
  </si>
  <si>
    <t>0x16a5d180011</t>
  </si>
  <si>
    <t>0x16a5d180016</t>
  </si>
  <si>
    <t>0x16a5d18001b</t>
  </si>
  <si>
    <t>0x16a5d180023</t>
  </si>
  <si>
    <t>0x16a5d180026</t>
  </si>
  <si>
    <t>0x16a5d180040</t>
  </si>
  <si>
    <t>0x16a5d180044</t>
  </si>
  <si>
    <t>0x16a5d1801b0</t>
  </si>
  <si>
    <t>0x16a5d1801b4</t>
  </si>
  <si>
    <t>0x16a5d180272</t>
  </si>
  <si>
    <t>0x16a5d180277</t>
  </si>
  <si>
    <t>0x16a5d1802be</t>
  </si>
  <si>
    <t>0x16a5d1802c3</t>
  </si>
  <si>
    <t>0x16a5d1802cb</t>
  </si>
  <si>
    <t>0x16a5d1802d1</t>
  </si>
  <si>
    <t>0x16a5d1802d5</t>
  </si>
  <si>
    <t>0x16a5d1802d8</t>
  </si>
  <si>
    <t>0x16a5d180441</t>
  </si>
  <si>
    <t>0x16a5d180443</t>
  </si>
  <si>
    <t>FRT32_RX_END param32 0x5D180403</t>
  </si>
  <si>
    <t>0x16a5d180447</t>
  </si>
  <si>
    <t>0x16a5d180467</t>
  </si>
  <si>
    <t>0x16a5d18046b</t>
  </si>
  <si>
    <t>0x16a5d180479</t>
  </si>
  <si>
    <t>0x16a5d18048d</t>
  </si>
  <si>
    <t>0x16a5d180493</t>
  </si>
  <si>
    <t>CL_NEXT_RX_TX nextTime 1561856379(0x5D18097B)</t>
  </si>
  <si>
    <t>0x16a5d18049a</t>
  </si>
  <si>
    <t>0x16a5d1804a1</t>
  </si>
  <si>
    <t>0x16a5d1804b6</t>
  </si>
  <si>
    <t>CL_FRT32_TX_CALL param32 0x5D18097B</t>
  </si>
  <si>
    <t>0x16a5d1804b8</t>
  </si>
  <si>
    <t>0x16a5d180988</t>
  </si>
  <si>
    <t>0x16a5d1809b1</t>
  </si>
  <si>
    <t>0x16a5d1809b5</t>
  </si>
  <si>
    <t>0x16a5d180eb9</t>
  </si>
  <si>
    <t>LMMGR_DATA_CONF param32 0x5D180C4D</t>
  </si>
  <si>
    <t>0x16a5d180ebd</t>
  </si>
  <si>
    <t>0x16a5d180ebf</t>
  </si>
  <si>
    <t>FRT32_TX_END param32 0x5D180EB8</t>
  </si>
  <si>
    <t>0x16a5d180ec2</t>
  </si>
  <si>
    <t>0x16a5d180ee4</t>
  </si>
  <si>
    <t>0x16a5d180ee7</t>
  </si>
  <si>
    <t>0x16a5d180ee9</t>
  </si>
  <si>
    <t>0x16a5d180eee</t>
  </si>
  <si>
    <t>0x16a5d180ef5</t>
  </si>
  <si>
    <t>0x16a5d180ef8</t>
  </si>
  <si>
    <t>0x16a5d180f03</t>
  </si>
  <si>
    <t>CL_NEXT_RX_TX nextTime 1561858227(0x5D1810B3)</t>
  </si>
  <si>
    <t>0x16a5d181113</t>
  </si>
  <si>
    <t>0x16a5d181118</t>
  </si>
  <si>
    <t>0x16a5d181125</t>
  </si>
  <si>
    <t>0x16a5d1811c3</t>
  </si>
  <si>
    <t>0x16a5d1816e9</t>
  </si>
  <si>
    <t>0x16a5d1816ec</t>
  </si>
  <si>
    <t>FRT32_RX_START param32 0x5D18155B</t>
  </si>
  <si>
    <t>0x16a5d1816ee</t>
  </si>
  <si>
    <t>0x16a5d181714</t>
  </si>
  <si>
    <t>0x16a5d181719</t>
  </si>
  <si>
    <t>0x16a5d1817b2</t>
  </si>
  <si>
    <t>0x16a5d1817b7</t>
  </si>
  <si>
    <t>0x16a5d1817cb</t>
  </si>
  <si>
    <t>0x16a5d1817cf</t>
  </si>
  <si>
    <t>0x16a5d181827</t>
  </si>
  <si>
    <t>0x16a5d18182b</t>
  </si>
  <si>
    <t>0x16a5d181831</t>
  </si>
  <si>
    <t>0x16a5d18187a</t>
  </si>
  <si>
    <t>0x16a5d18187c</t>
  </si>
  <si>
    <t>0x16a5d1818a6</t>
  </si>
  <si>
    <t>0x16a5d1818aa</t>
  </si>
  <si>
    <t>0x16a5d18197c</t>
  </si>
  <si>
    <t>0x16a5d181981</t>
  </si>
  <si>
    <t>0x16a5d1819c9</t>
  </si>
  <si>
    <t>0x16a5d1819cc</t>
  </si>
  <si>
    <t>0x16a5d1819d4</t>
  </si>
  <si>
    <t>0x16a5d1819ff</t>
  </si>
  <si>
    <t>0x16a5d181a13</t>
  </si>
  <si>
    <t>0x16a5d181a16</t>
  </si>
  <si>
    <t>0x16a5d181b31</t>
  </si>
  <si>
    <t>0x16a5d181b34</t>
  </si>
  <si>
    <t>FRT32_RX_END param32 0x5D181AEF</t>
  </si>
  <si>
    <t>0x16a5d181b36</t>
  </si>
  <si>
    <t>0x16a5d181b4e</t>
  </si>
  <si>
    <t>0x16a5d181b52</t>
  </si>
  <si>
    <t>0x16a5d181b5d</t>
  </si>
  <si>
    <t>0x16a5d181b61</t>
  </si>
  <si>
    <t>0x16a5d181b78</t>
  </si>
  <si>
    <t>0x16a5d181b7e</t>
  </si>
  <si>
    <t>CL_NEXT_RX_TX nextTime 1561861847(0x5D181ED7)</t>
  </si>
  <si>
    <t>0x16a5d181b84</t>
  </si>
  <si>
    <t>0x16a5d181b89</t>
  </si>
  <si>
    <t>0x16a5d181b9e</t>
  </si>
  <si>
    <t>0x16a5d181bb4</t>
  </si>
  <si>
    <t>CL_FRT32_TX_CALL param32 0x5D181ED7</t>
  </si>
  <si>
    <t>0x16a5d181bb8</t>
  </si>
  <si>
    <t>0x16a5d181ee4</t>
  </si>
  <si>
    <t>0x16a5d181f0c</t>
  </si>
  <si>
    <t>0x16a5d181f11</t>
  </si>
  <si>
    <t>0x16a5d182415</t>
  </si>
  <si>
    <t>LMMGR_DATA_CONF param32 0x5D1821A9</t>
  </si>
  <si>
    <t>0x16a5d182419</t>
  </si>
  <si>
    <t>0x16a5d18241b</t>
  </si>
  <si>
    <t>FRT32_TX_END param32 0x5D182414</t>
  </si>
  <si>
    <t>0x16a5d18241e</t>
  </si>
  <si>
    <t>0x16a5d182471</t>
  </si>
  <si>
    <t>0x16a5d182474</t>
  </si>
  <si>
    <t>0x16a5d182477</t>
  </si>
  <si>
    <t>0x16a5d18247d</t>
  </si>
  <si>
    <t>0x16a5d182482</t>
  </si>
  <si>
    <t>0x16a5d18248d</t>
  </si>
  <si>
    <t>0x16a5d182490</t>
  </si>
  <si>
    <t>LMFS_REMOVE_SCH_ENTRY ownr_Id OID_CL(0x11) sch_id 171(0xAB)</t>
  </si>
  <si>
    <t>0x16a5d182494</t>
  </si>
  <si>
    <t>0x16a5d1824a1</t>
  </si>
  <si>
    <t>0x16a5d1824a6</t>
  </si>
  <si>
    <t>0x16a5d1824ab</t>
  </si>
  <si>
    <t>0x16a5d1824b5</t>
  </si>
  <si>
    <t>0x16a5d1824c1</t>
  </si>
  <si>
    <t>0x16a5d1824c5</t>
  </si>
  <si>
    <t>0x16a5d1824cf</t>
  </si>
  <si>
    <t>0x16a5d1824d2</t>
  </si>
  <si>
    <t>0x16a5d1824d8</t>
  </si>
  <si>
    <t>0x16a5d1824dd</t>
  </si>
  <si>
    <t>0x16a5d1824f2</t>
  </si>
  <si>
    <t>0x16a5d1824f6</t>
  </si>
  <si>
    <t>0x16a5d1826c1</t>
  </si>
  <si>
    <t>0x16a5d1826c5</t>
  </si>
  <si>
    <t>0x16a5d1826ea</t>
  </si>
  <si>
    <t>0x16a5d1826ed</t>
  </si>
  <si>
    <t>0x16a5d1826f5</t>
  </si>
  <si>
    <t>0x16a5d18280c</t>
  </si>
  <si>
    <t>0x16a5d182811</t>
  </si>
  <si>
    <t>0x16a5d182872</t>
  </si>
  <si>
    <t>0x16a5d182877</t>
  </si>
  <si>
    <t>0x16a5d1828e0</t>
  </si>
  <si>
    <t>0x16a5d1828f3</t>
  </si>
  <si>
    <t>0x16a5d18290c</t>
  </si>
  <si>
    <t>0x16a5d182913</t>
  </si>
  <si>
    <t>0x16a5d26a225</t>
  </si>
  <si>
    <t>0x16a5d26a22a</t>
  </si>
  <si>
    <t>0x16a5d26a273</t>
  </si>
  <si>
    <t>0x16a5d26a276</t>
  </si>
  <si>
    <t>0x16a5d26a27f</t>
  </si>
  <si>
    <t>0x16a5d26a288</t>
  </si>
  <si>
    <t>0x16a5d26a28b</t>
  </si>
  <si>
    <t>CL_OUT_REQ pktId 9501(0x251D)</t>
  </si>
  <si>
    <t>0x16a5d26a28e</t>
  </si>
  <si>
    <t>0x16a5d26a2ab</t>
  </si>
  <si>
    <t>0x16a5d26a2b1</t>
  </si>
  <si>
    <t>0x16a5d26a2b4</t>
  </si>
  <si>
    <t>LMFS_ADD_SCH_ENTRY param32 0x5D26AA71</t>
  </si>
  <si>
    <t>0x16a5d26a2c1</t>
  </si>
  <si>
    <t>0x16a5d26a2c6</t>
  </si>
  <si>
    <t>LMFS_ADD_SCH_EXIT param32 0x0000AC01</t>
  </si>
  <si>
    <t>0x16a5d26a2c9</t>
  </si>
  <si>
    <t>0x16a5d26a2ce</t>
  </si>
  <si>
    <t>0x16a5d26a2da</t>
  </si>
  <si>
    <t>0x16a5d26a2e3</t>
  </si>
  <si>
    <t>0x16a5d26a2e5</t>
  </si>
  <si>
    <t>CL_OUT_CNF STS_SUCCESS(0,0x0) CL Id 63</t>
  </si>
  <si>
    <t>0x16a5d26a2f8</t>
  </si>
  <si>
    <t>0x16a5d26a2ff</t>
  </si>
  <si>
    <t>0x16a5d26a6a4</t>
  </si>
  <si>
    <t>HSM_EVENT_SCH_START evt 0x08,arg 0xAC state LMSM_FH(0x2)--&gt;FH_WAIT_CCA(0x1)</t>
  </si>
  <si>
    <t>0x16a5d26a6a7</t>
  </si>
  <si>
    <t>HSM_EVENT_SCH_START evt 0x08,arg 0xAC state LMSM_FH(0x2)--&gt;FH_DO_NOTHING(0x0)</t>
  </si>
  <si>
    <t>0x16a5d26a6aa</t>
  </si>
  <si>
    <t>HSM_EVENT_SCH_START evt 0x08,arg 0xAC state LMSM_TOP(0x0)</t>
  </si>
  <si>
    <t>0x16a5d26a6af</t>
  </si>
  <si>
    <t>0x16a5d26a6b2</t>
  </si>
  <si>
    <t>0x16a5d26a6b5</t>
  </si>
  <si>
    <t>0x16a5d26a6bd</t>
  </si>
  <si>
    <t>0x16a5d26a6c9</t>
  </si>
  <si>
    <t>0x16a5d26a6ce</t>
  </si>
  <si>
    <t>0x16a5d26a6e3</t>
  </si>
  <si>
    <t>0x16a5d26a6f8</t>
  </si>
  <si>
    <t>CL_FRT32_TX_CALL param32 0x5D26AA71</t>
  </si>
  <si>
    <t>0x16a5d26a6fa</t>
  </si>
  <si>
    <t>0x16a5d26aa83</t>
  </si>
  <si>
    <t>CL_TX STS_SUCCESS(0,0x0) mode 1 chan 46</t>
  </si>
  <si>
    <t>0x16a5d26b695</t>
  </si>
  <si>
    <t>LMMGR_DATA_CONF param32 0x5D26AD3F</t>
  </si>
  <si>
    <t>0x16a5d26b698</t>
  </si>
  <si>
    <t>0x16a5d26b69a</t>
  </si>
  <si>
    <t>FRT32_TX_END param32 0x5D26B65E</t>
  </si>
  <si>
    <t>0x16a5d26b69c</t>
  </si>
  <si>
    <t>0x16a5d26b6bf</t>
  </si>
  <si>
    <t>0x16a5d26b6c2</t>
  </si>
  <si>
    <t>0x16a5d26b6c4</t>
  </si>
  <si>
    <t>0x16a5d26b6cb</t>
  </si>
  <si>
    <t>0x16a5d26b6cf</t>
  </si>
  <si>
    <t>0x16a5d26b6d3</t>
  </si>
  <si>
    <t>0x16a5d26b6de</t>
  </si>
  <si>
    <t>CL_NEXT_RX_TX nextTime 1562818649(0x5D26B859)</t>
  </si>
  <si>
    <t>0x16a5d26b943</t>
  </si>
  <si>
    <t>0x16a5d26b948</t>
  </si>
  <si>
    <t>0x16a5d26b955</t>
  </si>
  <si>
    <t>CL_FRT32_RX_CALL param32 0x002E0001</t>
  </si>
  <si>
    <t>0x16a5d26b9e2</t>
  </si>
  <si>
    <t>CL_RX STS_SUCCESS(0,0x0) mode 1 chan 46</t>
  </si>
  <si>
    <t>0x16a5d26be20</t>
  </si>
  <si>
    <t>0x16a5d26be22</t>
  </si>
  <si>
    <t>FRT32_RX_START param32 0x5D26BCF7</t>
  </si>
  <si>
    <t>0x16a5d26be25</t>
  </si>
  <si>
    <t>0x16a5d26be33</t>
  </si>
  <si>
    <t>0x16a5d26be37</t>
  </si>
  <si>
    <t>0x16a5d26be7b</t>
  </si>
  <si>
    <t>0x16a5d26be89</t>
  </si>
  <si>
    <t>0x16a5d26be8e</t>
  </si>
  <si>
    <t>0x16a5d26c10b</t>
  </si>
  <si>
    <t>0x16a5d26c11a</t>
  </si>
  <si>
    <t>0x16a5d26c11e</t>
  </si>
  <si>
    <t>0x16a5d26c124</t>
  </si>
  <si>
    <t>0x16a5d26c12d</t>
  </si>
  <si>
    <t>0x16a5d26c131</t>
  </si>
  <si>
    <t>0x16a5d26c148</t>
  </si>
  <si>
    <t>0x16a5d26c151</t>
  </si>
  <si>
    <t>0x16a5d26c220</t>
  </si>
  <si>
    <t>0x16a5d26c224</t>
  </si>
  <si>
    <t>0x16a5d26c26b</t>
  </si>
  <si>
    <t>0x16a5d26c26e</t>
  </si>
  <si>
    <t>0x16a5d26c278</t>
  </si>
  <si>
    <t>0x16a5d26c27d</t>
  </si>
  <si>
    <t>0x16a5d26c281</t>
  </si>
  <si>
    <t>0x16a5d26c285</t>
  </si>
  <si>
    <t>0x16a5d26c3c7</t>
  </si>
  <si>
    <t>0x16a5d26c3c9</t>
  </si>
  <si>
    <t>FRT32_RX_END param32 0x5D26C386</t>
  </si>
  <si>
    <t>0x16a5d26c3cb</t>
  </si>
  <si>
    <t>0x16a5d26c3e3</t>
  </si>
  <si>
    <t>0x16a5d26c3e6</t>
  </si>
  <si>
    <t>0x16a5d26c3ff</t>
  </si>
  <si>
    <t>0x16a5d26c41f</t>
  </si>
  <si>
    <t>0x16a5d26c424</t>
  </si>
  <si>
    <t>CL_NEXT_RX_TX nextTime 1562822510(0x5D26C76E)</t>
  </si>
  <si>
    <t>0x16a5d26c42b</t>
  </si>
  <si>
    <t>0x16a5d26c42f</t>
  </si>
  <si>
    <t>0x16a5d26c43e</t>
  </si>
  <si>
    <t>0x16a5d26c451</t>
  </si>
  <si>
    <t>0x16a5d26c45c</t>
  </si>
  <si>
    <t>CL_FRT32_TX_CALL param32 0x5D26C76E</t>
  </si>
  <si>
    <t>0x16a5d26c45f</t>
  </si>
  <si>
    <t>0x16a5d26c781</t>
  </si>
  <si>
    <t>0x16a5d26c7a9</t>
  </si>
  <si>
    <t>0x16a5d26c7ad</t>
  </si>
  <si>
    <t>0x16a5d26ccd0</t>
  </si>
  <si>
    <t>0x16a5d26ccd4</t>
  </si>
  <si>
    <t>0x16a5d26ccf8</t>
  </si>
  <si>
    <t>0x16a5d26ccfb</t>
  </si>
  <si>
    <t>0x16a5d26cd03</t>
  </si>
  <si>
    <t>0x16a5d26cd0a</t>
  </si>
  <si>
    <t>0x16a5d26cd1c</t>
  </si>
  <si>
    <t>0x16a5d26cd34</t>
  </si>
  <si>
    <t>0x16a5d26cd39</t>
  </si>
  <si>
    <t>0x16a5d26fbe3</t>
  </si>
  <si>
    <t>LMMGR_DATA_CONF param32 0x5D26CA3D</t>
  </si>
  <si>
    <t>0x16a5d26fbe5</t>
  </si>
  <si>
    <t>0x16a5d26fbe8</t>
  </si>
  <si>
    <t>FRT32_TX_END param32 0x5D26FBAA</t>
  </si>
  <si>
    <t>0x16a5d26fbea</t>
  </si>
  <si>
    <t>0x16a5d26fc3c</t>
  </si>
  <si>
    <t>0x16a5d26fc41</t>
  </si>
  <si>
    <t>0x16a5d26fc44</t>
  </si>
  <si>
    <t>0x16a5d26fc4a</t>
  </si>
  <si>
    <t>0x16a5d26fc4f</t>
  </si>
  <si>
    <t>0x16a5d26fc53</t>
  </si>
  <si>
    <t>0x16a5d26fc60</t>
  </si>
  <si>
    <t>CL_NEXT_RX_TX nextTime 1562836391(0x5D26FDA7)</t>
  </si>
  <si>
    <t>0x16a5d26fdb2</t>
  </si>
  <si>
    <t>0x16a5d26fdb9</t>
  </si>
  <si>
    <t>0x16a5d26fdc6</t>
  </si>
  <si>
    <t>0x16a5d26fde3</t>
  </si>
  <si>
    <t>0x16a5d27036c</t>
  </si>
  <si>
    <t>0x16a5d27036f</t>
  </si>
  <si>
    <t>FRT32_RX_START param32 0x5D270242</t>
  </si>
  <si>
    <t>0x16a5d270371</t>
  </si>
  <si>
    <t>0x16a5d27037f</t>
  </si>
  <si>
    <t>0x16a5d270385</t>
  </si>
  <si>
    <t>0x16a5d2703c7</t>
  </si>
  <si>
    <t>0x16a5d2703d4</t>
  </si>
  <si>
    <t>0x16a5d2703d8</t>
  </si>
  <si>
    <t>0x16a5d270657</t>
  </si>
  <si>
    <t>0x16a5d270665</t>
  </si>
  <si>
    <t>0x16a5d27066a</t>
  </si>
  <si>
    <t>0x16a5d27066f</t>
  </si>
  <si>
    <t xml:space="preserve">CL_SEQ_CTRL TX_SUCCESS SeqNum 606(0x25E) frag 0|126B   </t>
  </si>
  <si>
    <t>0x16a5d270673</t>
  </si>
  <si>
    <t>0x16a5d27067d</t>
  </si>
  <si>
    <t>0x16a5d270680</t>
  </si>
  <si>
    <t>0x16a5d270683</t>
  </si>
  <si>
    <t>0x16a5d270688</t>
  </si>
  <si>
    <t>0x16a5d270690</t>
  </si>
  <si>
    <t>0x16a5d270694</t>
  </si>
  <si>
    <t>0x16a5d2706c1</t>
  </si>
  <si>
    <t>0x16a5d2706c6</t>
  </si>
  <si>
    <t>0x16a5d27080b</t>
  </si>
  <si>
    <t>0x16a5d27080f</t>
  </si>
  <si>
    <t>0x16a5d2708ce</t>
  </si>
  <si>
    <t>0x16a5d2708d2</t>
  </si>
  <si>
    <t>0x16a5d27091f</t>
  </si>
  <si>
    <t>0x16a5d270922</t>
  </si>
  <si>
    <t>0x16a5d27092f</t>
  </si>
  <si>
    <t>0x16a5d2709b3</t>
  </si>
  <si>
    <t>0x16a5d2709b5</t>
  </si>
  <si>
    <t>FRT32_RX_END param32 0x5D270972</t>
  </si>
  <si>
    <t>0x16a5d2709b7</t>
  </si>
  <si>
    <t>0x16a5d2709c6</t>
  </si>
  <si>
    <t>0x16a5d2709cc</t>
  </si>
  <si>
    <t>0x16a5d2709d0</t>
  </si>
  <si>
    <t>0x16a5d2709db</t>
  </si>
  <si>
    <t>0x16a5d2709de</t>
  </si>
  <si>
    <t>0x16a5d2709ea</t>
  </si>
  <si>
    <t>0x16a5d2709fe</t>
  </si>
  <si>
    <t>0x16a5d270a03</t>
  </si>
  <si>
    <t>CL_NEXT_RX_TX nextTime 1562840410(0x5D270D5A)</t>
  </si>
  <si>
    <t>0x16a5d270a0c</t>
  </si>
  <si>
    <t>0x16a5d270a10</t>
  </si>
  <si>
    <t>0x16a5d270a13</t>
  </si>
  <si>
    <t>0x16a5d270a17</t>
  </si>
  <si>
    <t>0x16a5d270a1a</t>
  </si>
  <si>
    <t>LMFS_REMOVE_SCH_ENTRY ownr_Id OID_CL(0x11) sch_id 172(0xAC)</t>
  </si>
  <si>
    <t>0x16a5d270a1d</t>
  </si>
  <si>
    <t>0x16a5d270a2a</t>
  </si>
  <si>
    <t>0x16a5d270a30</t>
  </si>
  <si>
    <t>0x16a5d270a3c</t>
  </si>
  <si>
    <t>0x16a5d270a41</t>
  </si>
  <si>
    <t>0x16a5d270a4a</t>
  </si>
  <si>
    <t>0x16a5d270a54</t>
  </si>
  <si>
    <t>0x16a5d270a59</t>
  </si>
  <si>
    <t>0x16a5d270a62</t>
  </si>
  <si>
    <t>0x16a5d270a67</t>
  </si>
  <si>
    <t>0x16a5d270a6d</t>
  </si>
  <si>
    <t>0x16a5d270a72</t>
  </si>
  <si>
    <t>0x16a5d270a7f</t>
  </si>
  <si>
    <t>0x16a5d270a83</t>
  </si>
  <si>
    <t>0x16a5d270d77</t>
  </si>
  <si>
    <t>0x16a5d270d7c</t>
  </si>
  <si>
    <t>0x16a5d270dd2</t>
  </si>
  <si>
    <t>0x16a5d270dd7</t>
  </si>
  <si>
    <t>0x16a5d270e43</t>
  </si>
  <si>
    <t>0x16a5d270e48</t>
  </si>
  <si>
    <t>0x16a5d271a8b</t>
  </si>
  <si>
    <t>0x16a5d271a8e</t>
  </si>
  <si>
    <t>0x16a5d271b24</t>
  </si>
  <si>
    <t>0x16a5d271b28</t>
  </si>
  <si>
    <t>FRT32_RX_START param32 0x5D2719F9</t>
  </si>
  <si>
    <t>0x16a5d271b2a</t>
  </si>
  <si>
    <t>0x16a5d271b37</t>
  </si>
  <si>
    <t>0x16a5d271b3b</t>
  </si>
  <si>
    <t>0x16a5d271b80</t>
  </si>
  <si>
    <t>0x16a5d271b8c</t>
  </si>
  <si>
    <t>0x16a5d271b90</t>
  </si>
  <si>
    <t>0x16a5d27209f</t>
  </si>
  <si>
    <t>0x16a5d2720ab</t>
  </si>
  <si>
    <t>0x16a5d2720ae</t>
  </si>
  <si>
    <t>0x16a5d2720b2</t>
  </si>
  <si>
    <t>0x16a5d2720b4</t>
  </si>
  <si>
    <t>0x16a5d2720c0</t>
  </si>
  <si>
    <t>0x16a5d2720c8</t>
  </si>
  <si>
    <t>LMFS_ADD_SCH_EXIT param32 0x0000AD01</t>
  </si>
  <si>
    <t>0x16a5d2720cc</t>
  </si>
  <si>
    <t>0x16a5d2720d0</t>
  </si>
  <si>
    <t>0x16a5d2720d5</t>
  </si>
  <si>
    <t>0x16a5d2720dd</t>
  </si>
  <si>
    <t>0x16a5d2720f9</t>
  </si>
  <si>
    <t>0x16a5d2720ff</t>
  </si>
  <si>
    <t>0x16a5d272103</t>
  </si>
  <si>
    <t>0x16a5d272113</t>
  </si>
  <si>
    <t>HSM_EVENT_SCH_START evt 0x08,arg 0xAD state LMSM_FH(0x2)--&gt;FH_DO_NOTHING(0x0)</t>
  </si>
  <si>
    <t>0x16a5d272116</t>
  </si>
  <si>
    <t>0x16a5d272119</t>
  </si>
  <si>
    <t>HSM_EVENT_SCH_START evt 0x08,arg 0xAD state LMSM_TOP(0x0)</t>
  </si>
  <si>
    <t>0x16a5d27211d</t>
  </si>
  <si>
    <t>0x16a5d272120</t>
  </si>
  <si>
    <t>0x16a5d272125</t>
  </si>
  <si>
    <t>0x16a5d272128</t>
  </si>
  <si>
    <t>0x16a5d27212e</t>
  </si>
  <si>
    <t>0x16a5d27214a</t>
  </si>
  <si>
    <t>0x16a5d272152</t>
  </si>
  <si>
    <t>0x16a5d272154</t>
  </si>
  <si>
    <t>0x16a5d27216d</t>
  </si>
  <si>
    <t>0x16a5d272171</t>
  </si>
  <si>
    <t>0x16a5d2722d0</t>
  </si>
  <si>
    <t>0x16a5d2722d6</t>
  </si>
  <si>
    <t>0x16a5d272378</t>
  </si>
  <si>
    <t>0x16a5d27237c</t>
  </si>
  <si>
    <t>0x16a5d2723c8</t>
  </si>
  <si>
    <t>0x16a5d2723cb</t>
  </si>
  <si>
    <t>0x16a5d2723d3</t>
  </si>
  <si>
    <t>0x16a5d2723ea</t>
  </si>
  <si>
    <t>0x16a5d2723ef</t>
  </si>
  <si>
    <t>0x16a5d2723f2</t>
  </si>
  <si>
    <t>0x16a5d272579</t>
  </si>
  <si>
    <t>0x16a5d27257b</t>
  </si>
  <si>
    <t>FRT32_RX_END param32 0x5D27253A</t>
  </si>
  <si>
    <t>0x16a5d27257e</t>
  </si>
  <si>
    <t>0x16a5d27259f</t>
  </si>
  <si>
    <t>0x16a5d2725a2</t>
  </si>
  <si>
    <t>0x16a5d2725b2</t>
  </si>
  <si>
    <t>0x16a5d2725c5</t>
  </si>
  <si>
    <t>0x16a5d2725cc</t>
  </si>
  <si>
    <t>CL_NEXT_RX_TX nextTime 1562847922(0x5D272AB2)</t>
  </si>
  <si>
    <t>0x16a5d2725d2</t>
  </si>
  <si>
    <t>0x16a5d2725d8</t>
  </si>
  <si>
    <t>0x16a5d2725ec</t>
  </si>
  <si>
    <t>CL_FRT32_TX_CALL param32 0x5D272AB2</t>
  </si>
  <si>
    <t>0x16a5d2725ef</t>
  </si>
  <si>
    <t>0x16a5d272abe</t>
  </si>
  <si>
    <t>0x16a5d272ae7</t>
  </si>
  <si>
    <t>0x16a5d272aeb</t>
  </si>
  <si>
    <t>0x16a5d272fef</t>
  </si>
  <si>
    <t>LMMGR_DATA_CONF param32 0x5D272D83</t>
  </si>
  <si>
    <t>0x16a5d272ff2</t>
  </si>
  <si>
    <t>0x16a5d272ff4</t>
  </si>
  <si>
    <t>FRT32_TX_END param32 0x5D272FEE</t>
  </si>
  <si>
    <t>0x16a5d272ff6</t>
  </si>
  <si>
    <t>0x16a5d27301a</t>
  </si>
  <si>
    <t>0x16a5d27301d</t>
  </si>
  <si>
    <t>0x16a5d27301f</t>
  </si>
  <si>
    <t>0x16a5d273024</t>
  </si>
  <si>
    <t>0x16a5d273029</t>
  </si>
  <si>
    <t>0x16a5d27302d</t>
  </si>
  <si>
    <t>0x16a5d273038</t>
  </si>
  <si>
    <t>CL_NEXT_RX_TX nextTime 1562849770(0x5D2731EA)</t>
  </si>
  <si>
    <t>0x16a5d27324c</t>
  </si>
  <si>
    <t>0x16a5d273251</t>
  </si>
  <si>
    <t>0x16a5d27325e</t>
  </si>
  <si>
    <t>0x16a5d2732f7</t>
  </si>
  <si>
    <t>0x16a5d27382c</t>
  </si>
  <si>
    <t>0x16a5d27382f</t>
  </si>
  <si>
    <t>FRT32_RX_START param32 0x5D273691</t>
  </si>
  <si>
    <t>0x16a5d273831</t>
  </si>
  <si>
    <t>0x16a5d273855</t>
  </si>
  <si>
    <t>0x16a5d27386a</t>
  </si>
  <si>
    <t>0x16a5d2738e7</t>
  </si>
  <si>
    <t>0x16a5d2738ed</t>
  </si>
  <si>
    <t>0x16a5d2738ff</t>
  </si>
  <si>
    <t>0x16a5d273903</t>
  </si>
  <si>
    <t>0x16a5d27395c</t>
  </si>
  <si>
    <t>0x16a5d273961</t>
  </si>
  <si>
    <t>0x16a5d273967</t>
  </si>
  <si>
    <t>0x16a5d2739b0</t>
  </si>
  <si>
    <t>0x16a5d2739b2</t>
  </si>
  <si>
    <t>0x16a5d2739ce</t>
  </si>
  <si>
    <t>0x16a5d2739d2</t>
  </si>
  <si>
    <t>0x16a5d273a91</t>
  </si>
  <si>
    <t>0x16a5d273a96</t>
  </si>
  <si>
    <t>0x16a5d273ae2</t>
  </si>
  <si>
    <t>0x16a5d273ae5</t>
  </si>
  <si>
    <t>0x16a5d273aed</t>
  </si>
  <si>
    <t>0x16a5d273b34</t>
  </si>
  <si>
    <t>0x16a5d273b49</t>
  </si>
  <si>
    <t>0x16a5d273b4d</t>
  </si>
  <si>
    <t>0x16a5d273c67</t>
  </si>
  <si>
    <t>0x16a5d273c69</t>
  </si>
  <si>
    <t>FRT32_RX_END param32 0x5D273C25</t>
  </si>
  <si>
    <t>0x16a5d273c6c</t>
  </si>
  <si>
    <t>0x16a5d273c83</t>
  </si>
  <si>
    <t>0x16a5d273c86</t>
  </si>
  <si>
    <t>0x16a5d273c90</t>
  </si>
  <si>
    <t xml:space="preserve">CL_SEQ_CTRL RX_SUCCESS SeqNum 515(0x203) frag 0   </t>
  </si>
  <si>
    <t>0x16a5d273c95</t>
  </si>
  <si>
    <t>0x16a5d273cb5</t>
  </si>
  <si>
    <t>0x16a5d273cba</t>
  </si>
  <si>
    <t>CL_NEXT_RX_TX nextTime 1562853389(0x5D27400D)</t>
  </si>
  <si>
    <t>0x16a5d273cc1</t>
  </si>
  <si>
    <t>0x16a5d273cc5</t>
  </si>
  <si>
    <t>0x16a5d273cd1</t>
  </si>
  <si>
    <t>0x16a5d273ce8</t>
  </si>
  <si>
    <t>CL_FRT32_TX_CALL param32 0x5D27400D</t>
  </si>
  <si>
    <t>0x16a5d273ceb</t>
  </si>
  <si>
    <t>0x16a5d273fe8</t>
  </si>
  <si>
    <t>0x16a5d273fec</t>
  </si>
  <si>
    <t>0x16a5d274011</t>
  </si>
  <si>
    <t>0x16a5d274014</t>
  </si>
  <si>
    <t>0x16a5d27401c</t>
  </si>
  <si>
    <t>0x16a5d27402d</t>
  </si>
  <si>
    <t>0x16a5d274047</t>
  </si>
  <si>
    <t>0x16a5d27405f</t>
  </si>
  <si>
    <t>0x16a5d274063</t>
  </si>
  <si>
    <t>0x16a5d2740d4</t>
  </si>
  <si>
    <t>0x16a5d2740eb</t>
  </si>
  <si>
    <t>0x16a5d2740f0</t>
  </si>
  <si>
    <t>0x16a5d27454b</t>
  </si>
  <si>
    <t>LMMGR_DATA_CONF param32 0x5D2742E0</t>
  </si>
  <si>
    <t>0x16a5d27454e</t>
  </si>
  <si>
    <t>0x16a5d274551</t>
  </si>
  <si>
    <t>FRT32_TX_END param32 0x5D27454A</t>
  </si>
  <si>
    <t>0x16a5d274554</t>
  </si>
  <si>
    <t>0x16a5d2745ac</t>
  </si>
  <si>
    <t>0x16a5d2745af</t>
  </si>
  <si>
    <t>0x16a5d2745b2</t>
  </si>
  <si>
    <t>0x16a5d2745b9</t>
  </si>
  <si>
    <t>0x16a5d2745bc</t>
  </si>
  <si>
    <t>0x16a5d2745c1</t>
  </si>
  <si>
    <t>0x16a5d2745c5</t>
  </si>
  <si>
    <t>LMFS_REMOVE_SCH_ENTRY ownr_Id OID_CL(0x11) sch_id 173(0xAD)</t>
  </si>
  <si>
    <t>0x16a5d2745c8</t>
  </si>
  <si>
    <t>0x16a5d2745d5</t>
  </si>
  <si>
    <t>0x16a5d2745da</t>
  </si>
  <si>
    <t>0x16a5d2745df</t>
  </si>
  <si>
    <t>0x16a5d2745e7</t>
  </si>
  <si>
    <t>0x16a5d2745f5</t>
  </si>
  <si>
    <t>0x16a5d2745f9</t>
  </si>
  <si>
    <t>0x16a5d27460a</t>
  </si>
  <si>
    <t>0x16a5d27460e</t>
  </si>
  <si>
    <t>0x16a5d274614</t>
  </si>
  <si>
    <t>0x16a5d274619</t>
  </si>
  <si>
    <t>0x16a5d274626</t>
  </si>
  <si>
    <t>0x16a5d27462b</t>
  </si>
  <si>
    <t>0x16a5d274914</t>
  </si>
  <si>
    <t>0x16a5d274919</t>
  </si>
  <si>
    <t>0x16a5d27497a</t>
  </si>
  <si>
    <t>0x16a5d27497f</t>
  </si>
  <si>
    <t>0x16a5d35e970</t>
  </si>
  <si>
    <t>0x16a5d35e974</t>
  </si>
  <si>
    <t>0x16a5d35e9be</t>
  </si>
  <si>
    <t>0x16a5d35e9c1</t>
  </si>
  <si>
    <t>0x16a5d35e9c8</t>
  </si>
  <si>
    <t>0x16a5d35eaf4</t>
  </si>
  <si>
    <t>0x16a5d35eaf7</t>
  </si>
  <si>
    <t>CL_OUT_REQ pktId 9502(0x251E)</t>
  </si>
  <si>
    <t>0x16a5d35eafa</t>
  </si>
  <si>
    <t>0x16a5d35eb17</t>
  </si>
  <si>
    <t>T_TXDELAY param32 0x00000919</t>
  </si>
  <si>
    <t>0x16a5d35eb1f</t>
  </si>
  <si>
    <t>0x16a5d35eb21</t>
  </si>
  <si>
    <t>LMFS_ADD_SCH_ENTRY param32 0x5D35FBF6</t>
  </si>
  <si>
    <t>0x16a5d35eb2f</t>
  </si>
  <si>
    <t>LMFS_ADD_SCH_EXIT param32 0x00000CE8</t>
  </si>
  <si>
    <t>0x16a5d35eb32</t>
  </si>
  <si>
    <t>LMFS_ADD_SCH_EXIT param32 0x0000AE01</t>
  </si>
  <si>
    <t>0x16a5d35eb35</t>
  </si>
  <si>
    <t>0x16a5d35eb3a</t>
  </si>
  <si>
    <t>0x16a5d35eb46</t>
  </si>
  <si>
    <t>0x16a5d35eb50</t>
  </si>
  <si>
    <t>0x16a5d35eb53</t>
  </si>
  <si>
    <t>0x16a5d35eb65</t>
  </si>
  <si>
    <t>0x16a5d35eb6b</t>
  </si>
  <si>
    <t>0x16a5d35f82a</t>
  </si>
  <si>
    <t>HSM_EVENT_SCH_START evt 0x08,arg 0xAE state LMSM_FH(0x2)--&gt;FH_WAIT_CCA(0x1)</t>
  </si>
  <si>
    <t>0x16a5d35f82d</t>
  </si>
  <si>
    <t>HSM_EVENT_SCH_START evt 0x08,arg 0xAE state LMSM_FH(0x2)--&gt;FH_DO_NOTHING(0x0)</t>
  </si>
  <si>
    <t>0x16a5d35f830</t>
  </si>
  <si>
    <t>HSM_EVENT_SCH_START evt 0x08,arg 0xAE state LMSM_TOP(0x0)</t>
  </si>
  <si>
    <t>0x16a5d35f836</t>
  </si>
  <si>
    <t>0x16a5d35f83a</t>
  </si>
  <si>
    <t>0x16a5d35f83d</t>
  </si>
  <si>
    <t>0x16a5d35f843</t>
  </si>
  <si>
    <t>0x16a5d35f84f</t>
  </si>
  <si>
    <t>0x16a5d35f854</t>
  </si>
  <si>
    <t>0x16a5d35f869</t>
  </si>
  <si>
    <t>0x16a5d35f87f</t>
  </si>
  <si>
    <t>CL_FRT32_TX_CALL param32 0x5D35FBF6</t>
  </si>
  <si>
    <t>0x16a5d35f881</t>
  </si>
  <si>
    <t>0x16a5d35fc09</t>
  </si>
  <si>
    <t>CL_TX STS_SUCCESS(0,0x0) mode 1 chan 55</t>
  </si>
  <si>
    <t>0x16a5d36081b</t>
  </si>
  <si>
    <t>LMMGR_DATA_CONF param32 0x5D35FEC5</t>
  </si>
  <si>
    <t>0x16a5d36081e</t>
  </si>
  <si>
    <t>0x16a5d360820</t>
  </si>
  <si>
    <t>FRT32_TX_END param32 0x5D3607E4</t>
  </si>
  <si>
    <t>0x16a5d360822</t>
  </si>
  <si>
    <t>0x16a5d360846</t>
  </si>
  <si>
    <t>0x16a5d360849</t>
  </si>
  <si>
    <t>0x16a5d36084c</t>
  </si>
  <si>
    <t>0x16a5d360851</t>
  </si>
  <si>
    <t>0x16a5d360855</t>
  </si>
  <si>
    <t>0x16a5d360859</t>
  </si>
  <si>
    <t>0x16a5d360864</t>
  </si>
  <si>
    <t>CL_NEXT_RX_TX nextTime 1563822560(0x5D3609E0)</t>
  </si>
  <si>
    <t>0x16a5d360ad1</t>
  </si>
  <si>
    <t>0x16a5d360ad6</t>
  </si>
  <si>
    <t>0x16a5d360ae3</t>
  </si>
  <si>
    <t>CL_FRT32_RX_CALL param32 0x00370001</t>
  </si>
  <si>
    <t>0x16a5d360b7b</t>
  </si>
  <si>
    <t>CL_RX STS_SUCCESS(0,0x0) mode 1 chan 55</t>
  </si>
  <si>
    <t>0x16a5d360fa3</t>
  </si>
  <si>
    <t>0x16a5d360fa5</t>
  </si>
  <si>
    <t>FRT32_RX_START param32 0x5D360E79</t>
  </si>
  <si>
    <t>0x16a5d360fa7</t>
  </si>
  <si>
    <t>0x16a5d360fb7</t>
  </si>
  <si>
    <t>0x16a5d360fbb</t>
  </si>
  <si>
    <t>0x16a5d360ffe</t>
  </si>
  <si>
    <t>0x16a5d36100b</t>
  </si>
  <si>
    <t>0x16a5d36100f</t>
  </si>
  <si>
    <t>0x16a5d36128e</t>
  </si>
  <si>
    <t>0x16a5d36129d</t>
  </si>
  <si>
    <t>0x16a5d3612a2</t>
  </si>
  <si>
    <t>0x16a5d3612a8</t>
  </si>
  <si>
    <t>0x16a5d3612b1</t>
  </si>
  <si>
    <t>0x16a5d3612b4</t>
  </si>
  <si>
    <t>0x16a5d3612cb</t>
  </si>
  <si>
    <t>0x16a5d3612d4</t>
  </si>
  <si>
    <t>0x16a5d361398</t>
  </si>
  <si>
    <t>0x16a5d36139e</t>
  </si>
  <si>
    <t>0x16a5d3613e5</t>
  </si>
  <si>
    <t>0x16a5d3613e8</t>
  </si>
  <si>
    <t>0x16a5d3613f0</t>
  </si>
  <si>
    <t>0x16a5d3613f6</t>
  </si>
  <si>
    <t>0x16a5d3613fa</t>
  </si>
  <si>
    <t>0x16a5d3613fd</t>
  </si>
  <si>
    <t>0x16a5d361549</t>
  </si>
  <si>
    <t>0x16a5d36154c</t>
  </si>
  <si>
    <t>FRT32_RX_END param32 0x5D361509</t>
  </si>
  <si>
    <t>0x16a5d36154e</t>
  </si>
  <si>
    <t>0x16a5d361563</t>
  </si>
  <si>
    <t>0x16a5d361567</t>
  </si>
  <si>
    <t>0x16a5d361580</t>
  </si>
  <si>
    <t>0x16a5d3615a1</t>
  </si>
  <si>
    <t>0x16a5d3615a7</t>
  </si>
  <si>
    <t>CL_NEXT_RX_TX nextTime 1563826417(0x5D3618F1)</t>
  </si>
  <si>
    <t>0x16a5d3615ae</t>
  </si>
  <si>
    <t>0x16a5d3615b2</t>
  </si>
  <si>
    <t>0x16a5d3615bf</t>
  </si>
  <si>
    <t>0x16a5d3615d2</t>
  </si>
  <si>
    <t>0x16a5d3615dd</t>
  </si>
  <si>
    <t>CL_FRT32_TX_CALL param32 0x5D3618F1</t>
  </si>
  <si>
    <t>0x16a5d3615e1</t>
  </si>
  <si>
    <t>0x16a5d361903</t>
  </si>
  <si>
    <t>0x16a5d36192b</t>
  </si>
  <si>
    <t>0x16a5d361930</t>
  </si>
  <si>
    <t>0x16a5d36342c</t>
  </si>
  <si>
    <t>0x16a5d363430</t>
  </si>
  <si>
    <t>0x16a5d363454</t>
  </si>
  <si>
    <t>0x16a5d363457</t>
  </si>
  <si>
    <t>0x16a5d363460</t>
  </si>
  <si>
    <t>0x16a5d363468</t>
  </si>
  <si>
    <t>0x16a5d36347a</t>
  </si>
  <si>
    <t>0x16a5d3634a3</t>
  </si>
  <si>
    <t>0x16a5d3634a7</t>
  </si>
  <si>
    <t>0x16a5d364d65</t>
  </si>
  <si>
    <t>LMMGR_DATA_CONF param32 0x5D361BC2</t>
  </si>
  <si>
    <t>0x16a5d364d68</t>
  </si>
  <si>
    <t>0x16a5d364d6b</t>
  </si>
  <si>
    <t>FRT32_TX_END param32 0x5D364D2C</t>
  </si>
  <si>
    <t>0x16a5d364d6e</t>
  </si>
  <si>
    <t>0x16a5d364dc0</t>
  </si>
  <si>
    <t>0x16a5d364dc3</t>
  </si>
  <si>
    <t>0x16a5d364dc6</t>
  </si>
  <si>
    <t>0x16a5d364dcc</t>
  </si>
  <si>
    <t>0x16a5d364dd1</t>
  </si>
  <si>
    <t>0x16a5d364dd7</t>
  </si>
  <si>
    <t>0x16a5d364de3</t>
  </si>
  <si>
    <t>CL_NEXT_RX_TX nextTime 1563840296(0x5D364F28)</t>
  </si>
  <si>
    <t>0x16a5d364f34</t>
  </si>
  <si>
    <t>0x16a5d364f3a</t>
  </si>
  <si>
    <t>0x16a5d364f46</t>
  </si>
  <si>
    <t>0x16a5d364f64</t>
  </si>
  <si>
    <t>0x16a5d3654ec</t>
  </si>
  <si>
    <t>0x16a5d3654f0</t>
  </si>
  <si>
    <t>FRT32_RX_START param32 0x5D3653C3</t>
  </si>
  <si>
    <t>0x16a5d3654f3</t>
  </si>
  <si>
    <t>0x16a5d365501</t>
  </si>
  <si>
    <t>0x16a5d365505</t>
  </si>
  <si>
    <t>0x16a5d365548</t>
  </si>
  <si>
    <t>0x16a5d365554</t>
  </si>
  <si>
    <t>0x16a5d365559</t>
  </si>
  <si>
    <t>0x16a5d3657d8</t>
  </si>
  <si>
    <t>0x16a5d3657e6</t>
  </si>
  <si>
    <t>0x16a5d3657ea</t>
  </si>
  <si>
    <t>0x16a5d3657ed</t>
  </si>
  <si>
    <t xml:space="preserve">CL_SEQ_CTRL TX_SUCCESS SeqNum 607(0x25F) frag 0|126B   </t>
  </si>
  <si>
    <t>0x16a5d3657f2</t>
  </si>
  <si>
    <t>0x16a5d3657fc</t>
  </si>
  <si>
    <t>0x16a5d3657fe</t>
  </si>
  <si>
    <t>0x16a5d365803</t>
  </si>
  <si>
    <t>0x16a5d365808</t>
  </si>
  <si>
    <t>0x16a5d365810</t>
  </si>
  <si>
    <t>0x16a5d365813</t>
  </si>
  <si>
    <t>0x16a5d365840</t>
  </si>
  <si>
    <t>0x16a5d365845</t>
  </si>
  <si>
    <t>0x16a5d36598d</t>
  </si>
  <si>
    <t>0x16a5d365993</t>
  </si>
  <si>
    <t>0x16a5d365a4f</t>
  </si>
  <si>
    <t>0x16a5d365a53</t>
  </si>
  <si>
    <t>0x16a5d365a9f</t>
  </si>
  <si>
    <t>0x16a5d365aa2</t>
  </si>
  <si>
    <t>0x16a5d365aaf</t>
  </si>
  <si>
    <t>0x16a5d365b33</t>
  </si>
  <si>
    <t>0x16a5d365b37</t>
  </si>
  <si>
    <t>FRT32_RX_END param32 0x5D365AF3</t>
  </si>
  <si>
    <t>0x16a5d365b39</t>
  </si>
  <si>
    <t>0x16a5d365b49</t>
  </si>
  <si>
    <t>0x16a5d365b4c</t>
  </si>
  <si>
    <t>0x16a5d365b51</t>
  </si>
  <si>
    <t>0x16a5d365b5c</t>
  </si>
  <si>
    <t>0x16a5d365b5f</t>
  </si>
  <si>
    <t>0x16a5d365b6c</t>
  </si>
  <si>
    <t>0x16a5d365b80</t>
  </si>
  <si>
    <t>0x16a5d365b86</t>
  </si>
  <si>
    <t>CL_NEXT_RX_TX nextTime 1563844315(0x5D365EDB)</t>
  </si>
  <si>
    <t>0x16a5d365b8d</t>
  </si>
  <si>
    <t>0x16a5d365b90</t>
  </si>
  <si>
    <t>0x16a5d365b94</t>
  </si>
  <si>
    <t>0x16a5d365b97</t>
  </si>
  <si>
    <t>0x16a5d365b9c</t>
  </si>
  <si>
    <t>LMFS_REMOVE_SCH_ENTRY ownr_Id OID_CL(0x11) sch_id 174(0xAE)</t>
  </si>
  <si>
    <t>0x16a5d365ba0</t>
  </si>
  <si>
    <t>0x16a5d365bac</t>
  </si>
  <si>
    <t>0x16a5d365bb1</t>
  </si>
  <si>
    <t>0x16a5d365bbd</t>
  </si>
  <si>
    <t>0x16a5d365bc1</t>
  </si>
  <si>
    <t>0x16a5d365bca</t>
  </si>
  <si>
    <t>0x16a5d365bd6</t>
  </si>
  <si>
    <t>0x16a5d365bdb</t>
  </si>
  <si>
    <t>0x16a5d365be5</t>
  </si>
  <si>
    <t>0x16a5d365be8</t>
  </si>
  <si>
    <t>0x16a5d365bee</t>
  </si>
  <si>
    <t>0x16a5d365bf3</t>
  </si>
  <si>
    <t>0x16a5d365bff</t>
  </si>
  <si>
    <t>0x16a5d365c05</t>
  </si>
  <si>
    <t>0x16a5d365f02</t>
  </si>
  <si>
    <t>0x16a5d365f07</t>
  </si>
  <si>
    <t>0x16a5d365f5c</t>
  </si>
  <si>
    <t>0x16a5d365f61</t>
  </si>
  <si>
    <t>0x16a5d365fcd</t>
  </si>
  <si>
    <t>0x16a5d365fd2</t>
  </si>
  <si>
    <t>0x16a5d366ff6</t>
  </si>
  <si>
    <t>0x16a5d366ff9</t>
  </si>
  <si>
    <t>0x16a5d36708f</t>
  </si>
  <si>
    <t>0x16a5d367091</t>
  </si>
  <si>
    <t>FRT32_RX_START param32 0x5D366F65</t>
  </si>
  <si>
    <t>0x16a5d367094</t>
  </si>
  <si>
    <t>0x16a5d3670a1</t>
  </si>
  <si>
    <t>0x16a5d3670a5</t>
  </si>
  <si>
    <t>0x16a5d3670eb</t>
  </si>
  <si>
    <t>0x16a5d3670f7</t>
  </si>
  <si>
    <t>0x16a5d3670fb</t>
  </si>
  <si>
    <t>0x16a5d36760a</t>
  </si>
  <si>
    <t>0x16a5d367616</t>
  </si>
  <si>
    <t>0x16a5d367619</t>
  </si>
  <si>
    <t>0x16a5d36761d</t>
  </si>
  <si>
    <t>0x16a5d367620</t>
  </si>
  <si>
    <t>0x16a5d36762d</t>
  </si>
  <si>
    <t>0x16a5d367635</t>
  </si>
  <si>
    <t>LMFS_ADD_SCH_EXIT param32 0x0000AF01</t>
  </si>
  <si>
    <t>0x16a5d367638</t>
  </si>
  <si>
    <t>0x16a5d36763b</t>
  </si>
  <si>
    <t>0x16a5d367640</t>
  </si>
  <si>
    <t>0x16a5d367648</t>
  </si>
  <si>
    <t>0x16a5d367666</t>
  </si>
  <si>
    <t>0x16a5d36766b</t>
  </si>
  <si>
    <t>0x16a5d36766f</t>
  </si>
  <si>
    <t>0x16a5d36767e</t>
  </si>
  <si>
    <t>HSM_EVENT_SCH_START evt 0x08,arg 0xAF state LMSM_FH(0x2)--&gt;FH_DO_NOTHING(0x0)</t>
  </si>
  <si>
    <t>0x16a5d367681</t>
  </si>
  <si>
    <t>0x16a5d367684</t>
  </si>
  <si>
    <t>HSM_EVENT_SCH_START evt 0x08,arg 0xAF state LMSM_TOP(0x0)</t>
  </si>
  <si>
    <t>0x16a5d367688</t>
  </si>
  <si>
    <t>0x16a5d36768c</t>
  </si>
  <si>
    <t>0x16a5d367691</t>
  </si>
  <si>
    <t>0x16a5d367695</t>
  </si>
  <si>
    <t>0x16a5d367699</t>
  </si>
  <si>
    <t>0x16a5d3676b5</t>
  </si>
  <si>
    <t>0x16a5d3676bd</t>
  </si>
  <si>
    <t>0x16a5d3676bf</t>
  </si>
  <si>
    <t>0x16a5d3676d9</t>
  </si>
  <si>
    <t>0x16a5d3676de</t>
  </si>
  <si>
    <t>0x16a5d36783c</t>
  </si>
  <si>
    <t>0x16a5d367841</t>
  </si>
  <si>
    <t>0x16a5d3678e1</t>
  </si>
  <si>
    <t>0x16a5d3678e5</t>
  </si>
  <si>
    <t>0x16a5d367931</t>
  </si>
  <si>
    <t>0x16a5d367935</t>
  </si>
  <si>
    <t>0x16a5d36793e</t>
  </si>
  <si>
    <t>0x16a5d367954</t>
  </si>
  <si>
    <t>0x16a5d367958</t>
  </si>
  <si>
    <t>0x16a5d36795b</t>
  </si>
  <si>
    <t>0x16a5d367ae4</t>
  </si>
  <si>
    <t>0x16a5d367ae6</t>
  </si>
  <si>
    <t>FRT32_RX_END param32 0x5D367AA6</t>
  </si>
  <si>
    <t>0x16a5d367aea</t>
  </si>
  <si>
    <t>0x16a5d367b0b</t>
  </si>
  <si>
    <t>0x16a5d367b0f</t>
  </si>
  <si>
    <t>0x16a5d367b1d</t>
  </si>
  <si>
    <t>0x16a5d367b30</t>
  </si>
  <si>
    <t>0x16a5d367b37</t>
  </si>
  <si>
    <t>CL_NEXT_RX_TX nextTime 1563852830(0x5D36801E)</t>
  </si>
  <si>
    <t>0x16a5d367b3d</t>
  </si>
  <si>
    <t>0x16a5d367b45</t>
  </si>
  <si>
    <t>0x16a5d367b58</t>
  </si>
  <si>
    <t>CL_FRT32_TX_CALL param32 0x5D36801E</t>
  </si>
  <si>
    <t>0x16a5d367b5b</t>
  </si>
  <si>
    <t>0x16a5d36802a</t>
  </si>
  <si>
    <t>CL_TX STS_SUCCESS(0,0x0) mode 47 chan 6</t>
  </si>
  <si>
    <t>0x16a5d368056</t>
  </si>
  <si>
    <t>0x16a5d36805a</t>
  </si>
  <si>
    <t>0x16a5d36855b</t>
  </si>
  <si>
    <t>LMMGR_DATA_CONF param32 0x5D3682EF</t>
  </si>
  <si>
    <t>0x16a5d36855f</t>
  </si>
  <si>
    <t>0x16a5d368561</t>
  </si>
  <si>
    <t>FRT32_TX_END param32 0x5D36855A</t>
  </si>
  <si>
    <t>0x16a5d368564</t>
  </si>
  <si>
    <t>0x16a5d368586</t>
  </si>
  <si>
    <t>0x16a5d368589</t>
  </si>
  <si>
    <t>0x16a5d36858c</t>
  </si>
  <si>
    <t>0x16a5d368591</t>
  </si>
  <si>
    <t>0x16a5d368597</t>
  </si>
  <si>
    <t>0x16a5d36859b</t>
  </si>
  <si>
    <t>0x16a5d3685a6</t>
  </si>
  <si>
    <t>CL_NEXT_RX_TX nextTime 1563854678(0x5D368756)</t>
  </si>
  <si>
    <t>0x16a5d3687b6</t>
  </si>
  <si>
    <t>0x16a5d3687bb</t>
  </si>
  <si>
    <t>0x16a5d3687d5</t>
  </si>
  <si>
    <t>CL_FRT32_RX_CALL param32 0x0006002F</t>
  </si>
  <si>
    <t>0x16a5d368866</t>
  </si>
  <si>
    <t>CL_RX STS_SUCCESS(0,0x0) mode 47 chan 6</t>
  </si>
  <si>
    <t>0x16a5d368d8a</t>
  </si>
  <si>
    <t>0x16a5d368d8c</t>
  </si>
  <si>
    <t>FRT32_RX_START param32 0x5D368BFB</t>
  </si>
  <si>
    <t>0x16a5d368d8f</t>
  </si>
  <si>
    <t>0x16a5d368db5</t>
  </si>
  <si>
    <t>0x16a5d368db9</t>
  </si>
  <si>
    <t>0x16a5d368e53</t>
  </si>
  <si>
    <t>0x16a5d368e58</t>
  </si>
  <si>
    <t>0x16a5d368e6c</t>
  </si>
  <si>
    <t>0x16a5d368e70</t>
  </si>
  <si>
    <t>0x16a5d368ec8</t>
  </si>
  <si>
    <t>0x16a5d368ecd</t>
  </si>
  <si>
    <t>0x16a5d368ed2</t>
  </si>
  <si>
    <t>0x16a5d368f1b</t>
  </si>
  <si>
    <t>0x16a5d368f1e</t>
  </si>
  <si>
    <t>0x16a5d368f47</t>
  </si>
  <si>
    <t>0x16a5d368f4c</t>
  </si>
  <si>
    <t>0x16a5d369017</t>
  </si>
  <si>
    <t>0x16a5d36901b</t>
  </si>
  <si>
    <t>0x16a5d369063</t>
  </si>
  <si>
    <t>0x16a5d369067</t>
  </si>
  <si>
    <t>0x16a5d36906f</t>
  </si>
  <si>
    <t>0x16a5d36909f</t>
  </si>
  <si>
    <t>0x16a5d3690b4</t>
  </si>
  <si>
    <t>0x16a5d3690b7</t>
  </si>
  <si>
    <t>0x16a5d3691d2</t>
  </si>
  <si>
    <t>0x16a5d3691d4</t>
  </si>
  <si>
    <t>FRT32_RX_END param32 0x5D369190</t>
  </si>
  <si>
    <t>0x16a5d3691d7</t>
  </si>
  <si>
    <t>0x16a5d3691ee</t>
  </si>
  <si>
    <t>0x16a5d3691f3</t>
  </si>
  <si>
    <t>0x16a5d3691fd</t>
  </si>
  <si>
    <t>0x16a5d369202</t>
  </si>
  <si>
    <t>0x16a5d369219</t>
  </si>
  <si>
    <t>0x16a5d36921e</t>
  </si>
  <si>
    <t>CL_NEXT_RX_TX nextTime 1563858296(0x5D369578)</t>
  </si>
  <si>
    <t>0x16a5d369225</t>
  </si>
  <si>
    <t>0x16a5d369229</t>
  </si>
  <si>
    <t>0x16a5d36923e</t>
  </si>
  <si>
    <t>0x16a5d369255</t>
  </si>
  <si>
    <t>CL_FRT32_TX_CALL param32 0x5D369578</t>
  </si>
  <si>
    <t>0x16a5d369258</t>
  </si>
  <si>
    <t>0x16a5d369584</t>
  </si>
  <si>
    <t>0x16a5d3695ad</t>
  </si>
  <si>
    <t>0x16a5d3695b1</t>
  </si>
  <si>
    <t>0x16a5d369ab5</t>
  </si>
  <si>
    <t>LMMGR_DATA_CONF param32 0x5D369849</t>
  </si>
  <si>
    <t>0x16a5d369ab9</t>
  </si>
  <si>
    <t>0x16a5d369abb</t>
  </si>
  <si>
    <t>FRT32_TX_END param32 0x5D369AB4</t>
  </si>
  <si>
    <t>0x16a5d369abe</t>
  </si>
  <si>
    <t>0x16a5d369b0f</t>
  </si>
  <si>
    <t>0x16a5d369b11</t>
  </si>
  <si>
    <t>0x16a5d369b14</t>
  </si>
  <si>
    <t>0x16a5d369b1b</t>
  </si>
  <si>
    <t>0x16a5d369b20</t>
  </si>
  <si>
    <t>0x16a5d369b24</t>
  </si>
  <si>
    <t>0x16a5d369b28</t>
  </si>
  <si>
    <t>LMFS_REMOVE_SCH_ENTRY ownr_Id OID_CL(0x11) sch_id 175(0xAF)</t>
  </si>
  <si>
    <t>0x16a5d369b2b</t>
  </si>
  <si>
    <t>0x16a5d369b3f</t>
  </si>
  <si>
    <t>0x16a5d369b44</t>
  </si>
  <si>
    <t>0x16a5d369b49</t>
  </si>
  <si>
    <t>0x16a5d369b53</t>
  </si>
  <si>
    <t>0x16a5d369b5f</t>
  </si>
  <si>
    <t>0x16a5d369b63</t>
  </si>
  <si>
    <t>0x16a5d369b6d</t>
  </si>
  <si>
    <t>0x16a5d369b70</t>
  </si>
  <si>
    <t>0x16a5d369b76</t>
  </si>
  <si>
    <t>0x16a5d369b7b</t>
  </si>
  <si>
    <t>0x16a5d369b89</t>
  </si>
  <si>
    <t>0x16a5d369b95</t>
  </si>
  <si>
    <t>0x16a5d369ed6</t>
  </si>
  <si>
    <t>0x16a5d369edb</t>
  </si>
  <si>
    <t>0x16a5d369f3c</t>
  </si>
  <si>
    <t>0x16a5d369f41</t>
  </si>
  <si>
    <t>0x16a5d36a9b1</t>
  </si>
  <si>
    <t>0x16a5d36a9b7</t>
  </si>
  <si>
    <t>0x16a5d36a9dd</t>
  </si>
  <si>
    <t>0x16a5d36a9e1</t>
  </si>
  <si>
    <t>0x16a5d36a9ea</t>
  </si>
  <si>
    <t>0x16a5d36a9f2</t>
  </si>
  <si>
    <t>0x16a5d36aa06</t>
  </si>
  <si>
    <t>0x16a5d36aa20</t>
  </si>
  <si>
    <t>0x16a5d36aa26</t>
  </si>
  <si>
    <t>0x16a5d452bbd</t>
  </si>
  <si>
    <t>0x16a5d452bc1</t>
  </si>
  <si>
    <t>0x16a5d452c09</t>
  </si>
  <si>
    <t>0x16a5d452c0d</t>
  </si>
  <si>
    <t>0x16a5d452c14</t>
  </si>
  <si>
    <t>0x16a5d452cec</t>
  </si>
  <si>
    <t>0x16a5d452cf1</t>
  </si>
  <si>
    <t>CL_OUT_REQ pktId 9503(0x251F)</t>
  </si>
  <si>
    <t>0x16a5d452cf4</t>
  </si>
  <si>
    <t>0x16a5d452d11</t>
  </si>
  <si>
    <t>0x16a5d452d17</t>
  </si>
  <si>
    <t>0x16a5d452d19</t>
  </si>
  <si>
    <t>LMFS_ADD_SCH_ENTRY param32 0x5D4534D6</t>
  </si>
  <si>
    <t>0x16a5d452d27</t>
  </si>
  <si>
    <t>0x16a5d452d2a</t>
  </si>
  <si>
    <t>LMFS_ADD_SCH_EXIT param32 0x0000B001</t>
  </si>
  <si>
    <t>0x16a5d452d2f</t>
  </si>
  <si>
    <t>0x16a5d452d33</t>
  </si>
  <si>
    <t>0x16a5d452d3f</t>
  </si>
  <si>
    <t>0x16a5d452d48</t>
  </si>
  <si>
    <t>0x16a5d452d4a</t>
  </si>
  <si>
    <t>CL_OUT_CNF STS_SUCCESS(0,0x0) CL Id 67</t>
  </si>
  <si>
    <t>0x16a5d452d5d</t>
  </si>
  <si>
    <t>0x16a5d452d63</t>
  </si>
  <si>
    <t>0x16a5d453109</t>
  </si>
  <si>
    <t>HSM_EVENT_SCH_START evt 0x08,arg 0xB0 state LMSM_FH(0x2)--&gt;FH_WAIT_CCA(0x1)</t>
  </si>
  <si>
    <t>0x16a5d45310c</t>
  </si>
  <si>
    <t>HSM_EVENT_SCH_START evt 0x08,arg 0xB0 state LMSM_FH(0x2)--&gt;FH_DO_NOTHING(0x0)</t>
  </si>
  <si>
    <t>0x16a5d45310f</t>
  </si>
  <si>
    <t>HSM_EVENT_SCH_START evt 0x08,arg 0xB0 state LMSM_TOP(0x0)</t>
  </si>
  <si>
    <t>0x16a5d453114</t>
  </si>
  <si>
    <t>0x16a5d453117</t>
  </si>
  <si>
    <t>0x16a5d45311a</t>
  </si>
  <si>
    <t>0x16a5d453121</t>
  </si>
  <si>
    <t>0x16a5d45312e</t>
  </si>
  <si>
    <t>0x16a5d453133</t>
  </si>
  <si>
    <t>CL_NEW CL Id 67 (0x43) duration 400msec</t>
  </si>
  <si>
    <t>0x16a5d453148</t>
  </si>
  <si>
    <t>0x16a5d45315d</t>
  </si>
  <si>
    <t>CL_FRT32_TX_CALL param32 0x5D4534D6</t>
  </si>
  <si>
    <t>0x16a5d45315f</t>
  </si>
  <si>
    <t>0x16a5d4534e9</t>
  </si>
  <si>
    <t>CL_TX STS_SUCCESS(0,0x0) mode 1 chan 53</t>
  </si>
  <si>
    <t>0x16a5d4540fb</t>
  </si>
  <si>
    <t>LMMGR_DATA_CONF param32 0x5D4537A5</t>
  </si>
  <si>
    <t>0x16a5d4540ff</t>
  </si>
  <si>
    <t>0x16a5d454101</t>
  </si>
  <si>
    <t>FRT32_TX_END param32 0x5D4540C4</t>
  </si>
  <si>
    <t>0x16a5d454104</t>
  </si>
  <si>
    <t>0x16a5d454126</t>
  </si>
  <si>
    <t>0x16a5d454129</t>
  </si>
  <si>
    <t>0x16a5d45412c</t>
  </si>
  <si>
    <t>0x16a5d454131</t>
  </si>
  <si>
    <t>0x16a5d454137</t>
  </si>
  <si>
    <t>0x16a5d45413b</t>
  </si>
  <si>
    <t>0x16a5d454145</t>
  </si>
  <si>
    <t>CL_NEXT_RX_TX nextTime 1564820160(0x5D4542C0)</t>
  </si>
  <si>
    <t>0x16a5d454358</t>
  </si>
  <si>
    <t>0x16a5d45435e</t>
  </si>
  <si>
    <t>0x16a5d45436a</t>
  </si>
  <si>
    <t>CL_FRT32_RX_CALL param32 0x00350001</t>
  </si>
  <si>
    <t>0x16a5d454403</t>
  </si>
  <si>
    <t>CL_RX STS_SUCCESS(0,0x0) mode 1 chan 53</t>
  </si>
  <si>
    <t>0x16a5d454884</t>
  </si>
  <si>
    <t>0x16a5d454886</t>
  </si>
  <si>
    <t>FRT32_RX_START param32 0x5D454759</t>
  </si>
  <si>
    <t>0x16a5d454889</t>
  </si>
  <si>
    <t>0x16a5d454897</t>
  </si>
  <si>
    <t>0x16a5d45489b</t>
  </si>
  <si>
    <t>0x16a5d4548e0</t>
  </si>
  <si>
    <t>0x16a5d4548ec</t>
  </si>
  <si>
    <t>0x16a5d4548f2</t>
  </si>
  <si>
    <t>0x16a5d454b70</t>
  </si>
  <si>
    <t>0x16a5d454b7e</t>
  </si>
  <si>
    <t>0x16a5d454b82</t>
  </si>
  <si>
    <t>0x16a5d454b88</t>
  </si>
  <si>
    <t>0x16a5d454b92</t>
  </si>
  <si>
    <t>0x16a5d454b94</t>
  </si>
  <si>
    <t>CL_DATA_REQ STS_SUCCESS(0,0x0) CL Id 67</t>
  </si>
  <si>
    <t>0x16a5d454bad</t>
  </si>
  <si>
    <t>0x16a5d454bb6</t>
  </si>
  <si>
    <t>0x16a5d454c75</t>
  </si>
  <si>
    <t>0x16a5d454c79</t>
  </si>
  <si>
    <t>0x16a5d454cc0</t>
  </si>
  <si>
    <t>0x16a5d454cc4</t>
  </si>
  <si>
    <t>0x16a5d454ccc</t>
  </si>
  <si>
    <t>0x16a5d454cd3</t>
  </si>
  <si>
    <t>0x16a5d454cd7</t>
  </si>
  <si>
    <t>0x16a5d454cda</t>
  </si>
  <si>
    <t>0x16a5d454e2b</t>
  </si>
  <si>
    <t>0x16a5d454e2d</t>
  </si>
  <si>
    <t>FRT32_RX_END param32 0x5D454DEB</t>
  </si>
  <si>
    <t>0x16a5d454e30</t>
  </si>
  <si>
    <t>0x16a5d454e46</t>
  </si>
  <si>
    <t>0x16a5d454e4b</t>
  </si>
  <si>
    <t>0x16a5d454e63</t>
  </si>
  <si>
    <t>0x16a5d454e77</t>
  </si>
  <si>
    <t>0x16a5d454e7d</t>
  </si>
  <si>
    <t>CL_NEXT_RX_TX nextTime 1564824019(0x5D4551D3)</t>
  </si>
  <si>
    <t>0x16a5d454e83</t>
  </si>
  <si>
    <t>0x16a5d454e88</t>
  </si>
  <si>
    <t>0x16a5d454e94</t>
  </si>
  <si>
    <t>0x16a5d454ea9</t>
  </si>
  <si>
    <t>0x16a5d454eb4</t>
  </si>
  <si>
    <t>CL_FRT32_TX_CALL param32 0x5D4551D3</t>
  </si>
  <si>
    <t>0x16a5d454eb7</t>
  </si>
  <si>
    <t>0x16a5d4551e5</t>
  </si>
  <si>
    <t>0x16a5d45520d</t>
  </si>
  <si>
    <t>0x16a5d455211</t>
  </si>
  <si>
    <t>0x16a5d45768f</t>
  </si>
  <si>
    <t>0x16a5d457694</t>
  </si>
  <si>
    <t>0x16a5d4576b8</t>
  </si>
  <si>
    <t>0x16a5d4576bb</t>
  </si>
  <si>
    <t>0x16a5d4576c9</t>
  </si>
  <si>
    <t>0x16a5d4576df</t>
  </si>
  <si>
    <t>0x16a5d4576f0</t>
  </si>
  <si>
    <t>0x16a5d457707</t>
  </si>
  <si>
    <t>0x16a5d45770d</t>
  </si>
  <si>
    <t>0x16a5d458647</t>
  </si>
  <si>
    <t>LMMGR_DATA_CONF param32 0x5D4554A4</t>
  </si>
  <si>
    <t>0x16a5d458649</t>
  </si>
  <si>
    <t>0x16a5d45864c</t>
  </si>
  <si>
    <t>FRT32_TX_END param32 0x5D45860E</t>
  </si>
  <si>
    <t>0x16a5d45864e</t>
  </si>
  <si>
    <t>0x16a5d4586a2</t>
  </si>
  <si>
    <t>0x16a5d4586a5</t>
  </si>
  <si>
    <t>0x16a5d4586a9</t>
  </si>
  <si>
    <t>0x16a5d4586b0</t>
  </si>
  <si>
    <t>0x16a5d4586b5</t>
  </si>
  <si>
    <t>0x16a5d4586b9</t>
  </si>
  <si>
    <t>0x16a5d4586c5</t>
  </si>
  <si>
    <t>CL_NEXT_RX_TX nextTime 1564837898(0x5D45880A)</t>
  </si>
  <si>
    <t>0x16a5d458816</t>
  </si>
  <si>
    <t>0x16a5d45881b</t>
  </si>
  <si>
    <t>0x16a5d458829</t>
  </si>
  <si>
    <t>0x16a5d45883a</t>
  </si>
  <si>
    <t>0x16a5d458dd0</t>
  </si>
  <si>
    <t>0x16a5d458dd3</t>
  </si>
  <si>
    <t>FRT32_RX_START param32 0x5D458CA5</t>
  </si>
  <si>
    <t>0x16a5d458dd5</t>
  </si>
  <si>
    <t>0x16a5d458de3</t>
  </si>
  <si>
    <t>0x16a5d458de7</t>
  </si>
  <si>
    <t>0x16a5d458e2b</t>
  </si>
  <si>
    <t>0x16a5d458e38</t>
  </si>
  <si>
    <t>0x16a5d458e3c</t>
  </si>
  <si>
    <t>0x16a5d4590bb</t>
  </si>
  <si>
    <t>0x16a5d4590c9</t>
  </si>
  <si>
    <t>0x16a5d4590cd</t>
  </si>
  <si>
    <t>0x16a5d4590d1</t>
  </si>
  <si>
    <t xml:space="preserve">CL_SEQ_CTRL TX_SUCCESS SeqNum 608(0x260) frag 0|126B   </t>
  </si>
  <si>
    <t>0x16a5d4590d7</t>
  </si>
  <si>
    <t>0x16a5d4590e1</t>
  </si>
  <si>
    <t>0x16a5d4590e3</t>
  </si>
  <si>
    <t>CL_TXDONE SDU_TX_SUCCESS(0,0x0) CL Id 67</t>
  </si>
  <si>
    <t>0x16a5d4590e7</t>
  </si>
  <si>
    <t>0x16a5d4590eb</t>
  </si>
  <si>
    <t>0x16a5d4590f4</t>
  </si>
  <si>
    <t>0x16a5d4590f6</t>
  </si>
  <si>
    <t>0x16a5d459125</t>
  </si>
  <si>
    <t>0x16a5d45912a</t>
  </si>
  <si>
    <t>0x16a5d45926f</t>
  </si>
  <si>
    <t>0x16a5d459273</t>
  </si>
  <si>
    <t>0x16a5d459332</t>
  </si>
  <si>
    <t>0x16a5d459336</t>
  </si>
  <si>
    <t>0x16a5d459382</t>
  </si>
  <si>
    <t>0x16a5d459387</t>
  </si>
  <si>
    <t>0x16a5d459393</t>
  </si>
  <si>
    <t>0x16a5d459416</t>
  </si>
  <si>
    <t>0x16a5d459419</t>
  </si>
  <si>
    <t>FRT32_RX_END param32 0x5D4593D6</t>
  </si>
  <si>
    <t>0x16a5d45941b</t>
  </si>
  <si>
    <t>0x16a5d45942b</t>
  </si>
  <si>
    <t>0x16a5d45942f</t>
  </si>
  <si>
    <t>0x16a5d459435</t>
  </si>
  <si>
    <t>0x16a5d459440</t>
  </si>
  <si>
    <t>0x16a5d459442</t>
  </si>
  <si>
    <t>0x16a5d45944e</t>
  </si>
  <si>
    <t>0x16a5d459462</t>
  </si>
  <si>
    <t>0x16a5d459468</t>
  </si>
  <si>
    <t>CL_NEXT_RX_TX nextTime 1564841918(0x5D4597BE)</t>
  </si>
  <si>
    <t>0x16a5d459470</t>
  </si>
  <si>
    <t>0x16a5d459474</t>
  </si>
  <si>
    <t>0x16a5d459478</t>
  </si>
  <si>
    <t>0x16a5d45947b</t>
  </si>
  <si>
    <t>0x16a5d45947e</t>
  </si>
  <si>
    <t>LMFS_REMOVE_SCH_ENTRY ownr_Id OID_CL(0x11) sch_id 176(0xB0)</t>
  </si>
  <si>
    <t>0x16a5d459482</t>
  </si>
  <si>
    <t>0x16a5d45948e</t>
  </si>
  <si>
    <t>0x16a5d459493</t>
  </si>
  <si>
    <t>0x16a5d4594a1</t>
  </si>
  <si>
    <t>0x16a5d4594a5</t>
  </si>
  <si>
    <t>0x16a5d4594ae</t>
  </si>
  <si>
    <t>0x16a5d4594c5</t>
  </si>
  <si>
    <t>0x16a5d4594c9</t>
  </si>
  <si>
    <t>0x16a5d4594d3</t>
  </si>
  <si>
    <t>0x16a5d4594d6</t>
  </si>
  <si>
    <t>0x16a5d4594de</t>
  </si>
  <si>
    <t>0x16a5d4594e3</t>
  </si>
  <si>
    <t>0x16a5d4594f0</t>
  </si>
  <si>
    <t>0x16a5d4594f3</t>
  </si>
  <si>
    <t>0x16a5d4597da</t>
  </si>
  <si>
    <t>0x16a5d4597e0</t>
  </si>
  <si>
    <t>0x16a5d459834</t>
  </si>
  <si>
    <t>0x16a5d45983b</t>
  </si>
  <si>
    <t>0x16a5d4598a7</t>
  </si>
  <si>
    <t>0x16a5d4598ad</t>
  </si>
  <si>
    <t>0x16a5d45c489</t>
  </si>
  <si>
    <t>0x16a5d45c48e</t>
  </si>
  <si>
    <t>0x16a5d45c4b3</t>
  </si>
  <si>
    <t>0x16a5d45c4b7</t>
  </si>
  <si>
    <t>0x16a5d45c4c2</t>
  </si>
  <si>
    <t>0x16a5d45c4ca</t>
  </si>
  <si>
    <t>0x16a5d45c4de</t>
  </si>
  <si>
    <t>0x16a5d45c4f6</t>
  </si>
  <si>
    <t>0x16a5d45c4fb</t>
  </si>
  <si>
    <t>0x16a5d45eaa0</t>
  </si>
  <si>
    <t>0x16a5d45eaa3</t>
  </si>
  <si>
    <t>0x16a5d45eb34</t>
  </si>
  <si>
    <t>0x16a5d45eb36</t>
  </si>
  <si>
    <t>FRT32_RX_START param32 0x5D45EA09</t>
  </si>
  <si>
    <t>0x16a5d45eb39</t>
  </si>
  <si>
    <t>0x16a5d45eb46</t>
  </si>
  <si>
    <t>0x16a5d45eb4a</t>
  </si>
  <si>
    <t>0x16a5d45eb8f</t>
  </si>
  <si>
    <t>0x16a5d45eb9b</t>
  </si>
  <si>
    <t>0x16a5d45eba1</t>
  </si>
  <si>
    <t>0x16a5d45f0af</t>
  </si>
  <si>
    <t>0x16a5d45f0bb</t>
  </si>
  <si>
    <t>0x16a5d45f0bd</t>
  </si>
  <si>
    <t>0x16a5d45f0c1</t>
  </si>
  <si>
    <t>0x16a5d45f0c3</t>
  </si>
  <si>
    <t>0x16a5d45f0cf</t>
  </si>
  <si>
    <t>0x16a5d45f0d9</t>
  </si>
  <si>
    <t>LMFS_ADD_SCH_EXIT param32 0x0000B101</t>
  </si>
  <si>
    <t>0x16a5d45f0db</t>
  </si>
  <si>
    <t>0x16a5d45f0df</t>
  </si>
  <si>
    <t>0x16a5d45f0e4</t>
  </si>
  <si>
    <t>0x16a5d45f0ec</t>
  </si>
  <si>
    <t>0x16a5d45f109</t>
  </si>
  <si>
    <t>CL_START STS_SUCCESS(0,0x0) CL Id 68</t>
  </si>
  <si>
    <t>0x16a5d45f10e</t>
  </si>
  <si>
    <t>0x16a5d45f115</t>
  </si>
  <si>
    <t>0x16a5d45f124</t>
  </si>
  <si>
    <t>HSM_EVENT_SCH_START evt 0x08,arg 0xB1 state LMSM_FH(0x2)--&gt;FH_DO_NOTHING(0x0)</t>
  </si>
  <si>
    <t>0x16a5d45f126</t>
  </si>
  <si>
    <t>0x16a5d45f129</t>
  </si>
  <si>
    <t>HSM_EVENT_SCH_START evt 0x08,arg 0xB1 state LMSM_TOP(0x0)</t>
  </si>
  <si>
    <t>0x16a5d45f12d</t>
  </si>
  <si>
    <t>0x16a5d45f130</t>
  </si>
  <si>
    <t>0x16a5d45f135</t>
  </si>
  <si>
    <t>0x16a5d45f13a</t>
  </si>
  <si>
    <t>CL_NEW CL Id 68 (0x44) duration 400msec</t>
  </si>
  <si>
    <t>0x16a5d45f13e</t>
  </si>
  <si>
    <t>0x16a5d45f158</t>
  </si>
  <si>
    <t>0x16a5d45f161</t>
  </si>
  <si>
    <t>0x16a5d45f163</t>
  </si>
  <si>
    <t>CL_DATA_REQ STS_SUCCESS(0,0x0) CL Id 68</t>
  </si>
  <si>
    <t>0x16a5d45f17c</t>
  </si>
  <si>
    <t>0x16a5d45f180</t>
  </si>
  <si>
    <t>0x16a5d45f2e0</t>
  </si>
  <si>
    <t>0x16a5d45f2e5</t>
  </si>
  <si>
    <t>0x16a5d45f3a2</t>
  </si>
  <si>
    <t>0x16a5d45f3a6</t>
  </si>
  <si>
    <t>0x16a5d45f3ee</t>
  </si>
  <si>
    <t>0x16a5d45f3f2</t>
  </si>
  <si>
    <t>0x16a5d45f3fa</t>
  </si>
  <si>
    <t>0x16a5d45f401</t>
  </si>
  <si>
    <t>0x16a5d45f405</t>
  </si>
  <si>
    <t>0x16a5d45f409</t>
  </si>
  <si>
    <t>0x16a5d45f588</t>
  </si>
  <si>
    <t>LMMGR_DATA_IND param32 0x00000026</t>
  </si>
  <si>
    <t>0x16a5d45f58b</t>
  </si>
  <si>
    <t>FRT32_RX_END param32 0x5D45F54A</t>
  </si>
  <si>
    <t>0x16a5d45f58d</t>
  </si>
  <si>
    <t>0x16a5d45f5ae</t>
  </si>
  <si>
    <t>0x16a5d45f5b3</t>
  </si>
  <si>
    <t>0x16a5d45f5c1</t>
  </si>
  <si>
    <t>0x16a5d45f5d4</t>
  </si>
  <si>
    <t>0x16a5d45f5db</t>
  </si>
  <si>
    <t>CL_NEXT_RX_TX nextTime 1564867266(0x5D45FAC2)</t>
  </si>
  <si>
    <t>0x16a5d45f5e1</t>
  </si>
  <si>
    <t>0x16a5d45f5e7</t>
  </si>
  <si>
    <t>0x16a5d45f5fb</t>
  </si>
  <si>
    <t>CL_FRT32_TX_CALL param32 0x5D45FAC2</t>
  </si>
  <si>
    <t>0x16a5d45f5ff</t>
  </si>
  <si>
    <t>0x16a5d45face</t>
  </si>
  <si>
    <t>0x16a5d45faf6</t>
  </si>
  <si>
    <t>0x16a5d45fafb</t>
  </si>
  <si>
    <t>0x16a5d45ffff</t>
  </si>
  <si>
    <t>LMMGR_DATA_CONF param32 0x5D45FD93</t>
  </si>
  <si>
    <t>0x16a5d460001</t>
  </si>
  <si>
    <t>0x16a5d460004</t>
  </si>
  <si>
    <t>FRT32_TX_END param32 0x5D45FFFE</t>
  </si>
  <si>
    <t>0x16a5d460008</t>
  </si>
  <si>
    <t>0x16a5d46002a</t>
  </si>
  <si>
    <t>0x16a5d46002c</t>
  </si>
  <si>
    <t>0x16a5d46002f</t>
  </si>
  <si>
    <t>0x16a5d460034</t>
  </si>
  <si>
    <t>0x16a5d460038</t>
  </si>
  <si>
    <t>0x16a5d46003c</t>
  </si>
  <si>
    <t>0x16a5d460048</t>
  </si>
  <si>
    <t>CL_NEXT_RX_TX nextTime 1564869114(0x5D4601FA)</t>
  </si>
  <si>
    <t>0x16a5d46025a</t>
  </si>
  <si>
    <t>0x16a5d46026c</t>
  </si>
  <si>
    <t>0x16a5d460279</t>
  </si>
  <si>
    <t>0x16a5d46030b</t>
  </si>
  <si>
    <t>0x16a5d46083b</t>
  </si>
  <si>
    <t>0x16a5d46083d</t>
  </si>
  <si>
    <t>FRT32_RX_START param32 0x5D46069F</t>
  </si>
  <si>
    <t>0x16a5d460841</t>
  </si>
  <si>
    <t>0x16a5d460875</t>
  </si>
  <si>
    <t>0x16a5d460879</t>
  </si>
  <si>
    <t>0x16a5d4608f6</t>
  </si>
  <si>
    <t>0x16a5d4608fb</t>
  </si>
  <si>
    <t>0x16a5d46090e</t>
  </si>
  <si>
    <t>0x16a5d460912</t>
  </si>
  <si>
    <t>0x16a5d46096b</t>
  </si>
  <si>
    <t>0x16a5d460970</t>
  </si>
  <si>
    <t>0x16a5d460975</t>
  </si>
  <si>
    <t>0x16a5d4609be</t>
  </si>
  <si>
    <t>0x16a5d4609c0</t>
  </si>
  <si>
    <t>0x16a5d4609dc</t>
  </si>
  <si>
    <t>0x16a5d4609e1</t>
  </si>
  <si>
    <t>0x16a5d460aa7</t>
  </si>
  <si>
    <t>0x16a5d460aab</t>
  </si>
  <si>
    <t>0x16a5d460af3</t>
  </si>
  <si>
    <t>0x16a5d460af7</t>
  </si>
  <si>
    <t>0x16a5d460aff</t>
  </si>
  <si>
    <t>0x16a5d460b44</t>
  </si>
  <si>
    <t>0x16a5d460b5a</t>
  </si>
  <si>
    <t>0x16a5d460b5f</t>
  </si>
  <si>
    <t>0x16a5d460c75</t>
  </si>
  <si>
    <t>0x16a5d460c78</t>
  </si>
  <si>
    <t>FRT32_RX_END param32 0x5D460C33</t>
  </si>
  <si>
    <t>0x16a5d460c7a</t>
  </si>
  <si>
    <t>0x16a5d460d7c</t>
  </si>
  <si>
    <t>0x16a5d460d80</t>
  </si>
  <si>
    <t>0x16a5d460d84</t>
  </si>
  <si>
    <t>0x16a5d460d87</t>
  </si>
  <si>
    <t>0x16a5d460d8a</t>
  </si>
  <si>
    <t>LMFS_REMOVE_SCH_ENTRY ownr_Id OID_CL(0x11) sch_id 177(0xB1)</t>
  </si>
  <si>
    <t>0x16a5d460d8d</t>
  </si>
  <si>
    <t>0x16a5d460d9c</t>
  </si>
  <si>
    <t>0x16a5d460da7</t>
  </si>
  <si>
    <t>0x16a5d460db3</t>
  </si>
  <si>
    <t>0x16a5d460db7</t>
  </si>
  <si>
    <t>0x16a5d460dc0</t>
  </si>
  <si>
    <t>0x16a5d460dcc</t>
  </si>
  <si>
    <t>0x16a5d460dd1</t>
  </si>
  <si>
    <t>0x16a5d460ddc</t>
  </si>
  <si>
    <t>0x16a5d460ddf</t>
  </si>
  <si>
    <t>CL_END STS_RX_ERR_CRC16(535,0x217) duration 7msec</t>
  </si>
  <si>
    <t>0x16a5d460de5</t>
  </si>
  <si>
    <t>0x16a5d460dea</t>
  </si>
  <si>
    <t>0x16a5d460df7</t>
  </si>
  <si>
    <t>0x16a5d460dfc</t>
  </si>
  <si>
    <t>0x16a5d4610f1</t>
  </si>
  <si>
    <t>0x16a5d4610f8</t>
  </si>
  <si>
    <t>0x16a5d461159</t>
  </si>
  <si>
    <t>0x16a5d46115e</t>
  </si>
  <si>
    <t>0x16a5d5491fc</t>
  </si>
  <si>
    <t>0x16a5d549200</t>
  </si>
  <si>
    <t>0x16a5d549249</t>
  </si>
  <si>
    <t>0x16a5d54924c</t>
  </si>
  <si>
    <t>0x16a5d549257</t>
  </si>
  <si>
    <t>0x16a5d54925e</t>
  </si>
  <si>
    <t>0x16a5d549262</t>
  </si>
  <si>
    <t>CL_OUT_REQ pktId 9504(0x2520)</t>
  </si>
  <si>
    <t>0x16a5d549265</t>
  </si>
  <si>
    <t>0x16a5d549281</t>
  </si>
  <si>
    <t>0x16a5d549287</t>
  </si>
  <si>
    <t>0x16a5d54928a</t>
  </si>
  <si>
    <t>LMFS_ADD_SCH_ENTRY param32 0x5D549A47</t>
  </si>
  <si>
    <t>0x16a5d5492a6</t>
  </si>
  <si>
    <t>0x16a5d5492a9</t>
  </si>
  <si>
    <t>LMFS_ADD_SCH_EXIT param32 0x0000B201</t>
  </si>
  <si>
    <t>0x16a5d5492ac</t>
  </si>
  <si>
    <t>0x16a5d5492b1</t>
  </si>
  <si>
    <t>0x16a5d5492bd</t>
  </si>
  <si>
    <t>0x16a5d5492c5</t>
  </si>
  <si>
    <t>0x16a5d5492c8</t>
  </si>
  <si>
    <t>CL_OUT_CNF STS_SUCCESS(0,0x0) CL Id 69</t>
  </si>
  <si>
    <t>0x16a5d5492dc</t>
  </si>
  <si>
    <t>0x16a5d5492e2</t>
  </si>
  <si>
    <t>0x16a5d549686</t>
  </si>
  <si>
    <t>HSM_EVENT_SCH_START evt 0x08,arg 0xB2 state LMSM_FH(0x2)--&gt;FH_WAIT_CCA(0x1)</t>
  </si>
  <si>
    <t>0x16a5d54968a</t>
  </si>
  <si>
    <t>HSM_EVENT_SCH_START evt 0x08,arg 0xB2 state LMSM_FH(0x2)--&gt;FH_DO_NOTHING(0x0)</t>
  </si>
  <si>
    <t>0x16a5d54968d</t>
  </si>
  <si>
    <t>HSM_EVENT_SCH_START evt 0x08,arg 0xB2 state LMSM_TOP(0x0)</t>
  </si>
  <si>
    <t>0x16a5d549691</t>
  </si>
  <si>
    <t>0x16a5d5496a1</t>
  </si>
  <si>
    <t>0x16a5d5496a6</t>
  </si>
  <si>
    <t>0x16a5d5496ac</t>
  </si>
  <si>
    <t>0x16a5d5496b8</t>
  </si>
  <si>
    <t>0x16a5d5496bd</t>
  </si>
  <si>
    <t>CL_NEW CL Id 69 (0x45) duration 400msec</t>
  </si>
  <si>
    <t>0x16a5d5496d2</t>
  </si>
  <si>
    <t>0x16a5d5496e7</t>
  </si>
  <si>
    <t>CL_FRT32_TX_CALL param32 0x5D549A47</t>
  </si>
  <si>
    <t>0x16a5d5496ea</t>
  </si>
  <si>
    <t>0x16a5d549a59</t>
  </si>
  <si>
    <t>0x16a5d54a66b</t>
  </si>
  <si>
    <t>LMMGR_DATA_CONF param32 0x5D549D15</t>
  </si>
  <si>
    <t>0x16a5d54a66d</t>
  </si>
  <si>
    <t>0x16a5d54a670</t>
  </si>
  <si>
    <t>FRT32_TX_END param32 0x5D54A634</t>
  </si>
  <si>
    <t>0x16a5d54a672</t>
  </si>
  <si>
    <t>0x16a5d54a694</t>
  </si>
  <si>
    <t>0x16a5d54a698</t>
  </si>
  <si>
    <t>0x16a5d54a69c</t>
  </si>
  <si>
    <t>0x16a5d54a6a1</t>
  </si>
  <si>
    <t>0x16a5d54a6a5</t>
  </si>
  <si>
    <t>0x16a5d54a6a9</t>
  </si>
  <si>
    <t>0x16a5d54a6b4</t>
  </si>
  <si>
    <t>CL_NEXT_RX_TX nextTime 1565829168(0x5D54A830)</t>
  </si>
  <si>
    <t>0x16a5d54a8c7</t>
  </si>
  <si>
    <t>0x16a5d54a8cc</t>
  </si>
  <si>
    <t>0x16a5d54a8da</t>
  </si>
  <si>
    <t>0x16a5d54a966</t>
  </si>
  <si>
    <t>0x16a5d54adf2</t>
  </si>
  <si>
    <t>0x16a5d54adf4</t>
  </si>
  <si>
    <t>FRT32_RX_START param32 0x5D54ACC8</t>
  </si>
  <si>
    <t>0x16a5d54adf7</t>
  </si>
  <si>
    <t>0x16a5d54ae05</t>
  </si>
  <si>
    <t>0x16a5d54ae09</t>
  </si>
  <si>
    <t>0x16a5d54ae4e</t>
  </si>
  <si>
    <t>0x16a5d54ae5a</t>
  </si>
  <si>
    <t>0x16a5d54ae5e</t>
  </si>
  <si>
    <t>0x16a5d54b0de</t>
  </si>
  <si>
    <t>0x16a5d54b0ec</t>
  </si>
  <si>
    <t>0x16a5d54b0f0</t>
  </si>
  <si>
    <t>0x16a5d54b0f6</t>
  </si>
  <si>
    <t>0x16a5d54b101</t>
  </si>
  <si>
    <t>0x16a5d54b103</t>
  </si>
  <si>
    <t>CL_DATA_REQ STS_SUCCESS(0,0x0) CL Id 69</t>
  </si>
  <si>
    <t>0x16a5d54b11b</t>
  </si>
  <si>
    <t>0x16a5d54b124</t>
  </si>
  <si>
    <t>0x16a5d54b1d8</t>
  </si>
  <si>
    <t>0x16a5d54b1dc</t>
  </si>
  <si>
    <t>0x16a5d54b223</t>
  </si>
  <si>
    <t>0x16a5d54b228</t>
  </si>
  <si>
    <t>0x16a5d54b230</t>
  </si>
  <si>
    <t>0x16a5d54b23e</t>
  </si>
  <si>
    <t>0x16a5d54b242</t>
  </si>
  <si>
    <t>0x16a5d54b245</t>
  </si>
  <si>
    <t>0x16a5d54b399</t>
  </si>
  <si>
    <t>0x16a5d54b39b</t>
  </si>
  <si>
    <t>FRT32_RX_END param32 0x5D54B359</t>
  </si>
  <si>
    <t>0x16a5d54b39f</t>
  </si>
  <si>
    <t>0x16a5d54b3b5</t>
  </si>
  <si>
    <t>0x16a5d54b3b8</t>
  </si>
  <si>
    <t>0x16a5d54b3d1</t>
  </si>
  <si>
    <t>0x16a5d54b3e5</t>
  </si>
  <si>
    <t>0x16a5d54b3ea</t>
  </si>
  <si>
    <t>CL_NEXT_RX_TX nextTime 1565833025(0x5D54B741)</t>
  </si>
  <si>
    <t>0x16a5d54b3f1</t>
  </si>
  <si>
    <t>0x16a5d54b3f7</t>
  </si>
  <si>
    <t>0x16a5d54b410</t>
  </si>
  <si>
    <t>0x16a5d54b423</t>
  </si>
  <si>
    <t>0x16a5d54b42e</t>
  </si>
  <si>
    <t>CL_FRT32_TX_CALL param32 0x5D54B741</t>
  </si>
  <si>
    <t>0x16a5d54b431</t>
  </si>
  <si>
    <t>0x16a5d54b753</t>
  </si>
  <si>
    <t>0x16a5d54b77b</t>
  </si>
  <si>
    <t>0x16a5d54b781</t>
  </si>
  <si>
    <t>0x16a5d54df29</t>
  </si>
  <si>
    <t>0x16a5d54df2d</t>
  </si>
  <si>
    <t>0x16a5d54df51</t>
  </si>
  <si>
    <t>0x16a5d54df54</t>
  </si>
  <si>
    <t>0x16a5d54df5c</t>
  </si>
  <si>
    <t>0x16a5d54df63</t>
  </si>
  <si>
    <t>0x16a5d54df76</t>
  </si>
  <si>
    <t>0x16a5d54df8d</t>
  </si>
  <si>
    <t>0x16a5d54df92</t>
  </si>
  <si>
    <t>0x16a5d54ebb5</t>
  </si>
  <si>
    <t>LMMGR_DATA_CONF param32 0x5D54BA0F</t>
  </si>
  <si>
    <t>0x16a5d54ebb7</t>
  </si>
  <si>
    <t>0x16a5d54ebba</t>
  </si>
  <si>
    <t>FRT32_TX_END param32 0x5D54EB7C</t>
  </si>
  <si>
    <t>0x16a5d54ebbc</t>
  </si>
  <si>
    <t>0x16a5d54ec10</t>
  </si>
  <si>
    <t>0x16a5d54ec13</t>
  </si>
  <si>
    <t>0x16a5d54ec16</t>
  </si>
  <si>
    <t>0x16a5d54ec1c</t>
  </si>
  <si>
    <t>0x16a5d54ec21</t>
  </si>
  <si>
    <t>0x16a5d54ec25</t>
  </si>
  <si>
    <t>0x16a5d54ec31</t>
  </si>
  <si>
    <t>CL_NEXT_RX_TX nextTime 1565846905(0x5D54ED79)</t>
  </si>
  <si>
    <t>0x16a5d54ed84</t>
  </si>
  <si>
    <t>0x16a5d54ed8a</t>
  </si>
  <si>
    <t>0x16a5d54ed96</t>
  </si>
  <si>
    <t>0x16a5d54eda7</t>
  </si>
  <si>
    <t>0x16a5d54f33f</t>
  </si>
  <si>
    <t>0x16a5d54f342</t>
  </si>
  <si>
    <t>FRT32_RX_START param32 0x5D54F215</t>
  </si>
  <si>
    <t>0x16a5d54f344</t>
  </si>
  <si>
    <t>0x16a5d54f354</t>
  </si>
  <si>
    <t>0x16a5d54f358</t>
  </si>
  <si>
    <t>0x16a5d54f39a</t>
  </si>
  <si>
    <t>0x16a5d54f3a7</t>
  </si>
  <si>
    <t>0x16a5d54f3ab</t>
  </si>
  <si>
    <t>0x16a5d54f62b</t>
  </si>
  <si>
    <t>0x16a5d54f638</t>
  </si>
  <si>
    <t>0x16a5d54f63e</t>
  </si>
  <si>
    <t>0x16a5d54f642</t>
  </si>
  <si>
    <t xml:space="preserve">CL_SEQ_CTRL TX_SUCCESS SeqNum 609(0x261) frag 0|126B   </t>
  </si>
  <si>
    <t>0x16a5d54f646</t>
  </si>
  <si>
    <t>0x16a5d54f650</t>
  </si>
  <si>
    <t>0x16a5d54f652</t>
  </si>
  <si>
    <t>CL_TXDONE SDU_TX_SUCCESS(0,0x0) CL Id 69</t>
  </si>
  <si>
    <t>0x16a5d54f656</t>
  </si>
  <si>
    <t>0x16a5d54f65b</t>
  </si>
  <si>
    <t>0x16a5d54f664</t>
  </si>
  <si>
    <t>0x16a5d54f667</t>
  </si>
  <si>
    <t>0x16a5d54f694</t>
  </si>
  <si>
    <t>0x16a5d54f699</t>
  </si>
  <si>
    <t>0x16a5d54f7de</t>
  </si>
  <si>
    <t>0x16a5d54f7e2</t>
  </si>
  <si>
    <t>0x16a5d54f89d</t>
  </si>
  <si>
    <t>0x16a5d54f8a2</t>
  </si>
  <si>
    <t>0x16a5d54f8ee</t>
  </si>
  <si>
    <t>0x16a5d54f8f1</t>
  </si>
  <si>
    <t>0x16a5d54f8fa</t>
  </si>
  <si>
    <t>0x16a5d54f986</t>
  </si>
  <si>
    <t>0x16a5d54f988</t>
  </si>
  <si>
    <t>FRT32_RX_END param32 0x5D54F945</t>
  </si>
  <si>
    <t>0x16a5d54f98a</t>
  </si>
  <si>
    <t>0x16a5d54f99b</t>
  </si>
  <si>
    <t>0x16a5d54f99f</t>
  </si>
  <si>
    <t>0x16a5d54f9a3</t>
  </si>
  <si>
    <t>0x16a5d54f9ae</t>
  </si>
  <si>
    <t>0x16a5d54f9b1</t>
  </si>
  <si>
    <t>0x16a5d54f9bd</t>
  </si>
  <si>
    <t>0x16a5d54f9d1</t>
  </si>
  <si>
    <t>0x16a5d54f9d8</t>
  </si>
  <si>
    <t>CL_NEXT_RX_TX nextTime 1565850925(0x5D54FD2D)</t>
  </si>
  <si>
    <t>0x16a5d54f9df</t>
  </si>
  <si>
    <t>0x16a5d54f9e3</t>
  </si>
  <si>
    <t>0x16a5d54f9e6</t>
  </si>
  <si>
    <t>0x16a5d54f9ea</t>
  </si>
  <si>
    <t>0x16a5d54f9ed</t>
  </si>
  <si>
    <t>LMFS_REMOVE_SCH_ENTRY ownr_Id OID_CL(0x11) sch_id 178(0xB2)</t>
  </si>
  <si>
    <t>0x16a5d54f9f0</t>
  </si>
  <si>
    <t>0x16a5d54f9ff</t>
  </si>
  <si>
    <t>0x16a5d54fa03</t>
  </si>
  <si>
    <t>0x16a5d54fa0f</t>
  </si>
  <si>
    <t>0x16a5d54fa14</t>
  </si>
  <si>
    <t>0x16a5d54fa1c</t>
  </si>
  <si>
    <t>0x16a5d54fa27</t>
  </si>
  <si>
    <t>0x16a5d54fa2c</t>
  </si>
  <si>
    <t>0x16a5d54fa36</t>
  </si>
  <si>
    <t>0x16a5d54fa3a</t>
  </si>
  <si>
    <t>0x16a5d54fa40</t>
  </si>
  <si>
    <t>0x16a5d54fa45</t>
  </si>
  <si>
    <t>0x16a5d54fa51</t>
  </si>
  <si>
    <t>0x16a5d54fa56</t>
  </si>
  <si>
    <t>0x16a5d54fd53</t>
  </si>
  <si>
    <t>0x16a5d54fd5b</t>
  </si>
  <si>
    <t>0x16a5d54fdaf</t>
  </si>
  <si>
    <t>0x16a5d54fdb4</t>
  </si>
  <si>
    <t>0x16a5d54fe13</t>
  </si>
  <si>
    <t>0x16a5d54fe19</t>
  </si>
  <si>
    <t>0x16a5d5510c0</t>
  </si>
  <si>
    <t>0x16a5d5510c4</t>
  </si>
  <si>
    <t>0x16a5d55114d</t>
  </si>
  <si>
    <t>0x16a5d551150</t>
  </si>
  <si>
    <t>FRT32_RX_START param32 0x5D551023</t>
  </si>
  <si>
    <t>0x16a5d551152</t>
  </si>
  <si>
    <t>0x16a5d55115f</t>
  </si>
  <si>
    <t>0x16a5d551163</t>
  </si>
  <si>
    <t>0x16a5d5511a9</t>
  </si>
  <si>
    <t>0x16a5d5511b5</t>
  </si>
  <si>
    <t>0x16a5d5511bb</t>
  </si>
  <si>
    <t>0x16a5d5516c8</t>
  </si>
  <si>
    <t>0x16a5d5516d4</t>
  </si>
  <si>
    <t>0x16a5d5516d7</t>
  </si>
  <si>
    <t>0x16a5d5516db</t>
  </si>
  <si>
    <t>0x16a5d5516dd</t>
  </si>
  <si>
    <t>0x16a5d5516e9</t>
  </si>
  <si>
    <t>0x16a5d5516f3</t>
  </si>
  <si>
    <t>LMFS_ADD_SCH_EXIT param32 0x0000B301</t>
  </si>
  <si>
    <t>0x16a5d5516f6</t>
  </si>
  <si>
    <t>0x16a5d5516f9</t>
  </si>
  <si>
    <t>0x16a5d5516fe</t>
  </si>
  <si>
    <t>0x16a5d551706</t>
  </si>
  <si>
    <t>0x16a5d551723</t>
  </si>
  <si>
    <t>CL_START STS_SUCCESS(0,0x0) CL Id 70</t>
  </si>
  <si>
    <t>0x16a5d551728</t>
  </si>
  <si>
    <t>0x16a5d55172e</t>
  </si>
  <si>
    <t>0x16a5d55173d</t>
  </si>
  <si>
    <t>HSM_EVENT_SCH_START evt 0x08,arg 0xB3 state LMSM_FH(0x2)--&gt;FH_DO_NOTHING(0x0)</t>
  </si>
  <si>
    <t>0x16a5d551740</t>
  </si>
  <si>
    <t>0x16a5d551743</t>
  </si>
  <si>
    <t>HSM_EVENT_SCH_START evt 0x08,arg 0xB3 state LMSM_TOP(0x0)</t>
  </si>
  <si>
    <t>0x16a5d551747</t>
  </si>
  <si>
    <t>0x16a5d551749</t>
  </si>
  <si>
    <t>0x16a5d55174e</t>
  </si>
  <si>
    <t>0x16a5d551753</t>
  </si>
  <si>
    <t>CL_NEW CL Id 70 (0x46) duration 400msec</t>
  </si>
  <si>
    <t>0x16a5d551758</t>
  </si>
  <si>
    <t>0x16a5d551772</t>
  </si>
  <si>
    <t>0x16a5d55177b</t>
  </si>
  <si>
    <t>0x16a5d55177d</t>
  </si>
  <si>
    <t>CL_DATA_REQ STS_SUCCESS(0,0x0) CL Id 70</t>
  </si>
  <si>
    <t>0x16a5d551796</t>
  </si>
  <si>
    <t>0x16a5d55179a</t>
  </si>
  <si>
    <t>0x16a5d5518fa</t>
  </si>
  <si>
    <t>0x16a5d5518fe</t>
  </si>
  <si>
    <t>0x16a5d5519ae</t>
  </si>
  <si>
    <t>0x16a5d5519b2</t>
  </si>
  <si>
    <t>0x16a5d5519fa</t>
  </si>
  <si>
    <t>0x16a5d5519fe</t>
  </si>
  <si>
    <t>0x16a5d551a06</t>
  </si>
  <si>
    <t>0x16a5d551a16</t>
  </si>
  <si>
    <t>0x16a5d551a1a</t>
  </si>
  <si>
    <t>0x16a5d551a1e</t>
  </si>
  <si>
    <t>0x16a5d551ba2</t>
  </si>
  <si>
    <t>0x16a5d551ba4</t>
  </si>
  <si>
    <t>FRT32_RX_END param32 0x5D551B64</t>
  </si>
  <si>
    <t>0x16a5d551ba7</t>
  </si>
  <si>
    <t>0x16a5d551bc7</t>
  </si>
  <si>
    <t>0x16a5d551bcc</t>
  </si>
  <si>
    <t>0x16a5d551bdb</t>
  </si>
  <si>
    <t>0x16a5d551bee</t>
  </si>
  <si>
    <t>0x16a5d551bf5</t>
  </si>
  <si>
    <t>CL_NEXT_RX_TX nextTime 1565860060(0x5D5520DC)</t>
  </si>
  <si>
    <t>0x16a5d551bfc</t>
  </si>
  <si>
    <t>0x16a5d551c01</t>
  </si>
  <si>
    <t>0x16a5d551c15</t>
  </si>
  <si>
    <t>CL_FRT32_TX_CALL param32 0x5D5520DC</t>
  </si>
  <si>
    <t>0x16a5d551c19</t>
  </si>
  <si>
    <t>0x16a5d5520e8</t>
  </si>
  <si>
    <t>CL_TX STS_SUCCESS(0,0x0) mode 47 chan 2</t>
  </si>
  <si>
    <t>0x16a5d552110</t>
  </si>
  <si>
    <t>0x16a5d552115</t>
  </si>
  <si>
    <t>0x16a5d552619</t>
  </si>
  <si>
    <t>LMMGR_DATA_CONF param32 0x5D5523AD</t>
  </si>
  <si>
    <t>0x16a5d55261b</t>
  </si>
  <si>
    <t>0x16a5d55261e</t>
  </si>
  <si>
    <t>FRT32_TX_END param32 0x5D552618</t>
  </si>
  <si>
    <t>0x16a5d552622</t>
  </si>
  <si>
    <t>0x16a5d552644</t>
  </si>
  <si>
    <t>0x16a5d552646</t>
  </si>
  <si>
    <t>0x16a5d552649</t>
  </si>
  <si>
    <t>0x16a5d55264e</t>
  </si>
  <si>
    <t>0x16a5d552653</t>
  </si>
  <si>
    <t>0x16a5d552657</t>
  </si>
  <si>
    <t>0x16a5d552663</t>
  </si>
  <si>
    <t>CL_NEXT_RX_TX nextTime 1565861907(0x5D552813)</t>
  </si>
  <si>
    <t>0x16a5d552875</t>
  </si>
  <si>
    <t>0x16a5d55287a</t>
  </si>
  <si>
    <t>0x16a5d552886</t>
  </si>
  <si>
    <t>CL_FRT32_RX_CALL param32 0x0002002F</t>
  </si>
  <si>
    <t>0x16a5d552923</t>
  </si>
  <si>
    <t>CL_RX STS_SUCCESS(0,0x0) mode 47 chan 2</t>
  </si>
  <si>
    <t>0x16a5d552d8a</t>
  </si>
  <si>
    <t>0x16a5d552d8e</t>
  </si>
  <si>
    <t>0x16a5d552db7</t>
  </si>
  <si>
    <t>0x16a5d552dbb</t>
  </si>
  <si>
    <t>0x16a5d552dc2</t>
  </si>
  <si>
    <t>0x16a5d552e5d</t>
  </si>
  <si>
    <t>0x16a5d552e5f</t>
  </si>
  <si>
    <t>FRT32_RX_START param32 0x5D552CBB</t>
  </si>
  <si>
    <t>0x16a5d552e62</t>
  </si>
  <si>
    <t>0x16a5d552e99</t>
  </si>
  <si>
    <t>0x16a5d552e9f</t>
  </si>
  <si>
    <t>0x16a5d552eb0</t>
  </si>
  <si>
    <t>0x16a5d552ec2</t>
  </si>
  <si>
    <t>0x16a5d552ed9</t>
  </si>
  <si>
    <t>0x16a5d552ee2</t>
  </si>
  <si>
    <t>0x16a5d552f60</t>
  </si>
  <si>
    <t>0x16a5d552f65</t>
  </si>
  <si>
    <t>0x16a5d553001</t>
  </si>
  <si>
    <t>0x16a5d553006</t>
  </si>
  <si>
    <t>0x16a5d553018</t>
  </si>
  <si>
    <t>0x16a5d55301c</t>
  </si>
  <si>
    <t>0x16a5d553021</t>
  </si>
  <si>
    <t>0x16a5d55302a</t>
  </si>
  <si>
    <t>0x16a5d55302d</t>
  </si>
  <si>
    <t>0x16a5d553046</t>
  </si>
  <si>
    <t>0x16a5d55304a</t>
  </si>
  <si>
    <t>0x16a5d5530f3</t>
  </si>
  <si>
    <t>0x16a5d5530f7</t>
  </si>
  <si>
    <t>0x16a5d55313f</t>
  </si>
  <si>
    <t>0x16a5d553143</t>
  </si>
  <si>
    <t>0x16a5d55314b</t>
  </si>
  <si>
    <t>0x16a5d553185</t>
  </si>
  <si>
    <t>0x16a5d553189</t>
  </si>
  <si>
    <t>0x16a5d55318c</t>
  </si>
  <si>
    <t>0x16a5d553292</t>
  </si>
  <si>
    <t>0x16a5d553294</t>
  </si>
  <si>
    <t>FRT32_RX_END param32 0x5D553250</t>
  </si>
  <si>
    <t>0x16a5d553296</t>
  </si>
  <si>
    <t>0x16a5d5532b5</t>
  </si>
  <si>
    <t>0x16a5d5532ba</t>
  </si>
  <si>
    <t>0x16a5d5532c4</t>
  </si>
  <si>
    <t>0x16a5d5532c9</t>
  </si>
  <si>
    <t>0x16a5d5532df</t>
  </si>
  <si>
    <t>0x16a5d5532e4</t>
  </si>
  <si>
    <t>CL_NEXT_RX_TX nextTime 1565865528(0x5D553638)</t>
  </si>
  <si>
    <t>0x16a5d5532eb</t>
  </si>
  <si>
    <t>0x16a5d5532ef</t>
  </si>
  <si>
    <t>0x16a5d5532fe</t>
  </si>
  <si>
    <t>0x16a5d55331b</t>
  </si>
  <si>
    <t>CL_FRT32_TX_CALL param32 0x5D553638</t>
  </si>
  <si>
    <t>0x16a5d55331e</t>
  </si>
  <si>
    <t>0x16a5d553644</t>
  </si>
  <si>
    <t>0x16a5d55366c</t>
  </si>
  <si>
    <t>0x16a5d553671</t>
  </si>
  <si>
    <t>0x16a5d553b75</t>
  </si>
  <si>
    <t>LMMGR_DATA_CONF param32 0x5D553909</t>
  </si>
  <si>
    <t>0x16a5d553b79</t>
  </si>
  <si>
    <t>0x16a5d553b7b</t>
  </si>
  <si>
    <t>FRT32_TX_END param32 0x5D553B74</t>
  </si>
  <si>
    <t>0x16a5d553b7d</t>
  </si>
  <si>
    <t>0x16a5d553bce</t>
  </si>
  <si>
    <t>0x16a5d553bd1</t>
  </si>
  <si>
    <t>0x16a5d553bd4</t>
  </si>
  <si>
    <t>0x16a5d553bda</t>
  </si>
  <si>
    <t>0x16a5d553be0</t>
  </si>
  <si>
    <t>0x16a5d553be3</t>
  </si>
  <si>
    <t>0x16a5d553be6</t>
  </si>
  <si>
    <t>LMFS_REMOVE_SCH_ENTRY ownr_Id OID_CL(0x11) sch_id 179(0xB3)</t>
  </si>
  <si>
    <t>0x16a5d553bea</t>
  </si>
  <si>
    <t>0x16a5d553bf6</t>
  </si>
  <si>
    <t>0x16a5d553bfb</t>
  </si>
  <si>
    <t>0x16a5d553c08</t>
  </si>
  <si>
    <t>0x16a5d553c12</t>
  </si>
  <si>
    <t>0x16a5d553c1e</t>
  </si>
  <si>
    <t>0x16a5d553c22</t>
  </si>
  <si>
    <t>0x16a5d553c2b</t>
  </si>
  <si>
    <t>0x16a5d553c30</t>
  </si>
  <si>
    <t>0x16a5d553c36</t>
  </si>
  <si>
    <t>0x16a5d553c3b</t>
  </si>
  <si>
    <t>0x16a5d553c49</t>
  </si>
  <si>
    <t>0x16a5d553c4d</t>
  </si>
  <si>
    <t>0x16a5d553f3f</t>
  </si>
  <si>
    <t>0x16a5d553f44</t>
  </si>
  <si>
    <t>0x16a5d553fa5</t>
  </si>
  <si>
    <t>0x16a5d553faa</t>
  </si>
  <si>
    <t>0x16a5d5f2a73</t>
  </si>
  <si>
    <t>HSM_EVENT_SCH_START evt 0x08,arg 0xA5 state LMSM_FH(0x2)--&gt;FH_WAIT_CCA(0x1)</t>
  </si>
  <si>
    <t>0x16a5d5f2a78</t>
  </si>
  <si>
    <t>HSM_EVENT_SCH_START evt 0x08,arg 0xA5 state LMSM_FH(0x2)--&gt;FH_DO_NOTHING(0x0)</t>
  </si>
  <si>
    <t>0x16a5d5f2a7b</t>
  </si>
  <si>
    <t>HSM_EVENT_SCH_START evt 0x08,arg 0xA5 state LMSM_TOP(0x0)</t>
  </si>
  <si>
    <t>0x16a5d5f2a7f</t>
  </si>
  <si>
    <t>0x16a5d5f2a83</t>
  </si>
  <si>
    <t>0x16a5d5f2a86</t>
  </si>
  <si>
    <t>0x16a5d5f2a8c</t>
  </si>
  <si>
    <t>0x16a5d5f2a92</t>
  </si>
  <si>
    <t>0x16a5d5f2a97</t>
  </si>
  <si>
    <t>0x16a5d5f2a9c</t>
  </si>
  <si>
    <t>0x16a5d5f3572</t>
  </si>
  <si>
    <t>0x16a5d5f3578</t>
  </si>
  <si>
    <t>0x16a5d5f357b</t>
  </si>
  <si>
    <t>0x16a5d5f357f</t>
  </si>
  <si>
    <t>LMFS_REMOVE_SCH_ENTRY ownr_Id OID_RXBCON(0xD) sch_id 165(0xA5)</t>
  </si>
  <si>
    <t>0x16a5d5f3582</t>
  </si>
  <si>
    <t>0x16a5d5f3590</t>
  </si>
  <si>
    <t xml:space="preserve">CL_END STS_RX_ERR_CRC16(535,0x217) </t>
  </si>
  <si>
    <t>(0x7a)</t>
  </si>
  <si>
    <t>(0x7b)</t>
  </si>
  <si>
    <t>(0x7c)</t>
  </si>
  <si>
    <t>Count of txend to rxstart act</t>
  </si>
  <si>
    <t>CDF of txend to rxstart act2</t>
  </si>
  <si>
    <t>PDF of txend to rxstart act2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</si>
</sst>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 Unicode MS"/>
      <family val="2"/>
    </font>
    <font>
      <sz val="11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BBBBBB"/>
      <name val="Consolas"/>
      <family val="3"/>
    </font>
    <font>
      <sz val="11"/>
      <color rgb="FF98C379"/>
      <name val="Consolas"/>
      <family val="3"/>
    </font>
    <font>
      <sz val="11"/>
      <color rgb="FF006100"/>
      <name val="Calibri"/>
      <family val="2"/>
      <scheme val="minor"/>
    </font>
    <font>
      <b/>
      <sz val="16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14999847407452621"/>
      </left>
      <right/>
      <top/>
      <bottom/>
      <diagonal/>
    </border>
  </borders>
  <cellStyleXfs count="2">
    <xf numFmtId="0" fontId="0" fillId="0" borderId="0"/>
    <xf numFmtId="0" fontId="11" fillId="4" borderId="0" applyNumberFormat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NumberFormat="1" applyFont="1" applyAlignment="1">
      <alignment vertical="center"/>
    </xf>
    <xf numFmtId="0" fontId="7" fillId="0" borderId="0" xfId="0" applyFont="1"/>
    <xf numFmtId="1" fontId="0" fillId="0" borderId="0" xfId="0" applyNumberFormat="1" applyAlignment="1">
      <alignment horizontal="center"/>
    </xf>
    <xf numFmtId="0" fontId="2" fillId="0" borderId="0" xfId="0" applyFont="1"/>
    <xf numFmtId="0" fontId="8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3" borderId="1" xfId="0" applyFill="1" applyBorder="1"/>
    <xf numFmtId="10" fontId="0" fillId="0" borderId="0" xfId="0" applyNumberFormat="1"/>
    <xf numFmtId="2" fontId="0" fillId="0" borderId="0" xfId="0" applyNumberFormat="1"/>
    <xf numFmtId="0" fontId="2" fillId="0" borderId="0" xfId="0" applyFont="1" applyAlignment="1" applyProtection="1">
      <alignment horizontal="center" vertical="center"/>
      <protection locked="0"/>
    </xf>
    <xf numFmtId="0" fontId="2" fillId="5" borderId="2" xfId="0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center"/>
      <protection locked="0"/>
    </xf>
    <xf numFmtId="0" fontId="0" fillId="5" borderId="2" xfId="0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5" borderId="3" xfId="0" applyFill="1" applyBorder="1" applyAlignment="1" applyProtection="1">
      <alignment horizontal="center"/>
      <protection locked="0"/>
    </xf>
    <xf numFmtId="0" fontId="0" fillId="5" borderId="4" xfId="0" applyFill="1" applyBorder="1" applyAlignment="1" applyProtection="1">
      <alignment horizontal="center"/>
      <protection locked="0"/>
    </xf>
    <xf numFmtId="0" fontId="0" fillId="0" borderId="0" xfId="0" applyProtection="1">
      <protection hidden="1"/>
    </xf>
    <xf numFmtId="0" fontId="0" fillId="0" borderId="5" xfId="0" applyBorder="1" applyProtection="1">
      <protection hidden="1"/>
    </xf>
    <xf numFmtId="0" fontId="0" fillId="0" borderId="6" xfId="0" applyBorder="1" applyProtection="1">
      <protection hidden="1"/>
    </xf>
    <xf numFmtId="0" fontId="12" fillId="4" borderId="0" xfId="1" applyNumberFormat="1" applyFont="1" applyAlignment="1" applyProtection="1">
      <alignment horizontal="center" vertical="center" wrapText="1"/>
      <protection locked="0"/>
    </xf>
  </cellXfs>
  <cellStyles count="2">
    <cellStyle name="Good" xfId="1" builtinId="26"/>
    <cellStyle name="Normal" xfId="0" builtinId="0"/>
  </cellStyles>
  <dxfs count="1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color theme="9" tint="-0.24994659260841701"/>
      </font>
      <fill>
        <patternFill>
          <bgColor theme="9" tint="0.7999816888943144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color rgb="FFFF00FF"/>
      </font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90099"/>
      </font>
      <fill>
        <patternFill>
          <bgColor rgb="FFA7FBE7"/>
        </patternFill>
      </fill>
    </dxf>
    <dxf>
      <font>
        <color rgb="FFFF00FF"/>
      </font>
    </dxf>
    <dxf>
      <numFmt numFmtId="0" formatCode="General"/>
      <alignment horizontal="general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right" vertical="bottom" textRotation="0" wrapText="0" indent="0" justifyLastLine="0" shrinkToFit="0" readingOrder="0"/>
      <protection locked="0" hidden="0"/>
    </dxf>
    <dxf>
      <border outline="0">
        <right style="thin">
          <color theme="0" tint="-0.249977111117893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00FF"/>
      <color rgb="FF990099"/>
      <color rgb="FFA7FBE7"/>
      <color rgb="FFCC3399"/>
      <color rgb="FF660066"/>
      <color rgb="FFD6BBEB"/>
      <color rgb="FF9900FF"/>
      <color rgb="FFF3C9D5"/>
      <color rgb="FFE8D9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2</c:v>
              </c:pt>
              <c:pt idx="1">
                <c:v>3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2</c:v>
              </c:pt>
              <c:pt idx="6">
                <c:v>1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154</c:v>
              </c:pt>
            </c:numLit>
          </c:val>
          <c:extLst>
            <c:ext xmlns:c16="http://schemas.microsoft.com/office/drawing/2014/chart" uri="{C3380CC4-5D6E-409C-BE32-E72D297353CC}">
              <c16:uniqueId val="{00000000-9B99-47F5-8EF1-99812A69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60344"/>
        <c:axId val="398968216"/>
      </c:barChart>
      <c:catAx>
        <c:axId val="39896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68216"/>
        <c:crosses val="autoZero"/>
        <c:auto val="1"/>
        <c:lblAlgn val="ctr"/>
        <c:lblOffset val="100"/>
        <c:noMultiLvlLbl val="0"/>
      </c:catAx>
      <c:valAx>
        <c:axId val="3989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6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</c:numLit>
          </c:cat>
          <c:val>
            <c:numLit>
              <c:formatCode>General</c:formatCode>
              <c:ptCount val="8"/>
              <c:pt idx="0">
                <c:v>2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3</c:v>
              </c:pt>
              <c:pt idx="6">
                <c:v>2</c:v>
              </c:pt>
              <c:pt idx="7">
                <c:v>165</c:v>
              </c:pt>
            </c:numLit>
          </c:val>
          <c:extLst>
            <c:ext xmlns:c16="http://schemas.microsoft.com/office/drawing/2014/chart" uri="{C3380CC4-5D6E-409C-BE32-E72D297353CC}">
              <c16:uniqueId val="{00000000-3F77-4632-87C7-319EF158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72480"/>
        <c:axId val="398978384"/>
      </c:barChart>
      <c:catAx>
        <c:axId val="3989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78384"/>
        <c:crosses val="autoZero"/>
        <c:auto val="1"/>
        <c:lblAlgn val="ctr"/>
        <c:lblOffset val="100"/>
        <c:noMultiLvlLbl val="0"/>
      </c:catAx>
      <c:valAx>
        <c:axId val="3989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</c:numLit>
          </c:cat>
          <c:val>
            <c:numLit>
              <c:formatCode>General</c:formatCode>
              <c:ptCount val="10"/>
              <c:pt idx="0">
                <c:v>1</c:v>
              </c:pt>
              <c:pt idx="1">
                <c:v>3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6</c:v>
              </c:pt>
              <c:pt idx="6">
                <c:v>1</c:v>
              </c:pt>
              <c:pt idx="7">
                <c:v>1</c:v>
              </c:pt>
              <c:pt idx="8">
                <c:v>2</c:v>
              </c:pt>
              <c:pt idx="9">
                <c:v>159</c:v>
              </c:pt>
            </c:numLit>
          </c:val>
          <c:extLst>
            <c:ext xmlns:c16="http://schemas.microsoft.com/office/drawing/2014/chart" uri="{C3380CC4-5D6E-409C-BE32-E72D297353CC}">
              <c16:uniqueId val="{00000000-AE3B-4B86-8088-1A140F99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001672"/>
        <c:axId val="399007248"/>
      </c:barChart>
      <c:catAx>
        <c:axId val="39900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7248"/>
        <c:crosses val="autoZero"/>
        <c:auto val="1"/>
        <c:lblAlgn val="ctr"/>
        <c:lblOffset val="100"/>
        <c:noMultiLvlLbl val="0"/>
      </c:catAx>
      <c:valAx>
        <c:axId val="3990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CL</a:t>
            </a:r>
            <a:r>
              <a:rPr lang="en-US" baseline="0"/>
              <a:t> DataGet REQ/CNF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'fast-Link'!$P$1</c:f>
              <c:strCache>
                <c:ptCount val="1"/>
                <c:pt idx="0">
                  <c:v>Count of data req to resp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'fast-Link'!$O$2:$O$30</c:f>
              <c:strCache>
                <c:ptCount val="28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  <c:pt idx="27">
                  <c:v>(blank)</c:v>
                </c:pt>
              </c:strCache>
            </c:strRef>
          </c:cat>
          <c:val>
            <c:numRef>
              <c:f>'fast-Link'!$P$2:$P$30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B-4150-9210-37F26BC6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486552"/>
        <c:axId val="628488192"/>
      </c:barChart>
      <c:lineChart>
        <c:grouping val="standard"/>
        <c:varyColors val="0"/>
        <c:ser>
          <c:idx val="1"/>
          <c:order val="1"/>
          <c:tx>
            <c:strRef>
              <c:f>'fast-Link'!$Q$1</c:f>
              <c:strCache>
                <c:ptCount val="1"/>
                <c:pt idx="0">
                  <c:v>CDF data req to resp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'fast-Link'!$O$2:$O$30</c:f>
              <c:strCache>
                <c:ptCount val="28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  <c:pt idx="27">
                  <c:v>(blank)</c:v>
                </c:pt>
              </c:strCache>
            </c:strRef>
          </c:cat>
          <c:val>
            <c:numRef>
              <c:f>'fast-Link'!$Q$2:$Q$30</c:f>
              <c:numCache>
                <c:formatCode>0.00%</c:formatCode>
                <c:ptCount val="28"/>
                <c:pt idx="0">
                  <c:v>2.564102564102564E-2</c:v>
                </c:pt>
                <c:pt idx="1">
                  <c:v>5.128205128205128E-2</c:v>
                </c:pt>
                <c:pt idx="2">
                  <c:v>0.12820512820512819</c:v>
                </c:pt>
                <c:pt idx="3">
                  <c:v>0.15384615384615385</c:v>
                </c:pt>
                <c:pt idx="4">
                  <c:v>0.17948717948717949</c:v>
                </c:pt>
                <c:pt idx="5">
                  <c:v>0.20512820512820512</c:v>
                </c:pt>
                <c:pt idx="6">
                  <c:v>0.23076923076923078</c:v>
                </c:pt>
                <c:pt idx="7">
                  <c:v>0.25641025641025639</c:v>
                </c:pt>
                <c:pt idx="8">
                  <c:v>0.28205128205128205</c:v>
                </c:pt>
                <c:pt idx="9">
                  <c:v>0.30769230769230771</c:v>
                </c:pt>
                <c:pt idx="10">
                  <c:v>0.33333333333333331</c:v>
                </c:pt>
                <c:pt idx="11">
                  <c:v>0.35897435897435898</c:v>
                </c:pt>
                <c:pt idx="12">
                  <c:v>0.38461538461538464</c:v>
                </c:pt>
                <c:pt idx="13">
                  <c:v>0.41025641025641024</c:v>
                </c:pt>
                <c:pt idx="14">
                  <c:v>0.46153846153846156</c:v>
                </c:pt>
                <c:pt idx="15">
                  <c:v>0.48717948717948717</c:v>
                </c:pt>
                <c:pt idx="16">
                  <c:v>0.51282051282051277</c:v>
                </c:pt>
                <c:pt idx="17">
                  <c:v>0.53846153846153844</c:v>
                </c:pt>
                <c:pt idx="18">
                  <c:v>0.58974358974358976</c:v>
                </c:pt>
                <c:pt idx="19">
                  <c:v>0.66666666666666663</c:v>
                </c:pt>
                <c:pt idx="20">
                  <c:v>0.71794871794871795</c:v>
                </c:pt>
                <c:pt idx="21">
                  <c:v>0.74358974358974361</c:v>
                </c:pt>
                <c:pt idx="22">
                  <c:v>0.76923076923076927</c:v>
                </c:pt>
                <c:pt idx="23">
                  <c:v>0.79487179487179482</c:v>
                </c:pt>
                <c:pt idx="24">
                  <c:v>0.84615384615384615</c:v>
                </c:pt>
                <c:pt idx="25">
                  <c:v>0.97435897435897434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3-45C7-A3D2-A4BBF23B8638}"/>
            </c:ext>
          </c:extLst>
        </c:ser>
        <c:ser>
          <c:idx val="2"/>
          <c:order val="2"/>
          <c:tx>
            <c:strRef>
              <c:f>'fast-Link'!$R$1</c:f>
              <c:strCache>
                <c:ptCount val="1"/>
                <c:pt idx="0">
                  <c:v>PDF data req to resp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'fast-Link'!$O$2:$O$30</c:f>
              <c:strCache>
                <c:ptCount val="28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  <c:pt idx="27">
                  <c:v>(blank)</c:v>
                </c:pt>
              </c:strCache>
            </c:strRef>
          </c:cat>
          <c:val>
            <c:numRef>
              <c:f>'fast-Link'!$R$2:$R$30</c:f>
              <c:numCache>
                <c:formatCode>0.00%</c:formatCode>
                <c:ptCount val="28"/>
                <c:pt idx="0">
                  <c:v>2.564102564102564E-2</c:v>
                </c:pt>
                <c:pt idx="1">
                  <c:v>2.564102564102564E-2</c:v>
                </c:pt>
                <c:pt idx="2">
                  <c:v>7.6923076923076927E-2</c:v>
                </c:pt>
                <c:pt idx="3">
                  <c:v>2.564102564102564E-2</c:v>
                </c:pt>
                <c:pt idx="4">
                  <c:v>2.564102564102564E-2</c:v>
                </c:pt>
                <c:pt idx="5">
                  <c:v>2.564102564102564E-2</c:v>
                </c:pt>
                <c:pt idx="6">
                  <c:v>2.564102564102564E-2</c:v>
                </c:pt>
                <c:pt idx="7">
                  <c:v>2.564102564102564E-2</c:v>
                </c:pt>
                <c:pt idx="8">
                  <c:v>2.564102564102564E-2</c:v>
                </c:pt>
                <c:pt idx="9">
                  <c:v>2.564102564102564E-2</c:v>
                </c:pt>
                <c:pt idx="10">
                  <c:v>2.564102564102564E-2</c:v>
                </c:pt>
                <c:pt idx="11">
                  <c:v>2.564102564102564E-2</c:v>
                </c:pt>
                <c:pt idx="12">
                  <c:v>2.564102564102564E-2</c:v>
                </c:pt>
                <c:pt idx="13">
                  <c:v>2.564102564102564E-2</c:v>
                </c:pt>
                <c:pt idx="14">
                  <c:v>5.128205128205128E-2</c:v>
                </c:pt>
                <c:pt idx="15">
                  <c:v>2.564102564102564E-2</c:v>
                </c:pt>
                <c:pt idx="16">
                  <c:v>2.564102564102564E-2</c:v>
                </c:pt>
                <c:pt idx="17">
                  <c:v>2.564102564102564E-2</c:v>
                </c:pt>
                <c:pt idx="18">
                  <c:v>5.128205128205128E-2</c:v>
                </c:pt>
                <c:pt idx="19">
                  <c:v>7.6923076923076927E-2</c:v>
                </c:pt>
                <c:pt idx="20">
                  <c:v>5.128205128205128E-2</c:v>
                </c:pt>
                <c:pt idx="21">
                  <c:v>2.564102564102564E-2</c:v>
                </c:pt>
                <c:pt idx="22">
                  <c:v>2.564102564102564E-2</c:v>
                </c:pt>
                <c:pt idx="23">
                  <c:v>2.564102564102564E-2</c:v>
                </c:pt>
                <c:pt idx="24">
                  <c:v>5.128205128205128E-2</c:v>
                </c:pt>
                <c:pt idx="25">
                  <c:v>0.12820512820512819</c:v>
                </c:pt>
                <c:pt idx="26">
                  <c:v>2.564102564102564E-2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83-45C7-A3D2-A4BBF23B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44912"/>
        <c:axId val="1080648520"/>
      </c:lineChart>
      <c:catAx>
        <c:axId val="628486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RTT cldata getdata Req/cnf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88192"/>
        <c:crosses val="autoZero"/>
        <c:auto val="1"/>
        <c:lblAlgn val="ctr"/>
        <c:lblOffset val="100"/>
        <c:noMultiLvlLbl val="0"/>
      </c:catAx>
      <c:valAx>
        <c:axId val="628488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86552"/>
        <c:crosses val="autoZero"/>
        <c:crossBetween val="between"/>
      </c:valAx>
      <c:valAx>
        <c:axId val="1080648520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PDF/CDF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44912"/>
        <c:crosses val="max"/>
        <c:crossBetween val="between"/>
      </c:valAx>
      <c:catAx>
        <c:axId val="108064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48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[decodedHexTracing.xlsx]Timings!PivotTable15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Timings!$BB$4</c:f>
              <c:strCache>
                <c:ptCount val="1"/>
                <c:pt idx="0">
                  <c:v>Count of txCall to targetTime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Timings!$BA$5:$BA$25</c:f>
              <c:strCache>
                <c:ptCount val="20"/>
                <c:pt idx="0">
                  <c:v>786</c:v>
                </c:pt>
                <c:pt idx="1">
                  <c:v>787</c:v>
                </c:pt>
                <c:pt idx="2">
                  <c:v>788</c:v>
                </c:pt>
                <c:pt idx="3">
                  <c:v>795</c:v>
                </c:pt>
                <c:pt idx="4">
                  <c:v>797</c:v>
                </c:pt>
                <c:pt idx="5">
                  <c:v>798</c:v>
                </c:pt>
                <c:pt idx="6">
                  <c:v>799</c:v>
                </c:pt>
                <c:pt idx="7">
                  <c:v>800</c:v>
                </c:pt>
                <c:pt idx="8">
                  <c:v>803</c:v>
                </c:pt>
                <c:pt idx="9">
                  <c:v>805</c:v>
                </c:pt>
                <c:pt idx="10">
                  <c:v>864</c:v>
                </c:pt>
                <c:pt idx="11">
                  <c:v>877</c:v>
                </c:pt>
                <c:pt idx="12">
                  <c:v>887</c:v>
                </c:pt>
                <c:pt idx="13">
                  <c:v>888</c:v>
                </c:pt>
                <c:pt idx="14">
                  <c:v>889</c:v>
                </c:pt>
                <c:pt idx="15">
                  <c:v>1207</c:v>
                </c:pt>
                <c:pt idx="16">
                  <c:v>1208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</c:strCache>
            </c:strRef>
          </c:cat>
          <c:val>
            <c:numRef>
              <c:f>Timings!$BB$5:$BB$25</c:f>
              <c:numCache>
                <c:formatCode>General</c:formatCode>
                <c:ptCount val="2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C-40EB-BBCB-7E8396DB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399014464"/>
        <c:axId val="399018072"/>
      </c:barChart>
      <c:lineChart>
        <c:grouping val="standard"/>
        <c:varyColors val="0"/>
        <c:ser>
          <c:idx val="1"/>
          <c:order val="1"/>
          <c:tx>
            <c:strRef>
              <c:f>Timings!$BC$4</c:f>
              <c:strCache>
                <c:ptCount val="1"/>
                <c:pt idx="0">
                  <c:v>CDF txCall to targetTime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Timings!$BA$5:$BA$25</c:f>
              <c:strCache>
                <c:ptCount val="20"/>
                <c:pt idx="0">
                  <c:v>786</c:v>
                </c:pt>
                <c:pt idx="1">
                  <c:v>787</c:v>
                </c:pt>
                <c:pt idx="2">
                  <c:v>788</c:v>
                </c:pt>
                <c:pt idx="3">
                  <c:v>795</c:v>
                </c:pt>
                <c:pt idx="4">
                  <c:v>797</c:v>
                </c:pt>
                <c:pt idx="5">
                  <c:v>798</c:v>
                </c:pt>
                <c:pt idx="6">
                  <c:v>799</c:v>
                </c:pt>
                <c:pt idx="7">
                  <c:v>800</c:v>
                </c:pt>
                <c:pt idx="8">
                  <c:v>803</c:v>
                </c:pt>
                <c:pt idx="9">
                  <c:v>805</c:v>
                </c:pt>
                <c:pt idx="10">
                  <c:v>864</c:v>
                </c:pt>
                <c:pt idx="11">
                  <c:v>877</c:v>
                </c:pt>
                <c:pt idx="12">
                  <c:v>887</c:v>
                </c:pt>
                <c:pt idx="13">
                  <c:v>888</c:v>
                </c:pt>
                <c:pt idx="14">
                  <c:v>889</c:v>
                </c:pt>
                <c:pt idx="15">
                  <c:v>1207</c:v>
                </c:pt>
                <c:pt idx="16">
                  <c:v>1208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</c:strCache>
            </c:strRef>
          </c:cat>
          <c:val>
            <c:numRef>
              <c:f>Timings!$BC$5:$BC$25</c:f>
              <c:numCache>
                <c:formatCode>0.00%</c:formatCode>
                <c:ptCount val="20"/>
                <c:pt idx="0">
                  <c:v>5.128205128205128E-2</c:v>
                </c:pt>
                <c:pt idx="1">
                  <c:v>0.10256410256410256</c:v>
                </c:pt>
                <c:pt idx="2">
                  <c:v>0.12820512820512819</c:v>
                </c:pt>
                <c:pt idx="3">
                  <c:v>0.17948717948717949</c:v>
                </c:pt>
                <c:pt idx="4">
                  <c:v>0.20512820512820512</c:v>
                </c:pt>
                <c:pt idx="5">
                  <c:v>0.23076923076923078</c:v>
                </c:pt>
                <c:pt idx="6">
                  <c:v>0.30769230769230771</c:v>
                </c:pt>
                <c:pt idx="7">
                  <c:v>0.33333333333333331</c:v>
                </c:pt>
                <c:pt idx="8">
                  <c:v>0.4358974358974359</c:v>
                </c:pt>
                <c:pt idx="9">
                  <c:v>0.48717948717948717</c:v>
                </c:pt>
                <c:pt idx="10">
                  <c:v>0.51282051282051277</c:v>
                </c:pt>
                <c:pt idx="11">
                  <c:v>0.5641025641025641</c:v>
                </c:pt>
                <c:pt idx="12">
                  <c:v>0.58974358974358976</c:v>
                </c:pt>
                <c:pt idx="13">
                  <c:v>0.64102564102564108</c:v>
                </c:pt>
                <c:pt idx="14">
                  <c:v>0.74358974358974361</c:v>
                </c:pt>
                <c:pt idx="15">
                  <c:v>0.76923076923076927</c:v>
                </c:pt>
                <c:pt idx="16">
                  <c:v>0.79487179487179482</c:v>
                </c:pt>
                <c:pt idx="17">
                  <c:v>0.82051282051282048</c:v>
                </c:pt>
                <c:pt idx="18">
                  <c:v>0.94871794871794868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E-430C-BB22-1066C58E84BA}"/>
            </c:ext>
          </c:extLst>
        </c:ser>
        <c:ser>
          <c:idx val="2"/>
          <c:order val="2"/>
          <c:tx>
            <c:strRef>
              <c:f>Timings!$BD$4</c:f>
              <c:strCache>
                <c:ptCount val="1"/>
                <c:pt idx="0">
                  <c:v>PDF txCall to targetTime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Timings!$BA$5:$BA$25</c:f>
              <c:strCache>
                <c:ptCount val="20"/>
                <c:pt idx="0">
                  <c:v>786</c:v>
                </c:pt>
                <c:pt idx="1">
                  <c:v>787</c:v>
                </c:pt>
                <c:pt idx="2">
                  <c:v>788</c:v>
                </c:pt>
                <c:pt idx="3">
                  <c:v>795</c:v>
                </c:pt>
                <c:pt idx="4">
                  <c:v>797</c:v>
                </c:pt>
                <c:pt idx="5">
                  <c:v>798</c:v>
                </c:pt>
                <c:pt idx="6">
                  <c:v>799</c:v>
                </c:pt>
                <c:pt idx="7">
                  <c:v>800</c:v>
                </c:pt>
                <c:pt idx="8">
                  <c:v>803</c:v>
                </c:pt>
                <c:pt idx="9">
                  <c:v>805</c:v>
                </c:pt>
                <c:pt idx="10">
                  <c:v>864</c:v>
                </c:pt>
                <c:pt idx="11">
                  <c:v>877</c:v>
                </c:pt>
                <c:pt idx="12">
                  <c:v>887</c:v>
                </c:pt>
                <c:pt idx="13">
                  <c:v>888</c:v>
                </c:pt>
                <c:pt idx="14">
                  <c:v>889</c:v>
                </c:pt>
                <c:pt idx="15">
                  <c:v>1207</c:v>
                </c:pt>
                <c:pt idx="16">
                  <c:v>1208</c:v>
                </c:pt>
                <c:pt idx="17">
                  <c:v>1221</c:v>
                </c:pt>
                <c:pt idx="18">
                  <c:v>1222</c:v>
                </c:pt>
                <c:pt idx="19">
                  <c:v>1223</c:v>
                </c:pt>
              </c:strCache>
            </c:strRef>
          </c:cat>
          <c:val>
            <c:numRef>
              <c:f>Timings!$BD$5:$BD$25</c:f>
              <c:numCache>
                <c:formatCode>0.00%</c:formatCode>
                <c:ptCount val="20"/>
                <c:pt idx="0">
                  <c:v>5.128205128205128E-2</c:v>
                </c:pt>
                <c:pt idx="1">
                  <c:v>5.128205128205128E-2</c:v>
                </c:pt>
                <c:pt idx="2">
                  <c:v>2.564102564102564E-2</c:v>
                </c:pt>
                <c:pt idx="3">
                  <c:v>5.128205128205128E-2</c:v>
                </c:pt>
                <c:pt idx="4">
                  <c:v>2.564102564102564E-2</c:v>
                </c:pt>
                <c:pt idx="5">
                  <c:v>2.564102564102564E-2</c:v>
                </c:pt>
                <c:pt idx="6">
                  <c:v>7.6923076923076927E-2</c:v>
                </c:pt>
                <c:pt idx="7">
                  <c:v>2.564102564102564E-2</c:v>
                </c:pt>
                <c:pt idx="8">
                  <c:v>0.10256410256410256</c:v>
                </c:pt>
                <c:pt idx="9">
                  <c:v>5.128205128205128E-2</c:v>
                </c:pt>
                <c:pt idx="10">
                  <c:v>2.564102564102564E-2</c:v>
                </c:pt>
                <c:pt idx="11">
                  <c:v>5.128205128205128E-2</c:v>
                </c:pt>
                <c:pt idx="12">
                  <c:v>2.564102564102564E-2</c:v>
                </c:pt>
                <c:pt idx="13">
                  <c:v>5.128205128205128E-2</c:v>
                </c:pt>
                <c:pt idx="14">
                  <c:v>0.10256410256410256</c:v>
                </c:pt>
                <c:pt idx="15">
                  <c:v>2.564102564102564E-2</c:v>
                </c:pt>
                <c:pt idx="16">
                  <c:v>2.564102564102564E-2</c:v>
                </c:pt>
                <c:pt idx="17">
                  <c:v>2.564102564102564E-2</c:v>
                </c:pt>
                <c:pt idx="18">
                  <c:v>0.12820512820512819</c:v>
                </c:pt>
                <c:pt idx="19">
                  <c:v>5.128205128205128E-2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E-430C-BB22-1066C58E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1624"/>
        <c:axId val="1134260312"/>
      </c:lineChart>
      <c:catAx>
        <c:axId val="399014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18072"/>
        <c:crosses val="autoZero"/>
        <c:auto val="1"/>
        <c:lblAlgn val="ctr"/>
        <c:lblOffset val="100"/>
        <c:noMultiLvlLbl val="0"/>
      </c:catAx>
      <c:valAx>
        <c:axId val="399018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14464"/>
        <c:crosses val="autoZero"/>
        <c:crossBetween val="between"/>
      </c:valAx>
      <c:valAx>
        <c:axId val="1134260312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61624"/>
        <c:crosses val="max"/>
        <c:crossBetween val="between"/>
      </c:valAx>
      <c:catAx>
        <c:axId val="1134261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4260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[decodedHexTracing.xlsx]Timings!PivotTable10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Timings!$AD$4</c:f>
              <c:strCache>
                <c:ptCount val="1"/>
                <c:pt idx="0">
                  <c:v>Count of txPHR - target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Timings!$AC$5:$AC$11</c:f>
              <c:strCache>
                <c:ptCount val="6"/>
                <c:pt idx="0">
                  <c:v>721</c:v>
                </c:pt>
                <c:pt idx="1">
                  <c:v>722</c:v>
                </c:pt>
                <c:pt idx="2">
                  <c:v>720</c:v>
                </c:pt>
                <c:pt idx="3">
                  <c:v>719</c:v>
                </c:pt>
                <c:pt idx="4">
                  <c:v>723</c:v>
                </c:pt>
                <c:pt idx="5">
                  <c:v>718</c:v>
                </c:pt>
              </c:strCache>
            </c:strRef>
          </c:cat>
          <c:val>
            <c:numRef>
              <c:f>Timings!$AD$5:$AD$11</c:f>
              <c:numCache>
                <c:formatCode>General</c:formatCode>
                <c:ptCount val="6"/>
                <c:pt idx="0">
                  <c:v>13</c:v>
                </c:pt>
                <c:pt idx="1">
                  <c:v>7</c:v>
                </c:pt>
                <c:pt idx="2">
                  <c:v>2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2-4F3C-A8D3-BEB1CCC1B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002024"/>
        <c:axId val="628000384"/>
      </c:barChart>
      <c:lineChart>
        <c:grouping val="standard"/>
        <c:varyColors val="0"/>
        <c:ser>
          <c:idx val="1"/>
          <c:order val="1"/>
          <c:tx>
            <c:strRef>
              <c:f>Timings!$AE$4</c:f>
              <c:strCache>
                <c:ptCount val="1"/>
                <c:pt idx="0">
                  <c:v>CDF of txPHR - target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Timings!$AC$5:$AC$11</c:f>
              <c:strCache>
                <c:ptCount val="6"/>
                <c:pt idx="0">
                  <c:v>721</c:v>
                </c:pt>
                <c:pt idx="1">
                  <c:v>722</c:v>
                </c:pt>
                <c:pt idx="2">
                  <c:v>720</c:v>
                </c:pt>
                <c:pt idx="3">
                  <c:v>719</c:v>
                </c:pt>
                <c:pt idx="4">
                  <c:v>723</c:v>
                </c:pt>
                <c:pt idx="5">
                  <c:v>718</c:v>
                </c:pt>
              </c:strCache>
            </c:strRef>
          </c:cat>
          <c:val>
            <c:numRef>
              <c:f>Timings!$AE$5:$AE$11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0.51282051282051277</c:v>
                </c:pt>
                <c:pt idx="2">
                  <c:v>0.5641025641025641</c:v>
                </c:pt>
                <c:pt idx="3">
                  <c:v>0.74358974358974361</c:v>
                </c:pt>
                <c:pt idx="4">
                  <c:v>0.87179487179487181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8BE-B2A1-AE9B9E021526}"/>
            </c:ext>
          </c:extLst>
        </c:ser>
        <c:ser>
          <c:idx val="2"/>
          <c:order val="2"/>
          <c:tx>
            <c:strRef>
              <c:f>Timings!$AF$4</c:f>
              <c:strCache>
                <c:ptCount val="1"/>
                <c:pt idx="0">
                  <c:v>PDF txPHR - target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Timings!$AC$5:$AC$11</c:f>
              <c:strCache>
                <c:ptCount val="6"/>
                <c:pt idx="0">
                  <c:v>721</c:v>
                </c:pt>
                <c:pt idx="1">
                  <c:v>722</c:v>
                </c:pt>
                <c:pt idx="2">
                  <c:v>720</c:v>
                </c:pt>
                <c:pt idx="3">
                  <c:v>719</c:v>
                </c:pt>
                <c:pt idx="4">
                  <c:v>723</c:v>
                </c:pt>
                <c:pt idx="5">
                  <c:v>718</c:v>
                </c:pt>
              </c:strCache>
            </c:strRef>
          </c:cat>
          <c:val>
            <c:numRef>
              <c:f>Timings!$AF$5:$AF$11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0.17948717948717949</c:v>
                </c:pt>
                <c:pt idx="2">
                  <c:v>5.128205128205128E-2</c:v>
                </c:pt>
                <c:pt idx="3">
                  <c:v>0.17948717948717949</c:v>
                </c:pt>
                <c:pt idx="4">
                  <c:v>0.12820512820512819</c:v>
                </c:pt>
                <c:pt idx="5">
                  <c:v>0.12820512820512819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8BE-B2A1-AE9B9E021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31792"/>
        <c:axId val="1080632448"/>
      </c:lineChart>
      <c:catAx>
        <c:axId val="628002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0384"/>
        <c:crosses val="autoZero"/>
        <c:auto val="1"/>
        <c:lblAlgn val="ctr"/>
        <c:lblOffset val="100"/>
        <c:noMultiLvlLbl val="0"/>
      </c:catAx>
      <c:valAx>
        <c:axId val="628000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2024"/>
        <c:crosses val="autoZero"/>
        <c:crossBetween val="between"/>
      </c:valAx>
      <c:valAx>
        <c:axId val="1080632448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31792"/>
        <c:crosses val="max"/>
        <c:crossBetween val="between"/>
      </c:valAx>
      <c:catAx>
        <c:axId val="108063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32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[decodedHexTracing.xlsx]Timings!PivotTable20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Timings!$BT$4</c:f>
              <c:strCache>
                <c:ptCount val="1"/>
                <c:pt idx="0">
                  <c:v>Count of rxCall to afterRx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Timings!$BS$5:$BS$20</c:f>
              <c:strCache>
                <c:ptCount val="1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29</c:v>
                </c:pt>
                <c:pt idx="4">
                  <c:v>30</c:v>
                </c:pt>
                <c:pt idx="5">
                  <c:v>140</c:v>
                </c:pt>
                <c:pt idx="6">
                  <c:v>141</c:v>
                </c:pt>
                <c:pt idx="7">
                  <c:v>145</c:v>
                </c:pt>
                <c:pt idx="8">
                  <c:v>146</c:v>
                </c:pt>
                <c:pt idx="9">
                  <c:v>152</c:v>
                </c:pt>
                <c:pt idx="10">
                  <c:v>153</c:v>
                </c:pt>
                <c:pt idx="11">
                  <c:v>154</c:v>
                </c:pt>
                <c:pt idx="12">
                  <c:v>155</c:v>
                </c:pt>
                <c:pt idx="13">
                  <c:v>157</c:v>
                </c:pt>
                <c:pt idx="14">
                  <c:v>158</c:v>
                </c:pt>
              </c:strCache>
            </c:strRef>
          </c:cat>
          <c:val>
            <c:numRef>
              <c:f>Timings!$BT$5:$BT$20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A-470C-A55C-8A1882C0C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31209920"/>
        <c:axId val="1031209592"/>
      </c:barChart>
      <c:lineChart>
        <c:grouping val="standard"/>
        <c:varyColors val="0"/>
        <c:ser>
          <c:idx val="1"/>
          <c:order val="1"/>
          <c:tx>
            <c:strRef>
              <c:f>Timings!$BU$4</c:f>
              <c:strCache>
                <c:ptCount val="1"/>
                <c:pt idx="0">
                  <c:v>CDF rxCall to afterRx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Timings!$BS$5:$BS$20</c:f>
              <c:strCache>
                <c:ptCount val="1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29</c:v>
                </c:pt>
                <c:pt idx="4">
                  <c:v>30</c:v>
                </c:pt>
                <c:pt idx="5">
                  <c:v>140</c:v>
                </c:pt>
                <c:pt idx="6">
                  <c:v>141</c:v>
                </c:pt>
                <c:pt idx="7">
                  <c:v>145</c:v>
                </c:pt>
                <c:pt idx="8">
                  <c:v>146</c:v>
                </c:pt>
                <c:pt idx="9">
                  <c:v>152</c:v>
                </c:pt>
                <c:pt idx="10">
                  <c:v>153</c:v>
                </c:pt>
                <c:pt idx="11">
                  <c:v>154</c:v>
                </c:pt>
                <c:pt idx="12">
                  <c:v>155</c:v>
                </c:pt>
                <c:pt idx="13">
                  <c:v>157</c:v>
                </c:pt>
                <c:pt idx="14">
                  <c:v>158</c:v>
                </c:pt>
              </c:strCache>
            </c:strRef>
          </c:cat>
          <c:val>
            <c:numRef>
              <c:f>Timings!$BU$5:$BU$20</c:f>
              <c:numCache>
                <c:formatCode>0.00%</c:formatCode>
                <c:ptCount val="15"/>
                <c:pt idx="0">
                  <c:v>0.13333333333333333</c:v>
                </c:pt>
                <c:pt idx="1">
                  <c:v>0.23333333333333334</c:v>
                </c:pt>
                <c:pt idx="2">
                  <c:v>0.26666666666666666</c:v>
                </c:pt>
                <c:pt idx="3">
                  <c:v>0.3</c:v>
                </c:pt>
                <c:pt idx="4">
                  <c:v>0.33333333333333331</c:v>
                </c:pt>
                <c:pt idx="5">
                  <c:v>0.43333333333333335</c:v>
                </c:pt>
                <c:pt idx="6">
                  <c:v>0.56666666666666665</c:v>
                </c:pt>
                <c:pt idx="7">
                  <c:v>0.6333333333333333</c:v>
                </c:pt>
                <c:pt idx="8">
                  <c:v>0.7</c:v>
                </c:pt>
                <c:pt idx="9">
                  <c:v>0.76666666666666672</c:v>
                </c:pt>
                <c:pt idx="10">
                  <c:v>0.83333333333333337</c:v>
                </c:pt>
                <c:pt idx="11">
                  <c:v>0.8666666666666667</c:v>
                </c:pt>
                <c:pt idx="12">
                  <c:v>0.9</c:v>
                </c:pt>
                <c:pt idx="13">
                  <c:v>0.93333333333333335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B-4D86-9E89-FFB6124022C3}"/>
            </c:ext>
          </c:extLst>
        </c:ser>
        <c:ser>
          <c:idx val="2"/>
          <c:order val="2"/>
          <c:tx>
            <c:strRef>
              <c:f>Timings!$BV$4</c:f>
              <c:strCache>
                <c:ptCount val="1"/>
                <c:pt idx="0">
                  <c:v>PDF rxCall to afterRx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Timings!$BS$5:$BS$20</c:f>
              <c:strCache>
                <c:ptCount val="1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29</c:v>
                </c:pt>
                <c:pt idx="4">
                  <c:v>30</c:v>
                </c:pt>
                <c:pt idx="5">
                  <c:v>140</c:v>
                </c:pt>
                <c:pt idx="6">
                  <c:v>141</c:v>
                </c:pt>
                <c:pt idx="7">
                  <c:v>145</c:v>
                </c:pt>
                <c:pt idx="8">
                  <c:v>146</c:v>
                </c:pt>
                <c:pt idx="9">
                  <c:v>152</c:v>
                </c:pt>
                <c:pt idx="10">
                  <c:v>153</c:v>
                </c:pt>
                <c:pt idx="11">
                  <c:v>154</c:v>
                </c:pt>
                <c:pt idx="12">
                  <c:v>155</c:v>
                </c:pt>
                <c:pt idx="13">
                  <c:v>157</c:v>
                </c:pt>
                <c:pt idx="14">
                  <c:v>158</c:v>
                </c:pt>
              </c:strCache>
            </c:strRef>
          </c:cat>
          <c:val>
            <c:numRef>
              <c:f>Timings!$BV$5:$BV$20</c:f>
              <c:numCache>
                <c:formatCode>0.00%</c:formatCode>
                <c:ptCount val="15"/>
                <c:pt idx="0">
                  <c:v>0.13333333333333333</c:v>
                </c:pt>
                <c:pt idx="1">
                  <c:v>0.1</c:v>
                </c:pt>
                <c:pt idx="2">
                  <c:v>3.3333333333333333E-2</c:v>
                </c:pt>
                <c:pt idx="3">
                  <c:v>3.3333333333333333E-2</c:v>
                </c:pt>
                <c:pt idx="4">
                  <c:v>3.3333333333333333E-2</c:v>
                </c:pt>
                <c:pt idx="5">
                  <c:v>0.1</c:v>
                </c:pt>
                <c:pt idx="6">
                  <c:v>0.13333333333333333</c:v>
                </c:pt>
                <c:pt idx="7">
                  <c:v>6.6666666666666666E-2</c:v>
                </c:pt>
                <c:pt idx="8">
                  <c:v>6.6666666666666666E-2</c:v>
                </c:pt>
                <c:pt idx="9">
                  <c:v>6.6666666666666666E-2</c:v>
                </c:pt>
                <c:pt idx="10">
                  <c:v>6.6666666666666666E-2</c:v>
                </c:pt>
                <c:pt idx="11">
                  <c:v>3.3333333333333333E-2</c:v>
                </c:pt>
                <c:pt idx="12">
                  <c:v>3.3333333333333333E-2</c:v>
                </c:pt>
                <c:pt idx="13">
                  <c:v>3.3333333333333333E-2</c:v>
                </c:pt>
                <c:pt idx="14">
                  <c:v>6.6666666666666666E-2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B-4D86-9E89-FFB612402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769208"/>
        <c:axId val="607766256"/>
      </c:lineChart>
      <c:catAx>
        <c:axId val="10312099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09592"/>
        <c:crosses val="autoZero"/>
        <c:auto val="1"/>
        <c:lblAlgn val="ctr"/>
        <c:lblOffset val="100"/>
        <c:noMultiLvlLbl val="0"/>
      </c:catAx>
      <c:valAx>
        <c:axId val="1031209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09920"/>
        <c:crosses val="autoZero"/>
        <c:crossBetween val="between"/>
      </c:valAx>
      <c:valAx>
        <c:axId val="60776625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69208"/>
        <c:crosses val="max"/>
        <c:crossBetween val="between"/>
      </c:valAx>
      <c:catAx>
        <c:axId val="607769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7766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[decodedHexTracing.xlsx]Timings!PivotTable13</c:name>
    <c:fmtId val="1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Timings!$AP$4</c:f>
              <c:strCache>
                <c:ptCount val="1"/>
                <c:pt idx="0">
                  <c:v>Count of rxEnd to targetTime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Timings!$AO$5:$AO$6</c:f>
              <c:strCache>
                <c:ptCount val="1"/>
                <c:pt idx="0">
                  <c:v>1000</c:v>
                </c:pt>
              </c:strCache>
            </c:strRef>
          </c:cat>
          <c:val>
            <c:numRef>
              <c:f>Timings!$AP$5:$AP$6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0-4CC6-99BA-C8FF9956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18904296"/>
        <c:axId val="618905936"/>
      </c:barChart>
      <c:lineChart>
        <c:grouping val="standard"/>
        <c:varyColors val="0"/>
        <c:ser>
          <c:idx val="1"/>
          <c:order val="1"/>
          <c:tx>
            <c:strRef>
              <c:f>Timings!$AQ$4</c:f>
              <c:strCache>
                <c:ptCount val="1"/>
                <c:pt idx="0">
                  <c:v>CDF End to targetTime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Timings!$AO$5:$AO$6</c:f>
              <c:strCache>
                <c:ptCount val="1"/>
                <c:pt idx="0">
                  <c:v>1000</c:v>
                </c:pt>
              </c:strCache>
            </c:strRef>
          </c:cat>
          <c:val>
            <c:numRef>
              <c:f>Timings!$AQ$5:$AQ$6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4-4A0E-88F7-A020E237CCD5}"/>
            </c:ext>
          </c:extLst>
        </c:ser>
        <c:ser>
          <c:idx val="2"/>
          <c:order val="2"/>
          <c:tx>
            <c:strRef>
              <c:f>Timings!$AR$4</c:f>
              <c:strCache>
                <c:ptCount val="1"/>
                <c:pt idx="0">
                  <c:v>PDF rxEnd to targetTime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Timings!$AO$5:$AO$6</c:f>
              <c:strCache>
                <c:ptCount val="1"/>
                <c:pt idx="0">
                  <c:v>1000</c:v>
                </c:pt>
              </c:strCache>
            </c:strRef>
          </c:cat>
          <c:val>
            <c:numRef>
              <c:f>Timings!$AR$5:$AR$6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4-4A0E-88F7-A020E237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6487"/>
        <c:axId val="19747471"/>
      </c:lineChart>
      <c:catAx>
        <c:axId val="618904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5936"/>
        <c:crosses val="autoZero"/>
        <c:auto val="1"/>
        <c:lblAlgn val="ctr"/>
        <c:lblOffset val="100"/>
        <c:noMultiLvlLbl val="0"/>
      </c:catAx>
      <c:valAx>
        <c:axId val="618905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4296"/>
        <c:crosses val="autoZero"/>
        <c:crossBetween val="between"/>
      </c:valAx>
      <c:valAx>
        <c:axId val="19747471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487"/>
        <c:crosses val="max"/>
        <c:crossBetween val="between"/>
      </c:valAx>
      <c:catAx>
        <c:axId val="197464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47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[decodedHexTracing.xlsx]Timings!PivotTable19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Timings!$BH$4</c:f>
              <c:strCache>
                <c:ptCount val="1"/>
                <c:pt idx="0">
                  <c:v>Count of txCall to afterTx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Timings!$BG$5:$BG$26</c:f>
              <c:strCache>
                <c:ptCount val="21"/>
                <c:pt idx="0">
                  <c:v>805</c:v>
                </c:pt>
                <c:pt idx="1">
                  <c:v>806</c:v>
                </c:pt>
                <c:pt idx="2">
                  <c:v>807</c:v>
                </c:pt>
                <c:pt idx="3">
                  <c:v>808</c:v>
                </c:pt>
                <c:pt idx="4">
                  <c:v>809</c:v>
                </c:pt>
                <c:pt idx="5">
                  <c:v>815</c:v>
                </c:pt>
                <c:pt idx="6">
                  <c:v>816</c:v>
                </c:pt>
                <c:pt idx="7">
                  <c:v>817</c:v>
                </c:pt>
                <c:pt idx="8">
                  <c:v>818</c:v>
                </c:pt>
                <c:pt idx="9">
                  <c:v>819</c:v>
                </c:pt>
                <c:pt idx="10">
                  <c:v>837</c:v>
                </c:pt>
                <c:pt idx="11">
                  <c:v>882</c:v>
                </c:pt>
                <c:pt idx="12">
                  <c:v>895</c:v>
                </c:pt>
                <c:pt idx="13">
                  <c:v>906</c:v>
                </c:pt>
                <c:pt idx="14">
                  <c:v>907</c:v>
                </c:pt>
                <c:pt idx="15">
                  <c:v>908</c:v>
                </c:pt>
                <c:pt idx="16">
                  <c:v>1220</c:v>
                </c:pt>
                <c:pt idx="17">
                  <c:v>1222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</c:strCache>
            </c:strRef>
          </c:cat>
          <c:val>
            <c:numRef>
              <c:f>Timings!$BH$5:$BH$26</c:f>
              <c:numCache>
                <c:formatCode>General</c:formatCode>
                <c:ptCount val="21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0-4C07-AC82-E0FDA3177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87541208"/>
        <c:axId val="87538912"/>
      </c:barChart>
      <c:lineChart>
        <c:grouping val="standard"/>
        <c:varyColors val="0"/>
        <c:ser>
          <c:idx val="1"/>
          <c:order val="1"/>
          <c:tx>
            <c:strRef>
              <c:f>Timings!$BI$4</c:f>
              <c:strCache>
                <c:ptCount val="1"/>
                <c:pt idx="0">
                  <c:v>CDF txCall to afterTx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Timings!$BG$5:$BG$26</c:f>
              <c:strCache>
                <c:ptCount val="21"/>
                <c:pt idx="0">
                  <c:v>805</c:v>
                </c:pt>
                <c:pt idx="1">
                  <c:v>806</c:v>
                </c:pt>
                <c:pt idx="2">
                  <c:v>807</c:v>
                </c:pt>
                <c:pt idx="3">
                  <c:v>808</c:v>
                </c:pt>
                <c:pt idx="4">
                  <c:v>809</c:v>
                </c:pt>
                <c:pt idx="5">
                  <c:v>815</c:v>
                </c:pt>
                <c:pt idx="6">
                  <c:v>816</c:v>
                </c:pt>
                <c:pt idx="7">
                  <c:v>817</c:v>
                </c:pt>
                <c:pt idx="8">
                  <c:v>818</c:v>
                </c:pt>
                <c:pt idx="9">
                  <c:v>819</c:v>
                </c:pt>
                <c:pt idx="10">
                  <c:v>837</c:v>
                </c:pt>
                <c:pt idx="11">
                  <c:v>882</c:v>
                </c:pt>
                <c:pt idx="12">
                  <c:v>895</c:v>
                </c:pt>
                <c:pt idx="13">
                  <c:v>906</c:v>
                </c:pt>
                <c:pt idx="14">
                  <c:v>907</c:v>
                </c:pt>
                <c:pt idx="15">
                  <c:v>908</c:v>
                </c:pt>
                <c:pt idx="16">
                  <c:v>1220</c:v>
                </c:pt>
                <c:pt idx="17">
                  <c:v>1222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</c:strCache>
            </c:strRef>
          </c:cat>
          <c:val>
            <c:numRef>
              <c:f>Timings!$BI$5:$BI$26</c:f>
              <c:numCache>
                <c:formatCode>0.00%</c:formatCode>
                <c:ptCount val="21"/>
                <c:pt idx="0">
                  <c:v>0.10256410256410256</c:v>
                </c:pt>
                <c:pt idx="1">
                  <c:v>0.12820512820512819</c:v>
                </c:pt>
                <c:pt idx="2">
                  <c:v>0.15384615384615385</c:v>
                </c:pt>
                <c:pt idx="3">
                  <c:v>0.17948717948717949</c:v>
                </c:pt>
                <c:pt idx="4">
                  <c:v>0.20512820512820512</c:v>
                </c:pt>
                <c:pt idx="5">
                  <c:v>0.25641025641025639</c:v>
                </c:pt>
                <c:pt idx="6">
                  <c:v>0.28205128205128205</c:v>
                </c:pt>
                <c:pt idx="7">
                  <c:v>0.41025641025641024</c:v>
                </c:pt>
                <c:pt idx="8">
                  <c:v>0.4358974358974359</c:v>
                </c:pt>
                <c:pt idx="9">
                  <c:v>0.46153846153846156</c:v>
                </c:pt>
                <c:pt idx="10">
                  <c:v>0.48717948717948717</c:v>
                </c:pt>
                <c:pt idx="11">
                  <c:v>0.51282051282051277</c:v>
                </c:pt>
                <c:pt idx="12">
                  <c:v>0.5641025641025641</c:v>
                </c:pt>
                <c:pt idx="13">
                  <c:v>0.58974358974358976</c:v>
                </c:pt>
                <c:pt idx="14">
                  <c:v>0.66666666666666663</c:v>
                </c:pt>
                <c:pt idx="15">
                  <c:v>0.74358974358974361</c:v>
                </c:pt>
                <c:pt idx="16">
                  <c:v>0.76923076923076927</c:v>
                </c:pt>
                <c:pt idx="17">
                  <c:v>0.79487179487179482</c:v>
                </c:pt>
                <c:pt idx="18">
                  <c:v>0.87179487179487181</c:v>
                </c:pt>
                <c:pt idx="19">
                  <c:v>0.97435897435897434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88F-B394-7BFD894D6C8E}"/>
            </c:ext>
          </c:extLst>
        </c:ser>
        <c:ser>
          <c:idx val="2"/>
          <c:order val="2"/>
          <c:tx>
            <c:strRef>
              <c:f>Timings!$BJ$4</c:f>
              <c:strCache>
                <c:ptCount val="1"/>
                <c:pt idx="0">
                  <c:v>PDF txCall to afterTx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Timings!$BG$5:$BG$26</c:f>
              <c:strCache>
                <c:ptCount val="21"/>
                <c:pt idx="0">
                  <c:v>805</c:v>
                </c:pt>
                <c:pt idx="1">
                  <c:v>806</c:v>
                </c:pt>
                <c:pt idx="2">
                  <c:v>807</c:v>
                </c:pt>
                <c:pt idx="3">
                  <c:v>808</c:v>
                </c:pt>
                <c:pt idx="4">
                  <c:v>809</c:v>
                </c:pt>
                <c:pt idx="5">
                  <c:v>815</c:v>
                </c:pt>
                <c:pt idx="6">
                  <c:v>816</c:v>
                </c:pt>
                <c:pt idx="7">
                  <c:v>817</c:v>
                </c:pt>
                <c:pt idx="8">
                  <c:v>818</c:v>
                </c:pt>
                <c:pt idx="9">
                  <c:v>819</c:v>
                </c:pt>
                <c:pt idx="10">
                  <c:v>837</c:v>
                </c:pt>
                <c:pt idx="11">
                  <c:v>882</c:v>
                </c:pt>
                <c:pt idx="12">
                  <c:v>895</c:v>
                </c:pt>
                <c:pt idx="13">
                  <c:v>906</c:v>
                </c:pt>
                <c:pt idx="14">
                  <c:v>907</c:v>
                </c:pt>
                <c:pt idx="15">
                  <c:v>908</c:v>
                </c:pt>
                <c:pt idx="16">
                  <c:v>1220</c:v>
                </c:pt>
                <c:pt idx="17">
                  <c:v>1222</c:v>
                </c:pt>
                <c:pt idx="18">
                  <c:v>1234</c:v>
                </c:pt>
                <c:pt idx="19">
                  <c:v>1235</c:v>
                </c:pt>
                <c:pt idx="20">
                  <c:v>1236</c:v>
                </c:pt>
              </c:strCache>
            </c:strRef>
          </c:cat>
          <c:val>
            <c:numRef>
              <c:f>Timings!$BJ$5:$BJ$26</c:f>
              <c:numCache>
                <c:formatCode>0.00%</c:formatCode>
                <c:ptCount val="21"/>
                <c:pt idx="0">
                  <c:v>0.10256410256410256</c:v>
                </c:pt>
                <c:pt idx="1">
                  <c:v>2.564102564102564E-2</c:v>
                </c:pt>
                <c:pt idx="2">
                  <c:v>2.564102564102564E-2</c:v>
                </c:pt>
                <c:pt idx="3">
                  <c:v>2.564102564102564E-2</c:v>
                </c:pt>
                <c:pt idx="4">
                  <c:v>2.564102564102564E-2</c:v>
                </c:pt>
                <c:pt idx="5">
                  <c:v>5.128205128205128E-2</c:v>
                </c:pt>
                <c:pt idx="6">
                  <c:v>2.564102564102564E-2</c:v>
                </c:pt>
                <c:pt idx="7">
                  <c:v>0.12820512820512819</c:v>
                </c:pt>
                <c:pt idx="8">
                  <c:v>2.564102564102564E-2</c:v>
                </c:pt>
                <c:pt idx="9">
                  <c:v>2.564102564102564E-2</c:v>
                </c:pt>
                <c:pt idx="10">
                  <c:v>2.564102564102564E-2</c:v>
                </c:pt>
                <c:pt idx="11">
                  <c:v>2.564102564102564E-2</c:v>
                </c:pt>
                <c:pt idx="12">
                  <c:v>5.128205128205128E-2</c:v>
                </c:pt>
                <c:pt idx="13">
                  <c:v>2.564102564102564E-2</c:v>
                </c:pt>
                <c:pt idx="14">
                  <c:v>7.6923076923076927E-2</c:v>
                </c:pt>
                <c:pt idx="15">
                  <c:v>7.6923076923076927E-2</c:v>
                </c:pt>
                <c:pt idx="16">
                  <c:v>2.564102564102564E-2</c:v>
                </c:pt>
                <c:pt idx="17">
                  <c:v>2.564102564102564E-2</c:v>
                </c:pt>
                <c:pt idx="18">
                  <c:v>7.6923076923076927E-2</c:v>
                </c:pt>
                <c:pt idx="19">
                  <c:v>0.10256410256410256</c:v>
                </c:pt>
                <c:pt idx="20">
                  <c:v>2.564102564102564E-2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2-488F-B394-7BFD894D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45568"/>
        <c:axId val="1080651144"/>
      </c:lineChart>
      <c:catAx>
        <c:axId val="87541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8912"/>
        <c:crosses val="autoZero"/>
        <c:auto val="1"/>
        <c:lblAlgn val="ctr"/>
        <c:lblOffset val="100"/>
        <c:noMultiLvlLbl val="0"/>
      </c:catAx>
      <c:valAx>
        <c:axId val="87538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1208"/>
        <c:crosses val="autoZero"/>
        <c:crossBetween val="between"/>
      </c:valAx>
      <c:valAx>
        <c:axId val="1080651144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45568"/>
        <c:crosses val="max"/>
        <c:crossBetween val="between"/>
      </c:valAx>
      <c:catAx>
        <c:axId val="108064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5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[decodedHexTracing.xlsx]Timings!PivotTable12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Timings!$AJ$4</c:f>
              <c:strCache>
                <c:ptCount val="1"/>
                <c:pt idx="0">
                  <c:v>Count of txEnd to rxStart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Timings!$AI$5:$AI$24</c:f>
              <c:strCache>
                <c:ptCount val="19"/>
                <c:pt idx="0">
                  <c:v>555</c:v>
                </c:pt>
                <c:pt idx="1">
                  <c:v>556</c:v>
                </c:pt>
                <c:pt idx="2">
                  <c:v>559</c:v>
                </c:pt>
                <c:pt idx="3">
                  <c:v>568</c:v>
                </c:pt>
                <c:pt idx="4">
                  <c:v>569</c:v>
                </c:pt>
                <c:pt idx="5">
                  <c:v>777</c:v>
                </c:pt>
                <c:pt idx="6">
                  <c:v>778</c:v>
                </c:pt>
                <c:pt idx="7">
                  <c:v>779</c:v>
                </c:pt>
                <c:pt idx="8">
                  <c:v>780</c:v>
                </c:pt>
                <c:pt idx="9">
                  <c:v>781</c:v>
                </c:pt>
                <c:pt idx="10">
                  <c:v>783</c:v>
                </c:pt>
                <c:pt idx="11">
                  <c:v>818</c:v>
                </c:pt>
                <c:pt idx="12">
                  <c:v>819</c:v>
                </c:pt>
                <c:pt idx="13">
                  <c:v>830</c:v>
                </c:pt>
                <c:pt idx="14">
                  <c:v>831</c:v>
                </c:pt>
                <c:pt idx="15">
                  <c:v>864</c:v>
                </c:pt>
                <c:pt idx="16">
                  <c:v>900</c:v>
                </c:pt>
                <c:pt idx="17">
                  <c:v>901</c:v>
                </c:pt>
                <c:pt idx="18">
                  <c:v>919</c:v>
                </c:pt>
              </c:strCache>
            </c:strRef>
          </c:cat>
          <c:val>
            <c:numRef>
              <c:f>Timings!$AJ$5:$AJ$24</c:f>
              <c:numCache>
                <c:formatCode>General</c:formatCode>
                <c:ptCount val="19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4-4490-9026-F2B850C5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006944"/>
        <c:axId val="628010224"/>
      </c:barChart>
      <c:lineChart>
        <c:grouping val="standard"/>
        <c:varyColors val="0"/>
        <c:ser>
          <c:idx val="1"/>
          <c:order val="1"/>
          <c:tx>
            <c:strRef>
              <c:f>Timings!$AK$4</c:f>
              <c:strCache>
                <c:ptCount val="1"/>
                <c:pt idx="0">
                  <c:v>CDF txEnd to rxStart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Timings!$AI$5:$AI$24</c:f>
              <c:strCache>
                <c:ptCount val="19"/>
                <c:pt idx="0">
                  <c:v>555</c:v>
                </c:pt>
                <c:pt idx="1">
                  <c:v>556</c:v>
                </c:pt>
                <c:pt idx="2">
                  <c:v>559</c:v>
                </c:pt>
                <c:pt idx="3">
                  <c:v>568</c:v>
                </c:pt>
                <c:pt idx="4">
                  <c:v>569</c:v>
                </c:pt>
                <c:pt idx="5">
                  <c:v>777</c:v>
                </c:pt>
                <c:pt idx="6">
                  <c:v>778</c:v>
                </c:pt>
                <c:pt idx="7">
                  <c:v>779</c:v>
                </c:pt>
                <c:pt idx="8">
                  <c:v>780</c:v>
                </c:pt>
                <c:pt idx="9">
                  <c:v>781</c:v>
                </c:pt>
                <c:pt idx="10">
                  <c:v>783</c:v>
                </c:pt>
                <c:pt idx="11">
                  <c:v>818</c:v>
                </c:pt>
                <c:pt idx="12">
                  <c:v>819</c:v>
                </c:pt>
                <c:pt idx="13">
                  <c:v>830</c:v>
                </c:pt>
                <c:pt idx="14">
                  <c:v>831</c:v>
                </c:pt>
                <c:pt idx="15">
                  <c:v>864</c:v>
                </c:pt>
                <c:pt idx="16">
                  <c:v>900</c:v>
                </c:pt>
                <c:pt idx="17">
                  <c:v>901</c:v>
                </c:pt>
                <c:pt idx="18">
                  <c:v>919</c:v>
                </c:pt>
              </c:strCache>
            </c:strRef>
          </c:cat>
          <c:val>
            <c:numRef>
              <c:f>Timings!$AK$5:$AK$24</c:f>
              <c:numCache>
                <c:formatCode>0.00%</c:formatCode>
                <c:ptCount val="19"/>
                <c:pt idx="0">
                  <c:v>0.16666666666666666</c:v>
                </c:pt>
                <c:pt idx="1">
                  <c:v>0.23333333333333334</c:v>
                </c:pt>
                <c:pt idx="2">
                  <c:v>0.26666666666666666</c:v>
                </c:pt>
                <c:pt idx="3">
                  <c:v>0.3</c:v>
                </c:pt>
                <c:pt idx="4">
                  <c:v>0.33333333333333331</c:v>
                </c:pt>
                <c:pt idx="5">
                  <c:v>0.36666666666666664</c:v>
                </c:pt>
                <c:pt idx="6">
                  <c:v>0.4</c:v>
                </c:pt>
                <c:pt idx="7">
                  <c:v>0.5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0.6333333333333333</c:v>
                </c:pt>
                <c:pt idx="11">
                  <c:v>0.73333333333333328</c:v>
                </c:pt>
                <c:pt idx="12">
                  <c:v>0.76666666666666672</c:v>
                </c:pt>
                <c:pt idx="13">
                  <c:v>0.83333333333333337</c:v>
                </c:pt>
                <c:pt idx="14">
                  <c:v>0.8666666666666667</c:v>
                </c:pt>
                <c:pt idx="15">
                  <c:v>0.9</c:v>
                </c:pt>
                <c:pt idx="16">
                  <c:v>0.93333333333333335</c:v>
                </c:pt>
                <c:pt idx="17">
                  <c:v>0.96666666666666667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B-4DDA-AB3E-41649C3EF300}"/>
            </c:ext>
          </c:extLst>
        </c:ser>
        <c:ser>
          <c:idx val="2"/>
          <c:order val="2"/>
          <c:tx>
            <c:strRef>
              <c:f>Timings!$AL$4</c:f>
              <c:strCache>
                <c:ptCount val="1"/>
                <c:pt idx="0">
                  <c:v>PDF txEnd to rxStart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Timings!$AI$5:$AI$24</c:f>
              <c:strCache>
                <c:ptCount val="19"/>
                <c:pt idx="0">
                  <c:v>555</c:v>
                </c:pt>
                <c:pt idx="1">
                  <c:v>556</c:v>
                </c:pt>
                <c:pt idx="2">
                  <c:v>559</c:v>
                </c:pt>
                <c:pt idx="3">
                  <c:v>568</c:v>
                </c:pt>
                <c:pt idx="4">
                  <c:v>569</c:v>
                </c:pt>
                <c:pt idx="5">
                  <c:v>777</c:v>
                </c:pt>
                <c:pt idx="6">
                  <c:v>778</c:v>
                </c:pt>
                <c:pt idx="7">
                  <c:v>779</c:v>
                </c:pt>
                <c:pt idx="8">
                  <c:v>780</c:v>
                </c:pt>
                <c:pt idx="9">
                  <c:v>781</c:v>
                </c:pt>
                <c:pt idx="10">
                  <c:v>783</c:v>
                </c:pt>
                <c:pt idx="11">
                  <c:v>818</c:v>
                </c:pt>
                <c:pt idx="12">
                  <c:v>819</c:v>
                </c:pt>
                <c:pt idx="13">
                  <c:v>830</c:v>
                </c:pt>
                <c:pt idx="14">
                  <c:v>831</c:v>
                </c:pt>
                <c:pt idx="15">
                  <c:v>864</c:v>
                </c:pt>
                <c:pt idx="16">
                  <c:v>900</c:v>
                </c:pt>
                <c:pt idx="17">
                  <c:v>901</c:v>
                </c:pt>
                <c:pt idx="18">
                  <c:v>919</c:v>
                </c:pt>
              </c:strCache>
            </c:strRef>
          </c:cat>
          <c:val>
            <c:numRef>
              <c:f>Timings!$AL$5:$AL$24</c:f>
              <c:numCache>
                <c:formatCode>0.00%</c:formatCode>
                <c:ptCount val="19"/>
                <c:pt idx="0">
                  <c:v>0.16666666666666666</c:v>
                </c:pt>
                <c:pt idx="1">
                  <c:v>6.6666666666666666E-2</c:v>
                </c:pt>
                <c:pt idx="2">
                  <c:v>3.3333333333333333E-2</c:v>
                </c:pt>
                <c:pt idx="3">
                  <c:v>3.3333333333333333E-2</c:v>
                </c:pt>
                <c:pt idx="4">
                  <c:v>3.3333333333333333E-2</c:v>
                </c:pt>
                <c:pt idx="5">
                  <c:v>3.3333333333333333E-2</c:v>
                </c:pt>
                <c:pt idx="6">
                  <c:v>3.3333333333333333E-2</c:v>
                </c:pt>
                <c:pt idx="7">
                  <c:v>0.1</c:v>
                </c:pt>
                <c:pt idx="8">
                  <c:v>3.3333333333333333E-2</c:v>
                </c:pt>
                <c:pt idx="9">
                  <c:v>6.6666666666666666E-2</c:v>
                </c:pt>
                <c:pt idx="10">
                  <c:v>3.3333333333333333E-2</c:v>
                </c:pt>
                <c:pt idx="11">
                  <c:v>0.1</c:v>
                </c:pt>
                <c:pt idx="12">
                  <c:v>3.3333333333333333E-2</c:v>
                </c:pt>
                <c:pt idx="13">
                  <c:v>6.6666666666666666E-2</c:v>
                </c:pt>
                <c:pt idx="14">
                  <c:v>3.3333333333333333E-2</c:v>
                </c:pt>
                <c:pt idx="15">
                  <c:v>3.3333333333333333E-2</c:v>
                </c:pt>
                <c:pt idx="16">
                  <c:v>3.3333333333333333E-2</c:v>
                </c:pt>
                <c:pt idx="17">
                  <c:v>3.3333333333333333E-2</c:v>
                </c:pt>
                <c:pt idx="18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B-4DDA-AB3E-41649C3E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2375"/>
        <c:axId val="19710407"/>
      </c:lineChart>
      <c:catAx>
        <c:axId val="628006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10224"/>
        <c:crosses val="autoZero"/>
        <c:auto val="1"/>
        <c:lblAlgn val="ctr"/>
        <c:lblOffset val="100"/>
        <c:noMultiLvlLbl val="0"/>
      </c:catAx>
      <c:valAx>
        <c:axId val="628010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6944"/>
        <c:crosses val="autoZero"/>
        <c:crossBetween val="between"/>
      </c:valAx>
      <c:valAx>
        <c:axId val="19710407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2375"/>
        <c:crosses val="max"/>
        <c:crossBetween val="between"/>
      </c:valAx>
      <c:catAx>
        <c:axId val="19712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10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[decodedHexTracing.xlsx]Timings!PivotTable14</c:name>
    <c:fmtId val="1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Timings!$AV$4</c:f>
              <c:strCache>
                <c:ptCount val="1"/>
                <c:pt idx="0">
                  <c:v>Count of rxEnd to txTime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Timings!$AU$5:$AU$11</c:f>
              <c:strCache>
                <c:ptCount val="6"/>
                <c:pt idx="0">
                  <c:v>1718</c:v>
                </c:pt>
                <c:pt idx="1">
                  <c:v>1719</c:v>
                </c:pt>
                <c:pt idx="2">
                  <c:v>1720</c:v>
                </c:pt>
                <c:pt idx="3">
                  <c:v>1721</c:v>
                </c:pt>
                <c:pt idx="4">
                  <c:v>1722</c:v>
                </c:pt>
                <c:pt idx="5">
                  <c:v>1723</c:v>
                </c:pt>
              </c:strCache>
            </c:strRef>
          </c:cat>
          <c:val>
            <c:numRef>
              <c:f>Timings!$AV$5:$AV$11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3-42E9-8EF0-A2BAAB29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9074472"/>
        <c:axId val="629075784"/>
      </c:barChart>
      <c:lineChart>
        <c:grouping val="standard"/>
        <c:varyColors val="0"/>
        <c:ser>
          <c:idx val="1"/>
          <c:order val="1"/>
          <c:tx>
            <c:strRef>
              <c:f>Timings!$AW$4</c:f>
              <c:strCache>
                <c:ptCount val="1"/>
                <c:pt idx="0">
                  <c:v>CDF rxEnd to txTime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Timings!$AU$5:$AU$11</c:f>
              <c:strCache>
                <c:ptCount val="6"/>
                <c:pt idx="0">
                  <c:v>1718</c:v>
                </c:pt>
                <c:pt idx="1">
                  <c:v>1719</c:v>
                </c:pt>
                <c:pt idx="2">
                  <c:v>1720</c:v>
                </c:pt>
                <c:pt idx="3">
                  <c:v>1721</c:v>
                </c:pt>
                <c:pt idx="4">
                  <c:v>1722</c:v>
                </c:pt>
                <c:pt idx="5">
                  <c:v>1723</c:v>
                </c:pt>
              </c:strCache>
            </c:strRef>
          </c:cat>
          <c:val>
            <c:numRef>
              <c:f>Timings!$AW$5:$AW$11</c:f>
              <c:numCache>
                <c:formatCode>0.00%</c:formatCode>
                <c:ptCount val="6"/>
                <c:pt idx="0">
                  <c:v>5.2631578947368418E-2</c:v>
                </c:pt>
                <c:pt idx="1">
                  <c:v>0.10526315789473684</c:v>
                </c:pt>
                <c:pt idx="2">
                  <c:v>0.21052631578947367</c:v>
                </c:pt>
                <c:pt idx="3">
                  <c:v>0.68421052631578949</c:v>
                </c:pt>
                <c:pt idx="4">
                  <c:v>0.84210526315789469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7-496A-BA22-BFC9893F433A}"/>
            </c:ext>
          </c:extLst>
        </c:ser>
        <c:ser>
          <c:idx val="2"/>
          <c:order val="2"/>
          <c:tx>
            <c:strRef>
              <c:f>Timings!$AX$4</c:f>
              <c:strCache>
                <c:ptCount val="1"/>
                <c:pt idx="0">
                  <c:v>PDF rxEnd to txTime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Timings!$AU$5:$AU$11</c:f>
              <c:strCache>
                <c:ptCount val="6"/>
                <c:pt idx="0">
                  <c:v>1718</c:v>
                </c:pt>
                <c:pt idx="1">
                  <c:v>1719</c:v>
                </c:pt>
                <c:pt idx="2">
                  <c:v>1720</c:v>
                </c:pt>
                <c:pt idx="3">
                  <c:v>1721</c:v>
                </c:pt>
                <c:pt idx="4">
                  <c:v>1722</c:v>
                </c:pt>
                <c:pt idx="5">
                  <c:v>1723</c:v>
                </c:pt>
              </c:strCache>
            </c:strRef>
          </c:cat>
          <c:val>
            <c:numRef>
              <c:f>Timings!$AX$5:$AX$11</c:f>
              <c:numCache>
                <c:formatCode>0.00%</c:formatCode>
                <c:ptCount val="6"/>
                <c:pt idx="0">
                  <c:v>5.2631578947368418E-2</c:v>
                </c:pt>
                <c:pt idx="1">
                  <c:v>5.2631578947368418E-2</c:v>
                </c:pt>
                <c:pt idx="2">
                  <c:v>0.10526315789473684</c:v>
                </c:pt>
                <c:pt idx="3">
                  <c:v>0.47368421052631576</c:v>
                </c:pt>
                <c:pt idx="4">
                  <c:v>0.15789473684210525</c:v>
                </c:pt>
                <c:pt idx="5">
                  <c:v>0.15789473684210525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7-496A-BA22-BFC9893F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2535"/>
        <c:axId val="19702207"/>
      </c:lineChart>
      <c:catAx>
        <c:axId val="629074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75784"/>
        <c:crosses val="autoZero"/>
        <c:auto val="1"/>
        <c:lblAlgn val="ctr"/>
        <c:lblOffset val="100"/>
        <c:noMultiLvlLbl val="0"/>
      </c:catAx>
      <c:valAx>
        <c:axId val="6290757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74472"/>
        <c:crosses val="autoZero"/>
        <c:crossBetween val="between"/>
      </c:valAx>
      <c:valAx>
        <c:axId val="19702207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535"/>
        <c:crosses val="max"/>
        <c:crossBetween val="between"/>
      </c:valAx>
      <c:catAx>
        <c:axId val="19702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02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[decodedHexTracing.xlsx]Timings!PivotTable21</c:name>
    <c:fmtId val="1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Timings!$BN$4</c:f>
              <c:strCache>
                <c:ptCount val="1"/>
                <c:pt idx="0">
                  <c:v>Count of rxEnd to txCall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Timings!$BM$5:$BM$15</c:f>
              <c:strCache>
                <c:ptCount val="10"/>
                <c:pt idx="0">
                  <c:v>195</c:v>
                </c:pt>
                <c:pt idx="1">
                  <c:v>197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205</c:v>
                </c:pt>
                <c:pt idx="7">
                  <c:v>212</c:v>
                </c:pt>
                <c:pt idx="8">
                  <c:v>213</c:v>
                </c:pt>
                <c:pt idx="9">
                  <c:v>214</c:v>
                </c:pt>
              </c:strCache>
            </c:strRef>
          </c:cat>
          <c:val>
            <c:numRef>
              <c:f>Timings!$BN$5:$BN$15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8-43B7-AC20-27440403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31223696"/>
        <c:axId val="1031221072"/>
      </c:barChart>
      <c:lineChart>
        <c:grouping val="standard"/>
        <c:varyColors val="0"/>
        <c:ser>
          <c:idx val="1"/>
          <c:order val="1"/>
          <c:tx>
            <c:strRef>
              <c:f>Timings!$BO$4</c:f>
              <c:strCache>
                <c:ptCount val="1"/>
                <c:pt idx="0">
                  <c:v>CDF rxEnd to txCall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Timings!$BM$5:$BM$15</c:f>
              <c:strCache>
                <c:ptCount val="10"/>
                <c:pt idx="0">
                  <c:v>195</c:v>
                </c:pt>
                <c:pt idx="1">
                  <c:v>197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205</c:v>
                </c:pt>
                <c:pt idx="7">
                  <c:v>212</c:v>
                </c:pt>
                <c:pt idx="8">
                  <c:v>213</c:v>
                </c:pt>
                <c:pt idx="9">
                  <c:v>214</c:v>
                </c:pt>
              </c:strCache>
            </c:strRef>
          </c:cat>
          <c:val>
            <c:numRef>
              <c:f>Timings!$BO$5:$BO$15</c:f>
              <c:numCache>
                <c:formatCode>0.00%</c:formatCode>
                <c:ptCount val="10"/>
                <c:pt idx="0">
                  <c:v>0.10526315789473684</c:v>
                </c:pt>
                <c:pt idx="1">
                  <c:v>0.31578947368421051</c:v>
                </c:pt>
                <c:pt idx="2">
                  <c:v>0.36842105263157893</c:v>
                </c:pt>
                <c:pt idx="3">
                  <c:v>0.52631578947368418</c:v>
                </c:pt>
                <c:pt idx="4">
                  <c:v>0.57894736842105265</c:v>
                </c:pt>
                <c:pt idx="5">
                  <c:v>0.63157894736842102</c:v>
                </c:pt>
                <c:pt idx="6">
                  <c:v>0.73684210526315785</c:v>
                </c:pt>
                <c:pt idx="7">
                  <c:v>0.78947368421052633</c:v>
                </c:pt>
                <c:pt idx="8">
                  <c:v>0.89473684210526316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2-4329-8FC2-B794BF7E69E8}"/>
            </c:ext>
          </c:extLst>
        </c:ser>
        <c:ser>
          <c:idx val="2"/>
          <c:order val="2"/>
          <c:tx>
            <c:strRef>
              <c:f>Timings!$BP$4</c:f>
              <c:strCache>
                <c:ptCount val="1"/>
                <c:pt idx="0">
                  <c:v>PDF rxEnd to txCall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Timings!$BM$5:$BM$15</c:f>
              <c:strCache>
                <c:ptCount val="10"/>
                <c:pt idx="0">
                  <c:v>195</c:v>
                </c:pt>
                <c:pt idx="1">
                  <c:v>197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205</c:v>
                </c:pt>
                <c:pt idx="7">
                  <c:v>212</c:v>
                </c:pt>
                <c:pt idx="8">
                  <c:v>213</c:v>
                </c:pt>
                <c:pt idx="9">
                  <c:v>214</c:v>
                </c:pt>
              </c:strCache>
            </c:strRef>
          </c:cat>
          <c:val>
            <c:numRef>
              <c:f>Timings!$BP$5:$BP$15</c:f>
              <c:numCache>
                <c:formatCode>0.00%</c:formatCode>
                <c:ptCount val="10"/>
                <c:pt idx="0">
                  <c:v>0.10526315789473684</c:v>
                </c:pt>
                <c:pt idx="1">
                  <c:v>0.21052631578947367</c:v>
                </c:pt>
                <c:pt idx="2">
                  <c:v>5.2631578947368418E-2</c:v>
                </c:pt>
                <c:pt idx="3">
                  <c:v>0.15789473684210525</c:v>
                </c:pt>
                <c:pt idx="4">
                  <c:v>5.2631578947368418E-2</c:v>
                </c:pt>
                <c:pt idx="5">
                  <c:v>5.2631578947368418E-2</c:v>
                </c:pt>
                <c:pt idx="6">
                  <c:v>0.10526315789473684</c:v>
                </c:pt>
                <c:pt idx="7">
                  <c:v>5.2631578947368418E-2</c:v>
                </c:pt>
                <c:pt idx="8">
                  <c:v>0.10526315789473684</c:v>
                </c:pt>
                <c:pt idx="9">
                  <c:v>0.10526315789473684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2-4329-8FC2-B794BF7E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7783"/>
        <c:axId val="19707455"/>
      </c:lineChart>
      <c:catAx>
        <c:axId val="1031223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1072"/>
        <c:crosses val="autoZero"/>
        <c:auto val="1"/>
        <c:lblAlgn val="ctr"/>
        <c:lblOffset val="100"/>
        <c:noMultiLvlLbl val="0"/>
      </c:catAx>
      <c:valAx>
        <c:axId val="1031221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3696"/>
        <c:crosses val="autoZero"/>
        <c:crossBetween val="between"/>
      </c:valAx>
      <c:valAx>
        <c:axId val="19707455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7783"/>
        <c:crosses val="max"/>
        <c:crossBetween val="between"/>
      </c:valAx>
      <c:catAx>
        <c:axId val="19707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07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[decodedHexTracing.xlsx]fast-Link!PivotTable15</c:name>
    <c:fmtId val="8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'fast-Link'!$U$1</c:f>
              <c:strCache>
                <c:ptCount val="1"/>
                <c:pt idx="0">
                  <c:v>Count of dataReq2Res DATA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'fast-Link'!$T$2:$T$3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'fast-Link'!$U$2:$U$3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CDCC-435E-B598-815C1493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49151016"/>
        <c:axId val="1049157904"/>
      </c:barChart>
      <c:lineChart>
        <c:grouping val="standard"/>
        <c:varyColors val="0"/>
        <c:ser>
          <c:idx val="1"/>
          <c:order val="1"/>
          <c:tx>
            <c:strRef>
              <c:f>'fast-Link'!$V$1</c:f>
              <c:strCache>
                <c:ptCount val="1"/>
                <c:pt idx="0">
                  <c:v>CDF dataReq2Res DATA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'fast-Link'!$T$2:$T$3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'fast-Link'!$V$2:$V$3</c:f>
              <c:numCache>
                <c:formatCode>0.00%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9-48AA-9C01-D387ACFE84FB}"/>
            </c:ext>
          </c:extLst>
        </c:ser>
        <c:ser>
          <c:idx val="2"/>
          <c:order val="2"/>
          <c:tx>
            <c:strRef>
              <c:f>'fast-Link'!$W$1</c:f>
              <c:strCache>
                <c:ptCount val="1"/>
                <c:pt idx="0">
                  <c:v>PDF dataReq2Res DATA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'fast-Link'!$T$2:$T$3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'fast-Link'!$W$2:$W$3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9-48AA-9C01-D387ACFE8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39432"/>
        <c:axId val="1053638448"/>
      </c:lineChart>
      <c:catAx>
        <c:axId val="10491510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57904"/>
        <c:crosses val="autoZero"/>
        <c:auto val="1"/>
        <c:lblAlgn val="ctr"/>
        <c:lblOffset val="100"/>
        <c:noMultiLvlLbl val="0"/>
      </c:catAx>
      <c:valAx>
        <c:axId val="10491579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51016"/>
        <c:crosses val="autoZero"/>
        <c:crossBetween val="between"/>
      </c:valAx>
      <c:valAx>
        <c:axId val="1053638448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39432"/>
        <c:crosses val="max"/>
        <c:crossBetween val="between"/>
      </c:valAx>
      <c:catAx>
        <c:axId val="1053639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638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[decodedHexTracing.xlsx]fast-Link!PivotTable16</c:name>
    <c:fmtId val="4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'fast-Link'!$Z$1</c:f>
              <c:strCache>
                <c:ptCount val="1"/>
                <c:pt idx="0">
                  <c:v>Count of dataReq2Res wo DATA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'fast-Link'!$Y$2:$Y$29</c:f>
              <c:strCache>
                <c:ptCount val="27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</c:strCache>
            </c:strRef>
          </c:cat>
          <c:val>
            <c:numRef>
              <c:f>'fast-Link'!$Z$2:$Z$29</c:f>
              <c:numCache>
                <c:formatCode>General</c:formatCode>
                <c:ptCount val="27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4-4333-B4E8-9163B5056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49124448"/>
        <c:axId val="1049125104"/>
      </c:barChart>
      <c:lineChart>
        <c:grouping val="standard"/>
        <c:varyColors val="0"/>
        <c:ser>
          <c:idx val="1"/>
          <c:order val="1"/>
          <c:tx>
            <c:strRef>
              <c:f>'fast-Link'!$AA$1</c:f>
              <c:strCache>
                <c:ptCount val="1"/>
                <c:pt idx="0">
                  <c:v>CDF dataReq2Res wo DATA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'fast-Link'!$Y$2:$Y$29</c:f>
              <c:strCache>
                <c:ptCount val="27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</c:strCache>
            </c:strRef>
          </c:cat>
          <c:val>
            <c:numRef>
              <c:f>'fast-Link'!$AA$2:$AA$29</c:f>
              <c:numCache>
                <c:formatCode>0.00%</c:formatCode>
                <c:ptCount val="27"/>
                <c:pt idx="0">
                  <c:v>2.564102564102564E-2</c:v>
                </c:pt>
                <c:pt idx="1">
                  <c:v>5.128205128205128E-2</c:v>
                </c:pt>
                <c:pt idx="2">
                  <c:v>0.12820512820512819</c:v>
                </c:pt>
                <c:pt idx="3">
                  <c:v>0.15384615384615385</c:v>
                </c:pt>
                <c:pt idx="4">
                  <c:v>0.17948717948717949</c:v>
                </c:pt>
                <c:pt idx="5">
                  <c:v>0.20512820512820512</c:v>
                </c:pt>
                <c:pt idx="6">
                  <c:v>0.23076923076923078</c:v>
                </c:pt>
                <c:pt idx="7">
                  <c:v>0.25641025641025639</c:v>
                </c:pt>
                <c:pt idx="8">
                  <c:v>0.28205128205128205</c:v>
                </c:pt>
                <c:pt idx="9">
                  <c:v>0.30769230769230771</c:v>
                </c:pt>
                <c:pt idx="10">
                  <c:v>0.33333333333333331</c:v>
                </c:pt>
                <c:pt idx="11">
                  <c:v>0.35897435897435898</c:v>
                </c:pt>
                <c:pt idx="12">
                  <c:v>0.38461538461538464</c:v>
                </c:pt>
                <c:pt idx="13">
                  <c:v>0.41025641025641024</c:v>
                </c:pt>
                <c:pt idx="14">
                  <c:v>0.46153846153846156</c:v>
                </c:pt>
                <c:pt idx="15">
                  <c:v>0.48717948717948717</c:v>
                </c:pt>
                <c:pt idx="16">
                  <c:v>0.51282051282051277</c:v>
                </c:pt>
                <c:pt idx="17">
                  <c:v>0.53846153846153844</c:v>
                </c:pt>
                <c:pt idx="18">
                  <c:v>0.58974358974358976</c:v>
                </c:pt>
                <c:pt idx="19">
                  <c:v>0.66666666666666663</c:v>
                </c:pt>
                <c:pt idx="20">
                  <c:v>0.71794871794871795</c:v>
                </c:pt>
                <c:pt idx="21">
                  <c:v>0.74358974358974361</c:v>
                </c:pt>
                <c:pt idx="22">
                  <c:v>0.76923076923076927</c:v>
                </c:pt>
                <c:pt idx="23">
                  <c:v>0.79487179487179482</c:v>
                </c:pt>
                <c:pt idx="24">
                  <c:v>0.84615384615384615</c:v>
                </c:pt>
                <c:pt idx="25">
                  <c:v>0.97435897435897434</c:v>
                </c:pt>
                <c:pt idx="2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3-4A59-9CE8-F650E4164CFE}"/>
            </c:ext>
          </c:extLst>
        </c:ser>
        <c:ser>
          <c:idx val="2"/>
          <c:order val="2"/>
          <c:tx>
            <c:strRef>
              <c:f>'fast-Link'!$AB$1</c:f>
              <c:strCache>
                <c:ptCount val="1"/>
                <c:pt idx="0">
                  <c:v>PDF dataReq2Res wo DATA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'fast-Link'!$Y$2:$Y$29</c:f>
              <c:strCache>
                <c:ptCount val="27"/>
                <c:pt idx="0">
                  <c:v>313</c:v>
                </c:pt>
                <c:pt idx="1">
                  <c:v>316</c:v>
                </c:pt>
                <c:pt idx="2">
                  <c:v>317</c:v>
                </c:pt>
                <c:pt idx="3">
                  <c:v>318</c:v>
                </c:pt>
                <c:pt idx="4">
                  <c:v>319</c:v>
                </c:pt>
                <c:pt idx="5">
                  <c:v>323</c:v>
                </c:pt>
                <c:pt idx="6">
                  <c:v>326</c:v>
                </c:pt>
                <c:pt idx="7">
                  <c:v>336</c:v>
                </c:pt>
                <c:pt idx="8">
                  <c:v>346</c:v>
                </c:pt>
                <c:pt idx="9">
                  <c:v>348</c:v>
                </c:pt>
                <c:pt idx="10">
                  <c:v>351</c:v>
                </c:pt>
                <c:pt idx="11">
                  <c:v>352</c:v>
                </c:pt>
                <c:pt idx="12">
                  <c:v>379</c:v>
                </c:pt>
                <c:pt idx="13">
                  <c:v>406</c:v>
                </c:pt>
                <c:pt idx="14">
                  <c:v>407</c:v>
                </c:pt>
                <c:pt idx="15">
                  <c:v>409</c:v>
                </c:pt>
                <c:pt idx="16">
                  <c:v>410</c:v>
                </c:pt>
                <c:pt idx="17">
                  <c:v>662</c:v>
                </c:pt>
                <c:pt idx="18">
                  <c:v>665</c:v>
                </c:pt>
                <c:pt idx="19">
                  <c:v>667</c:v>
                </c:pt>
                <c:pt idx="20">
                  <c:v>669</c:v>
                </c:pt>
                <c:pt idx="21">
                  <c:v>674</c:v>
                </c:pt>
                <c:pt idx="22">
                  <c:v>687</c:v>
                </c:pt>
                <c:pt idx="23">
                  <c:v>823</c:v>
                </c:pt>
                <c:pt idx="24">
                  <c:v>824</c:v>
                </c:pt>
                <c:pt idx="25">
                  <c:v>825</c:v>
                </c:pt>
                <c:pt idx="26">
                  <c:v>826</c:v>
                </c:pt>
              </c:strCache>
            </c:strRef>
          </c:cat>
          <c:val>
            <c:numRef>
              <c:f>'fast-Link'!$AB$2:$AB$29</c:f>
              <c:numCache>
                <c:formatCode>0.00%</c:formatCode>
                <c:ptCount val="27"/>
                <c:pt idx="0">
                  <c:v>2.564102564102564E-2</c:v>
                </c:pt>
                <c:pt idx="1">
                  <c:v>2.564102564102564E-2</c:v>
                </c:pt>
                <c:pt idx="2">
                  <c:v>7.6923076923076927E-2</c:v>
                </c:pt>
                <c:pt idx="3">
                  <c:v>2.564102564102564E-2</c:v>
                </c:pt>
                <c:pt idx="4">
                  <c:v>2.564102564102564E-2</c:v>
                </c:pt>
                <c:pt idx="5">
                  <c:v>2.564102564102564E-2</c:v>
                </c:pt>
                <c:pt idx="6">
                  <c:v>2.564102564102564E-2</c:v>
                </c:pt>
                <c:pt idx="7">
                  <c:v>2.564102564102564E-2</c:v>
                </c:pt>
                <c:pt idx="8">
                  <c:v>2.564102564102564E-2</c:v>
                </c:pt>
                <c:pt idx="9">
                  <c:v>2.564102564102564E-2</c:v>
                </c:pt>
                <c:pt idx="10">
                  <c:v>2.564102564102564E-2</c:v>
                </c:pt>
                <c:pt idx="11">
                  <c:v>2.564102564102564E-2</c:v>
                </c:pt>
                <c:pt idx="12">
                  <c:v>2.564102564102564E-2</c:v>
                </c:pt>
                <c:pt idx="13">
                  <c:v>2.564102564102564E-2</c:v>
                </c:pt>
                <c:pt idx="14">
                  <c:v>5.128205128205128E-2</c:v>
                </c:pt>
                <c:pt idx="15">
                  <c:v>2.564102564102564E-2</c:v>
                </c:pt>
                <c:pt idx="16">
                  <c:v>2.564102564102564E-2</c:v>
                </c:pt>
                <c:pt idx="17">
                  <c:v>2.564102564102564E-2</c:v>
                </c:pt>
                <c:pt idx="18">
                  <c:v>5.128205128205128E-2</c:v>
                </c:pt>
                <c:pt idx="19">
                  <c:v>7.6923076923076927E-2</c:v>
                </c:pt>
                <c:pt idx="20">
                  <c:v>5.128205128205128E-2</c:v>
                </c:pt>
                <c:pt idx="21">
                  <c:v>2.564102564102564E-2</c:v>
                </c:pt>
                <c:pt idx="22">
                  <c:v>2.564102564102564E-2</c:v>
                </c:pt>
                <c:pt idx="23">
                  <c:v>2.564102564102564E-2</c:v>
                </c:pt>
                <c:pt idx="24">
                  <c:v>5.128205128205128E-2</c:v>
                </c:pt>
                <c:pt idx="25">
                  <c:v>0.12820512820512819</c:v>
                </c:pt>
                <c:pt idx="26">
                  <c:v>2.564102564102564E-2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B3-4A59-9CE8-F650E4164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909720"/>
        <c:axId val="1769912016"/>
      </c:lineChart>
      <c:catAx>
        <c:axId val="1049124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25104"/>
        <c:crosses val="autoZero"/>
        <c:auto val="1"/>
        <c:lblAlgn val="ctr"/>
        <c:lblOffset val="100"/>
        <c:noMultiLvlLbl val="0"/>
      </c:catAx>
      <c:valAx>
        <c:axId val="1049125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24448"/>
        <c:crosses val="autoZero"/>
        <c:crossBetween val="between"/>
      </c:valAx>
      <c:valAx>
        <c:axId val="176991201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09720"/>
        <c:crosses val="max"/>
        <c:crossBetween val="between"/>
      </c:valAx>
      <c:catAx>
        <c:axId val="1769909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9912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[decodedHexTracing.xlsx]duration!PivotTable2</c:name>
    <c:fmtId val="15"/>
  </c:pivotSource>
  <c:chart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duration!$K$1</c:f>
              <c:strCache>
                <c:ptCount val="1"/>
                <c:pt idx="0">
                  <c:v>Count of duration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duration!$J$2:$J$6</c:f>
              <c:strCache>
                <c:ptCount val="4"/>
                <c:pt idx="0">
                  <c:v>7</c:v>
                </c:pt>
                <c:pt idx="1">
                  <c:v>9</c:v>
                </c:pt>
                <c:pt idx="2">
                  <c:v>25</c:v>
                </c:pt>
                <c:pt idx="3">
                  <c:v>(blank)</c:v>
                </c:pt>
              </c:strCache>
            </c:strRef>
          </c:cat>
          <c:val>
            <c:numRef>
              <c:f>duration!$K$2:$K$6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9-43ED-A241-F484C996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762264680"/>
        <c:axId val="1762260088"/>
      </c:barChart>
      <c:lineChart>
        <c:grouping val="standard"/>
        <c:varyColors val="0"/>
        <c:ser>
          <c:idx val="1"/>
          <c:order val="1"/>
          <c:tx>
            <c:strRef>
              <c:f>duration!$L$1</c:f>
              <c:strCache>
                <c:ptCount val="1"/>
                <c:pt idx="0">
                  <c:v>CDF duration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duration!$J$2:$J$6</c:f>
              <c:strCache>
                <c:ptCount val="4"/>
                <c:pt idx="0">
                  <c:v>7</c:v>
                </c:pt>
                <c:pt idx="1">
                  <c:v>9</c:v>
                </c:pt>
                <c:pt idx="2">
                  <c:v>25</c:v>
                </c:pt>
                <c:pt idx="3">
                  <c:v>(blank)</c:v>
                </c:pt>
              </c:strCache>
            </c:strRef>
          </c:cat>
          <c:val>
            <c:numRef>
              <c:f>duration!$L$2:$L$6</c:f>
              <c:numCache>
                <c:formatCode>0.00%</c:formatCode>
                <c:ptCount val="4"/>
                <c:pt idx="0">
                  <c:v>5.2631578947368418E-2</c:v>
                </c:pt>
                <c:pt idx="1">
                  <c:v>0.52631578947368418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9-43ED-A241-F484C996D323}"/>
            </c:ext>
          </c:extLst>
        </c:ser>
        <c:ser>
          <c:idx val="2"/>
          <c:order val="2"/>
          <c:tx>
            <c:strRef>
              <c:f>duration!$M$1</c:f>
              <c:strCache>
                <c:ptCount val="1"/>
                <c:pt idx="0">
                  <c:v>PDF duration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duration!$J$2:$J$6</c:f>
              <c:strCache>
                <c:ptCount val="4"/>
                <c:pt idx="0">
                  <c:v>7</c:v>
                </c:pt>
                <c:pt idx="1">
                  <c:v>9</c:v>
                </c:pt>
                <c:pt idx="2">
                  <c:v>25</c:v>
                </c:pt>
                <c:pt idx="3">
                  <c:v>(blank)</c:v>
                </c:pt>
              </c:strCache>
            </c:strRef>
          </c:cat>
          <c:val>
            <c:numRef>
              <c:f>duration!$M$2:$M$6</c:f>
              <c:numCache>
                <c:formatCode>0.00%</c:formatCode>
                <c:ptCount val="4"/>
                <c:pt idx="0">
                  <c:v>5.2631578947368418E-2</c:v>
                </c:pt>
                <c:pt idx="1">
                  <c:v>0.47368421052631576</c:v>
                </c:pt>
                <c:pt idx="2">
                  <c:v>0.47368421052631576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9-43ED-A241-F484C996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40744"/>
        <c:axId val="1053640416"/>
      </c:lineChart>
      <c:catAx>
        <c:axId val="17622646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0088"/>
        <c:crosses val="autoZero"/>
        <c:auto val="1"/>
        <c:lblAlgn val="ctr"/>
        <c:lblOffset val="100"/>
        <c:noMultiLvlLbl val="0"/>
      </c:catAx>
      <c:valAx>
        <c:axId val="1762260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4680"/>
        <c:crosses val="autoZero"/>
        <c:crossBetween val="between"/>
      </c:valAx>
      <c:valAx>
        <c:axId val="105364041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40744"/>
        <c:crosses val="max"/>
        <c:crossBetween val="between"/>
      </c:valAx>
      <c:catAx>
        <c:axId val="1053640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640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Timings!$BZ$4</c:f>
              <c:strCache>
                <c:ptCount val="1"/>
                <c:pt idx="0">
                  <c:v>Count of txend to rxstart act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Timings!$BY$5:$BY$15</c:f>
              <c:strCache>
                <c:ptCount val="10"/>
                <c:pt idx="0">
                  <c:v>1684</c:v>
                </c:pt>
                <c:pt idx="1">
                  <c:v>1685</c:v>
                </c:pt>
                <c:pt idx="2">
                  <c:v>1686</c:v>
                </c:pt>
                <c:pt idx="3">
                  <c:v>1687</c:v>
                </c:pt>
                <c:pt idx="4">
                  <c:v>1688</c:v>
                </c:pt>
                <c:pt idx="5">
                  <c:v>1689</c:v>
                </c:pt>
                <c:pt idx="6">
                  <c:v>1697</c:v>
                </c:pt>
                <c:pt idx="7">
                  <c:v>1698</c:v>
                </c:pt>
                <c:pt idx="8">
                  <c:v>1699</c:v>
                </c:pt>
                <c:pt idx="9">
                  <c:v>1700</c:v>
                </c:pt>
              </c:strCache>
            </c:strRef>
          </c:cat>
          <c:val>
            <c:numRef>
              <c:f>Timings!$BZ$5:$BZ$15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1-49BB-B553-2EF2CBB4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147109712"/>
        <c:axId val="1147104136"/>
      </c:barChart>
      <c:lineChart>
        <c:grouping val="standard"/>
        <c:varyColors val="0"/>
        <c:ser>
          <c:idx val="1"/>
          <c:order val="1"/>
          <c:tx>
            <c:strRef>
              <c:f>Timings!$CA$4</c:f>
              <c:strCache>
                <c:ptCount val="1"/>
                <c:pt idx="0">
                  <c:v>CDF of txend to rxstart act2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Timings!$BY$5:$BY$15</c:f>
              <c:strCache>
                <c:ptCount val="10"/>
                <c:pt idx="0">
                  <c:v>1684</c:v>
                </c:pt>
                <c:pt idx="1">
                  <c:v>1685</c:v>
                </c:pt>
                <c:pt idx="2">
                  <c:v>1686</c:v>
                </c:pt>
                <c:pt idx="3">
                  <c:v>1687</c:v>
                </c:pt>
                <c:pt idx="4">
                  <c:v>1688</c:v>
                </c:pt>
                <c:pt idx="5">
                  <c:v>1689</c:v>
                </c:pt>
                <c:pt idx="6">
                  <c:v>1697</c:v>
                </c:pt>
                <c:pt idx="7">
                  <c:v>1698</c:v>
                </c:pt>
                <c:pt idx="8">
                  <c:v>1699</c:v>
                </c:pt>
                <c:pt idx="9">
                  <c:v>1700</c:v>
                </c:pt>
              </c:strCache>
            </c:strRef>
          </c:cat>
          <c:val>
            <c:numRef>
              <c:f>Timings!$CA$5:$CA$15</c:f>
              <c:numCache>
                <c:formatCode>0.00%</c:formatCode>
                <c:ptCount val="10"/>
                <c:pt idx="0">
                  <c:v>3.3333333333333333E-2</c:v>
                </c:pt>
                <c:pt idx="1">
                  <c:v>0.1</c:v>
                </c:pt>
                <c:pt idx="2">
                  <c:v>0.26666666666666666</c:v>
                </c:pt>
                <c:pt idx="3">
                  <c:v>0.4</c:v>
                </c:pt>
                <c:pt idx="4">
                  <c:v>0.5</c:v>
                </c:pt>
                <c:pt idx="5">
                  <c:v>0.66666666666666663</c:v>
                </c:pt>
                <c:pt idx="6">
                  <c:v>0.73333333333333328</c:v>
                </c:pt>
                <c:pt idx="7">
                  <c:v>0.83333333333333337</c:v>
                </c:pt>
                <c:pt idx="8">
                  <c:v>0.96666666666666667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1-49BB-B553-2EF2CBB464A6}"/>
            </c:ext>
          </c:extLst>
        </c:ser>
        <c:ser>
          <c:idx val="2"/>
          <c:order val="2"/>
          <c:tx>
            <c:strRef>
              <c:f>Timings!$CB$4</c:f>
              <c:strCache>
                <c:ptCount val="1"/>
                <c:pt idx="0">
                  <c:v>PDF of txend to rxstart act2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Timings!$BY$5:$BY$15</c:f>
              <c:strCache>
                <c:ptCount val="10"/>
                <c:pt idx="0">
                  <c:v>1684</c:v>
                </c:pt>
                <c:pt idx="1">
                  <c:v>1685</c:v>
                </c:pt>
                <c:pt idx="2">
                  <c:v>1686</c:v>
                </c:pt>
                <c:pt idx="3">
                  <c:v>1687</c:v>
                </c:pt>
                <c:pt idx="4">
                  <c:v>1688</c:v>
                </c:pt>
                <c:pt idx="5">
                  <c:v>1689</c:v>
                </c:pt>
                <c:pt idx="6">
                  <c:v>1697</c:v>
                </c:pt>
                <c:pt idx="7">
                  <c:v>1698</c:v>
                </c:pt>
                <c:pt idx="8">
                  <c:v>1699</c:v>
                </c:pt>
                <c:pt idx="9">
                  <c:v>1700</c:v>
                </c:pt>
              </c:strCache>
            </c:strRef>
          </c:cat>
          <c:val>
            <c:numRef>
              <c:f>Timings!$CB$5:$CB$15</c:f>
              <c:numCache>
                <c:formatCode>0.00%</c:formatCode>
                <c:ptCount val="10"/>
                <c:pt idx="0">
                  <c:v>3.3333333333333333E-2</c:v>
                </c:pt>
                <c:pt idx="1">
                  <c:v>6.6666666666666666E-2</c:v>
                </c:pt>
                <c:pt idx="2">
                  <c:v>0.16666666666666666</c:v>
                </c:pt>
                <c:pt idx="3">
                  <c:v>0.13333333333333333</c:v>
                </c:pt>
                <c:pt idx="4">
                  <c:v>0.1</c:v>
                </c:pt>
                <c:pt idx="5">
                  <c:v>0.16666666666666666</c:v>
                </c:pt>
                <c:pt idx="6">
                  <c:v>6.6666666666666666E-2</c:v>
                </c:pt>
                <c:pt idx="7">
                  <c:v>0.1</c:v>
                </c:pt>
                <c:pt idx="8">
                  <c:v>0.13333333333333333</c:v>
                </c:pt>
                <c:pt idx="9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1-49BB-B553-2EF2CBB4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769160"/>
        <c:axId val="1359770144"/>
      </c:lineChart>
      <c:catAx>
        <c:axId val="1147109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04136"/>
        <c:crosses val="autoZero"/>
        <c:auto val="1"/>
        <c:lblAlgn val="ctr"/>
        <c:lblOffset val="100"/>
        <c:noMultiLvlLbl val="0"/>
      </c:catAx>
      <c:valAx>
        <c:axId val="1147104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09712"/>
        <c:crosses val="autoZero"/>
        <c:crossBetween val="between"/>
      </c:valAx>
      <c:valAx>
        <c:axId val="1359770144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69160"/>
        <c:crosses val="max"/>
        <c:crossBetween val="between"/>
      </c:valAx>
      <c:catAx>
        <c:axId val="1359769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977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276225</xdr:colOff>
      <xdr:row>0</xdr:row>
      <xdr:rowOff>11202</xdr:rowOff>
    </xdr:from>
    <xdr:to>
      <xdr:col>25</xdr:col>
      <xdr:colOff>585260</xdr:colOff>
      <xdr:row>40</xdr:row>
      <xdr:rowOff>145634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FB195C-B121-41CD-82D9-D1516A9B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5" y="11202"/>
          <a:ext cx="9319685" cy="775443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608135</xdr:colOff>
      <xdr:row>16</xdr:row>
      <xdr:rowOff>47118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7DE5217A-A12E-4C88-B787-223F17859EC9}"/>
            </a:ext>
          </a:extLst>
        </xdr:cNvPr>
        <xdr:cNvGrpSpPr/>
      </xdr:nvGrpSpPr>
      <xdr:grpSpPr>
        <a:xfrm>
          <a:off x="0" y="0"/>
          <a:ext cx="11257085" cy="3095118"/>
          <a:chOff x="-71108" y="-273930"/>
          <a:chExt cx="9641840" cy="3099853"/>
        </a:xfrm>
      </xdr:grpSpPr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860C34F5-8378-4823-AB63-4A99FE356737}"/>
              </a:ext>
            </a:extLst>
          </xdr:cNvPr>
          <xdr:cNvCxnSpPr/>
        </xdr:nvCxnSpPr>
        <xdr:spPr>
          <a:xfrm>
            <a:off x="0" y="1435100"/>
            <a:ext cx="9570732" cy="0"/>
          </a:xfrm>
          <a:prstGeom prst="line">
            <a:avLst/>
          </a:prstGeom>
          <a:noFill/>
          <a:ln w="28575" cap="flat" cmpd="sng" algn="ctr">
            <a:solidFill>
              <a:srgbClr val="4472C4"/>
            </a:solidFill>
            <a:prstDash val="solid"/>
            <a:miter lim="800000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769CAFF1-70AD-48C1-9F58-B1C9B6DC8307}"/>
              </a:ext>
            </a:extLst>
          </xdr:cNvPr>
          <xdr:cNvSpPr/>
        </xdr:nvSpPr>
        <xdr:spPr>
          <a:xfrm>
            <a:off x="1543488" y="1235090"/>
            <a:ext cx="1632748" cy="190500"/>
          </a:xfrm>
          <a:prstGeom prst="rect">
            <a:avLst/>
          </a:prstGeom>
          <a:solidFill>
            <a:srgbClr val="ED7D31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POLL 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0" name="Straight Arrow Connector 89">
            <a:extLst>
              <a:ext uri="{FF2B5EF4-FFF2-40B4-BE49-F238E27FC236}">
                <a16:creationId xmlns:a16="http://schemas.microsoft.com/office/drawing/2014/main" id="{5BEC9530-8123-4275-89FF-78FB5D34E0A9}"/>
              </a:ext>
            </a:extLst>
          </xdr:cNvPr>
          <xdr:cNvCxnSpPr/>
        </xdr:nvCxnSpPr>
        <xdr:spPr>
          <a:xfrm flipV="1">
            <a:off x="3167981" y="716918"/>
            <a:ext cx="0" cy="1535882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1" name="TextBox 67">
            <a:extLst>
              <a:ext uri="{FF2B5EF4-FFF2-40B4-BE49-F238E27FC236}">
                <a16:creationId xmlns:a16="http://schemas.microsoft.com/office/drawing/2014/main" id="{8D726E91-7F9E-4F06-80A3-4A3B9B7F562A}"/>
              </a:ext>
            </a:extLst>
          </xdr:cNvPr>
          <xdr:cNvSpPr txBox="1"/>
        </xdr:nvSpPr>
        <xdr:spPr>
          <a:xfrm>
            <a:off x="2414480" y="310954"/>
            <a:ext cx="1509395" cy="45974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endtxtime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from dc.CRCtimestamp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2" name="Straight Arrow Connector 91">
            <a:extLst>
              <a:ext uri="{FF2B5EF4-FFF2-40B4-BE49-F238E27FC236}">
                <a16:creationId xmlns:a16="http://schemas.microsoft.com/office/drawing/2014/main" id="{0A19185E-6E03-41F1-8293-75E4CF534415}"/>
              </a:ext>
            </a:extLst>
          </xdr:cNvPr>
          <xdr:cNvCxnSpPr/>
        </xdr:nvCxnSpPr>
        <xdr:spPr>
          <a:xfrm>
            <a:off x="4030192" y="1424305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93" name="TextBox 71">
            <a:extLst>
              <a:ext uri="{FF2B5EF4-FFF2-40B4-BE49-F238E27FC236}">
                <a16:creationId xmlns:a16="http://schemas.microsoft.com/office/drawing/2014/main" id="{4A2BF958-8E17-44C5-9093-72C31236BA92}"/>
              </a:ext>
            </a:extLst>
          </xdr:cNvPr>
          <xdr:cNvSpPr txBox="1"/>
        </xdr:nvSpPr>
        <xdr:spPr>
          <a:xfrm>
            <a:off x="4018907" y="1895030"/>
            <a:ext cx="772795" cy="45974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rxstart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(after call)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789ED6DC-3096-4961-94F9-F9231A7C8398}"/>
              </a:ext>
            </a:extLst>
          </xdr:cNvPr>
          <xdr:cNvCxnSpPr/>
        </xdr:nvCxnSpPr>
        <xdr:spPr>
          <a:xfrm>
            <a:off x="3818274" y="1519475"/>
            <a:ext cx="227623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W8">
        <xdr:nvSpPr>
          <xdr:cNvPr id="95" name="TextBox 73">
            <a:extLst>
              <a:ext uri="{FF2B5EF4-FFF2-40B4-BE49-F238E27FC236}">
                <a16:creationId xmlns:a16="http://schemas.microsoft.com/office/drawing/2014/main" id="{76EBE954-C4DD-49EF-9C64-BADC792DCF99}"/>
              </a:ext>
            </a:extLst>
          </xdr:cNvPr>
          <xdr:cNvSpPr txBox="1"/>
        </xdr:nvSpPr>
        <xdr:spPr>
          <a:xfrm>
            <a:off x="3526696" y="1250280"/>
            <a:ext cx="723801" cy="87978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BBCFE1D5-C7A6-49EF-95EF-B0C7C9722BB4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16/158/105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65C8F111-D7B1-421E-AFF2-D54B8DB5DDB4}"/>
              </a:ext>
            </a:extLst>
          </xdr:cNvPr>
          <xdr:cNvSpPr/>
        </xdr:nvSpPr>
        <xdr:spPr>
          <a:xfrm>
            <a:off x="4030827" y="1421765"/>
            <a:ext cx="1876819" cy="190500"/>
          </a:xfrm>
          <a:prstGeom prst="rect">
            <a:avLst/>
          </a:prstGeom>
          <a:solidFill>
            <a:srgbClr val="70AD47"/>
          </a:solidFill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ACK RX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7" name="Straight Arrow Connector 96">
            <a:extLst>
              <a:ext uri="{FF2B5EF4-FFF2-40B4-BE49-F238E27FC236}">
                <a16:creationId xmlns:a16="http://schemas.microsoft.com/office/drawing/2014/main" id="{4025B5F3-3E74-4E76-9946-912742A2DE9B}"/>
              </a:ext>
            </a:extLst>
          </xdr:cNvPr>
          <xdr:cNvCxnSpPr/>
        </xdr:nvCxnSpPr>
        <xdr:spPr>
          <a:xfrm>
            <a:off x="5904471" y="1084580"/>
            <a:ext cx="0" cy="110934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98" name="TextBox 77">
            <a:extLst>
              <a:ext uri="{FF2B5EF4-FFF2-40B4-BE49-F238E27FC236}">
                <a16:creationId xmlns:a16="http://schemas.microsoft.com/office/drawing/2014/main" id="{CF605C8B-2D02-4B59-8F44-5E37554C53F8}"/>
              </a:ext>
            </a:extLst>
          </xdr:cNvPr>
          <xdr:cNvSpPr txBox="1"/>
        </xdr:nvSpPr>
        <xdr:spPr>
          <a:xfrm>
            <a:off x="4981925" y="2182669"/>
            <a:ext cx="1959610" cy="64325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rxEnd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(From 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di.rxstatus.timestampEnd.CRC)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B9EDF8BA-3ECC-439E-960C-1F98495D7616}"/>
              </a:ext>
            </a:extLst>
          </xdr:cNvPr>
          <xdr:cNvCxnSpPr>
            <a:cxnSpLocks/>
          </xdr:cNvCxnSpPr>
        </xdr:nvCxnSpPr>
        <xdr:spPr>
          <a:xfrm flipV="1">
            <a:off x="6399268" y="302262"/>
            <a:ext cx="0" cy="1151255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Arrow Connector 99">
            <a:extLst>
              <a:ext uri="{FF2B5EF4-FFF2-40B4-BE49-F238E27FC236}">
                <a16:creationId xmlns:a16="http://schemas.microsoft.com/office/drawing/2014/main" id="{5813A6F5-57A5-4859-8BC0-7E1124D2E5B7}"/>
              </a:ext>
            </a:extLst>
          </xdr:cNvPr>
          <xdr:cNvCxnSpPr/>
        </xdr:nvCxnSpPr>
        <xdr:spPr>
          <a:xfrm flipV="1">
            <a:off x="7087356" y="708660"/>
            <a:ext cx="0" cy="1117600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01" name="TextBox 80">
            <a:extLst>
              <a:ext uri="{FF2B5EF4-FFF2-40B4-BE49-F238E27FC236}">
                <a16:creationId xmlns:a16="http://schemas.microsoft.com/office/drawing/2014/main" id="{F4F4BB98-61E8-4F98-8AB5-BD375E5964A8}"/>
              </a:ext>
            </a:extLst>
          </xdr:cNvPr>
          <xdr:cNvSpPr txBox="1"/>
        </xdr:nvSpPr>
        <xdr:spPr>
          <a:xfrm>
            <a:off x="5788894" y="0"/>
            <a:ext cx="1410970" cy="37719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phyDataWrapper Call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2" name="TextBox 81">
            <a:extLst>
              <a:ext uri="{FF2B5EF4-FFF2-40B4-BE49-F238E27FC236}">
                <a16:creationId xmlns:a16="http://schemas.microsoft.com/office/drawing/2014/main" id="{C0189E18-2AB8-47E4-91A0-E339D370C3CB}"/>
              </a:ext>
            </a:extLst>
          </xdr:cNvPr>
          <xdr:cNvSpPr txBox="1"/>
        </xdr:nvSpPr>
        <xdr:spPr>
          <a:xfrm>
            <a:off x="6736828" y="392358"/>
            <a:ext cx="695325" cy="37719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TargetTX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3" name="TextBox 82">
            <a:extLst>
              <a:ext uri="{FF2B5EF4-FFF2-40B4-BE49-F238E27FC236}">
                <a16:creationId xmlns:a16="http://schemas.microsoft.com/office/drawing/2014/main" id="{CF72694C-BAB2-40AB-AAED-1170C061F8B3}"/>
              </a:ext>
            </a:extLst>
          </xdr:cNvPr>
          <xdr:cNvSpPr txBox="1"/>
        </xdr:nvSpPr>
        <xdr:spPr>
          <a:xfrm>
            <a:off x="7297663" y="773288"/>
            <a:ext cx="1470186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TX(PHR)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4" name="Straight Arrow Connector 103">
            <a:extLst>
              <a:ext uri="{FF2B5EF4-FFF2-40B4-BE49-F238E27FC236}">
                <a16:creationId xmlns:a16="http://schemas.microsoft.com/office/drawing/2014/main" id="{F46FD3B7-F27E-4F7B-BF35-F0DB71D49E32}"/>
              </a:ext>
            </a:extLst>
          </xdr:cNvPr>
          <xdr:cNvCxnSpPr/>
        </xdr:nvCxnSpPr>
        <xdr:spPr>
          <a:xfrm>
            <a:off x="6397363" y="1202055"/>
            <a:ext cx="6893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E8">
        <xdr:nvSpPr>
          <xdr:cNvPr id="105" name="TextBox 84">
            <a:extLst>
              <a:ext uri="{FF2B5EF4-FFF2-40B4-BE49-F238E27FC236}">
                <a16:creationId xmlns:a16="http://schemas.microsoft.com/office/drawing/2014/main" id="{77367694-3F7D-4BDA-BEE0-D82D19DBF155}"/>
              </a:ext>
            </a:extLst>
          </xdr:cNvPr>
          <xdr:cNvSpPr txBox="1"/>
        </xdr:nvSpPr>
        <xdr:spPr>
          <a:xfrm>
            <a:off x="6419435" y="1061611"/>
            <a:ext cx="714211" cy="11741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1AB23A8C-DE89-4A09-B742-9409BEECC322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786/1223/927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EA019A4F-EA15-4A58-A986-4C5A9F825093}"/>
              </a:ext>
            </a:extLst>
          </xdr:cNvPr>
          <xdr:cNvCxnSpPr/>
        </xdr:nvCxnSpPr>
        <xdr:spPr>
          <a:xfrm>
            <a:off x="7087356" y="1343025"/>
            <a:ext cx="747970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8DB2E71E-EF71-468E-91C8-F98ECBBDD161}"/>
              </a:ext>
            </a:extLst>
          </xdr:cNvPr>
          <xdr:cNvCxnSpPr/>
        </xdr:nvCxnSpPr>
        <xdr:spPr>
          <a:xfrm flipV="1">
            <a:off x="7868913" y="1040132"/>
            <a:ext cx="0" cy="1043305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F3CE7AD1-CCD2-4912-852B-4593668E76D1}"/>
              </a:ext>
            </a:extLst>
          </xdr:cNvPr>
          <xdr:cNvSpPr/>
        </xdr:nvSpPr>
        <xdr:spPr>
          <a:xfrm>
            <a:off x="7870160" y="1235429"/>
            <a:ext cx="1659266" cy="190500"/>
          </a:xfrm>
          <a:prstGeom prst="rect">
            <a:avLst/>
          </a:prstGeom>
          <a:solidFill>
            <a:srgbClr val="ED7D31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DATA 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2ECDB7CE-D3BF-42E2-B1BA-912964919C23}"/>
              </a:ext>
            </a:extLst>
          </xdr:cNvPr>
          <xdr:cNvCxnSpPr/>
        </xdr:nvCxnSpPr>
        <xdr:spPr>
          <a:xfrm>
            <a:off x="5910821" y="1703947"/>
            <a:ext cx="1168280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S8">
        <xdr:nvSpPr>
          <xdr:cNvPr id="111" name="TextBox 91">
            <a:extLst>
              <a:ext uri="{FF2B5EF4-FFF2-40B4-BE49-F238E27FC236}">
                <a16:creationId xmlns:a16="http://schemas.microsoft.com/office/drawing/2014/main" id="{8200CBB6-E397-48C0-B3E6-C0E2581FA039}"/>
              </a:ext>
            </a:extLst>
          </xdr:cNvPr>
          <xdr:cNvSpPr txBox="1"/>
        </xdr:nvSpPr>
        <xdr:spPr>
          <a:xfrm>
            <a:off x="6062331" y="1559462"/>
            <a:ext cx="833618" cy="14056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36034A9E-F731-4BB1-904E-7EE43DBA9B11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1000/1000/1000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2" name="Straight Arrow Connector 111">
            <a:extLst>
              <a:ext uri="{FF2B5EF4-FFF2-40B4-BE49-F238E27FC236}">
                <a16:creationId xmlns:a16="http://schemas.microsoft.com/office/drawing/2014/main" id="{B4481BA1-D099-4091-AFE9-313C92F77F5C}"/>
              </a:ext>
            </a:extLst>
          </xdr:cNvPr>
          <xdr:cNvCxnSpPr/>
        </xdr:nvCxnSpPr>
        <xdr:spPr>
          <a:xfrm>
            <a:off x="5886056" y="2022214"/>
            <a:ext cx="1968065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Y8">
        <xdr:nvSpPr>
          <xdr:cNvPr id="113" name="TextBox 95">
            <a:extLst>
              <a:ext uri="{FF2B5EF4-FFF2-40B4-BE49-F238E27FC236}">
                <a16:creationId xmlns:a16="http://schemas.microsoft.com/office/drawing/2014/main" id="{FD96A4E8-D15C-44EE-81C7-632A55A56B78}"/>
              </a:ext>
            </a:extLst>
          </xdr:cNvPr>
          <xdr:cNvSpPr txBox="1"/>
        </xdr:nvSpPr>
        <xdr:spPr>
          <a:xfrm>
            <a:off x="6394378" y="1892427"/>
            <a:ext cx="915085" cy="115803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689E1CED-BA41-426E-A65B-1861CCE2180C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1718/1723/1721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4" name="Straight Arrow Connector 113">
            <a:extLst>
              <a:ext uri="{FF2B5EF4-FFF2-40B4-BE49-F238E27FC236}">
                <a16:creationId xmlns:a16="http://schemas.microsoft.com/office/drawing/2014/main" id="{472AF60D-5C17-4DCE-8FDC-E72823EA233E}"/>
              </a:ext>
            </a:extLst>
          </xdr:cNvPr>
          <xdr:cNvCxnSpPr/>
        </xdr:nvCxnSpPr>
        <xdr:spPr>
          <a:xfrm>
            <a:off x="5896851" y="1202055"/>
            <a:ext cx="475747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Q8">
        <xdr:nvSpPr>
          <xdr:cNvPr id="115" name="TextBox 103">
            <a:extLst>
              <a:ext uri="{FF2B5EF4-FFF2-40B4-BE49-F238E27FC236}">
                <a16:creationId xmlns:a16="http://schemas.microsoft.com/office/drawing/2014/main" id="{D750AB97-DB14-4C16-A28E-0CB8BA46C58E}"/>
              </a:ext>
            </a:extLst>
          </xdr:cNvPr>
          <xdr:cNvSpPr txBox="1"/>
        </xdr:nvSpPr>
        <xdr:spPr>
          <a:xfrm>
            <a:off x="5749080" y="1043110"/>
            <a:ext cx="709104" cy="128573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EC61B404-6FB6-4D94-ABEF-0BEE8D9BDBC2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195/214/203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6" name="Straight Arrow Connector 115">
            <a:extLst>
              <a:ext uri="{FF2B5EF4-FFF2-40B4-BE49-F238E27FC236}">
                <a16:creationId xmlns:a16="http://schemas.microsoft.com/office/drawing/2014/main" id="{E6236312-526D-4B01-A80C-B1A991FA19CC}"/>
              </a:ext>
            </a:extLst>
          </xdr:cNvPr>
          <xdr:cNvCxnSpPr/>
        </xdr:nvCxnSpPr>
        <xdr:spPr>
          <a:xfrm>
            <a:off x="3176236" y="1045210"/>
            <a:ext cx="1182382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TextBox 111">
            <a:extLst>
              <a:ext uri="{FF2B5EF4-FFF2-40B4-BE49-F238E27FC236}">
                <a16:creationId xmlns:a16="http://schemas.microsoft.com/office/drawing/2014/main" id="{135ABD90-693F-4DB8-9007-DCEDD54D31C9}"/>
              </a:ext>
            </a:extLst>
          </xdr:cNvPr>
          <xdr:cNvSpPr txBox="1"/>
        </xdr:nvSpPr>
        <xdr:spPr>
          <a:xfrm>
            <a:off x="3373558" y="693969"/>
            <a:ext cx="1074887" cy="14503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900">
                <a:solidFill>
                  <a:srgbClr val="C00000"/>
                </a:solidFill>
                <a:effectLst/>
              </a:rPr>
              <a:t>1000 (to have)</a:t>
            </a:r>
          </a:p>
        </xdr:txBody>
      </xdr:sp>
      <xdr:cxnSp macro="">
        <xdr:nvCxnSpPr>
          <xdr:cNvPr id="118" name="Straight Arrow Connector 117">
            <a:extLst>
              <a:ext uri="{FF2B5EF4-FFF2-40B4-BE49-F238E27FC236}">
                <a16:creationId xmlns:a16="http://schemas.microsoft.com/office/drawing/2014/main" id="{71B74518-47A1-45D6-8E5C-1A1B9BF6A915}"/>
              </a:ext>
            </a:extLst>
          </xdr:cNvPr>
          <xdr:cNvCxnSpPr/>
        </xdr:nvCxnSpPr>
        <xdr:spPr>
          <a:xfrm>
            <a:off x="4366873" y="637540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0AC0F116-4FE5-421C-8FB2-A5D32969F4C1}"/>
              </a:ext>
            </a:extLst>
          </xdr:cNvPr>
          <xdr:cNvCxnSpPr/>
        </xdr:nvCxnSpPr>
        <xdr:spPr>
          <a:xfrm>
            <a:off x="3838778" y="1424305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120" name="TextBox 71">
            <a:extLst>
              <a:ext uri="{FF2B5EF4-FFF2-40B4-BE49-F238E27FC236}">
                <a16:creationId xmlns:a16="http://schemas.microsoft.com/office/drawing/2014/main" id="{B54A3670-D2A9-4617-9B90-EAB9257DB63B}"/>
              </a:ext>
            </a:extLst>
          </xdr:cNvPr>
          <xdr:cNvSpPr txBox="1"/>
        </xdr:nvSpPr>
        <xdr:spPr>
          <a:xfrm>
            <a:off x="3356320" y="2092084"/>
            <a:ext cx="772795" cy="63800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rxstart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(before call)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26570344-6EF9-4655-8DE0-0B1E7088D4B3}"/>
              </a:ext>
            </a:extLst>
          </xdr:cNvPr>
          <xdr:cNvCxnSpPr/>
        </xdr:nvCxnSpPr>
        <xdr:spPr>
          <a:xfrm flipV="1">
            <a:off x="942968" y="705927"/>
            <a:ext cx="0" cy="748291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2" name="TextBox 81">
            <a:extLst>
              <a:ext uri="{FF2B5EF4-FFF2-40B4-BE49-F238E27FC236}">
                <a16:creationId xmlns:a16="http://schemas.microsoft.com/office/drawing/2014/main" id="{C53AFF1B-74F1-4FB9-B8C6-2445D57FF92F}"/>
              </a:ext>
            </a:extLst>
          </xdr:cNvPr>
          <xdr:cNvSpPr txBox="1"/>
        </xdr:nvSpPr>
        <xdr:spPr>
          <a:xfrm>
            <a:off x="592441" y="487755"/>
            <a:ext cx="695325" cy="294489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TargetTX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23" name="TextBox 82">
            <a:extLst>
              <a:ext uri="{FF2B5EF4-FFF2-40B4-BE49-F238E27FC236}">
                <a16:creationId xmlns:a16="http://schemas.microsoft.com/office/drawing/2014/main" id="{B2B2D582-9EC6-412A-A1EF-0AC29F3866DB}"/>
              </a:ext>
            </a:extLst>
          </xdr:cNvPr>
          <xdr:cNvSpPr txBox="1"/>
        </xdr:nvSpPr>
        <xdr:spPr>
          <a:xfrm>
            <a:off x="1153275" y="553879"/>
            <a:ext cx="1067127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TX(PHR)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AG8">
        <xdr:nvSpPr>
          <xdr:cNvPr id="124" name="TextBox 86">
            <a:extLst>
              <a:ext uri="{FF2B5EF4-FFF2-40B4-BE49-F238E27FC236}">
                <a16:creationId xmlns:a16="http://schemas.microsoft.com/office/drawing/2014/main" id="{5C3C56E6-4DB0-4DB0-9F66-13F874D57FF6}"/>
              </a:ext>
            </a:extLst>
          </xdr:cNvPr>
          <xdr:cNvSpPr txBox="1"/>
        </xdr:nvSpPr>
        <xdr:spPr>
          <a:xfrm>
            <a:off x="919043" y="901091"/>
            <a:ext cx="688869" cy="14584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9C71D08A-7374-493B-A1A4-6A14F0BC22E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718/723/721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844CE470-F21B-4C2E-AE3F-66460F0B651A}"/>
              </a:ext>
            </a:extLst>
          </xdr:cNvPr>
          <xdr:cNvCxnSpPr/>
        </xdr:nvCxnSpPr>
        <xdr:spPr>
          <a:xfrm flipV="1">
            <a:off x="1536574" y="772705"/>
            <a:ext cx="0" cy="677305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6" name="Straight Arrow Connector 125">
            <a:extLst>
              <a:ext uri="{FF2B5EF4-FFF2-40B4-BE49-F238E27FC236}">
                <a16:creationId xmlns:a16="http://schemas.microsoft.com/office/drawing/2014/main" id="{EDEEDD54-CC60-4FC9-A677-7C91C1C91979}"/>
              </a:ext>
            </a:extLst>
          </xdr:cNvPr>
          <xdr:cNvCxnSpPr>
            <a:cxnSpLocks/>
            <a:endCxn id="127" idx="2"/>
          </xdr:cNvCxnSpPr>
        </xdr:nvCxnSpPr>
        <xdr:spPr>
          <a:xfrm flipH="1" flipV="1">
            <a:off x="283697" y="203047"/>
            <a:ext cx="10260" cy="1236059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TextBox 80">
            <a:extLst>
              <a:ext uri="{FF2B5EF4-FFF2-40B4-BE49-F238E27FC236}">
                <a16:creationId xmlns:a16="http://schemas.microsoft.com/office/drawing/2014/main" id="{1E709498-0DD1-48A5-9112-BB68D4117166}"/>
              </a:ext>
            </a:extLst>
          </xdr:cNvPr>
          <xdr:cNvSpPr txBox="1"/>
        </xdr:nvSpPr>
        <xdr:spPr>
          <a:xfrm>
            <a:off x="-71108" y="-273930"/>
            <a:ext cx="709609" cy="47697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Wrapper Call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8B39CA49-2D0B-463C-BC47-2C9298EA47C3}"/>
              </a:ext>
            </a:extLst>
          </xdr:cNvPr>
          <xdr:cNvCxnSpPr/>
        </xdr:nvCxnSpPr>
        <xdr:spPr>
          <a:xfrm>
            <a:off x="281688" y="1202055"/>
            <a:ext cx="6893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E8">
        <xdr:nvSpPr>
          <xdr:cNvPr id="129" name="TextBox 84">
            <a:extLst>
              <a:ext uri="{FF2B5EF4-FFF2-40B4-BE49-F238E27FC236}">
                <a16:creationId xmlns:a16="http://schemas.microsoft.com/office/drawing/2014/main" id="{C8AF54BC-1109-43BA-AC03-1AADC1D37BC7}"/>
              </a:ext>
            </a:extLst>
          </xdr:cNvPr>
          <xdr:cNvSpPr txBox="1"/>
        </xdr:nvSpPr>
        <xdr:spPr>
          <a:xfrm>
            <a:off x="279732" y="1068570"/>
            <a:ext cx="697976" cy="8843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F540336D-FEA1-425C-AE21-3C0FE6773AC6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786/1223/927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813A2D73-B80D-4D40-AC1F-90B2B450B7C1}"/>
              </a:ext>
            </a:extLst>
          </xdr:cNvPr>
          <xdr:cNvCxnSpPr/>
        </xdr:nvCxnSpPr>
        <xdr:spPr>
          <a:xfrm>
            <a:off x="942969" y="1066378"/>
            <a:ext cx="593605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Arrow Connector 130">
            <a:extLst>
              <a:ext uri="{FF2B5EF4-FFF2-40B4-BE49-F238E27FC236}">
                <a16:creationId xmlns:a16="http://schemas.microsoft.com/office/drawing/2014/main" id="{548C7B69-634D-4106-9D9C-D819A41CD963}"/>
              </a:ext>
            </a:extLst>
          </xdr:cNvPr>
          <xdr:cNvCxnSpPr>
            <a:cxnSpLocks/>
            <a:endCxn id="132" idx="2"/>
          </xdr:cNvCxnSpPr>
        </xdr:nvCxnSpPr>
        <xdr:spPr>
          <a:xfrm flipV="1">
            <a:off x="1059613" y="203047"/>
            <a:ext cx="2045" cy="124151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2" name="TextBox 80">
            <a:extLst>
              <a:ext uri="{FF2B5EF4-FFF2-40B4-BE49-F238E27FC236}">
                <a16:creationId xmlns:a16="http://schemas.microsoft.com/office/drawing/2014/main" id="{CB73C694-A893-43EA-935B-807689ECDE07}"/>
              </a:ext>
            </a:extLst>
          </xdr:cNvPr>
          <xdr:cNvSpPr txBox="1"/>
        </xdr:nvSpPr>
        <xdr:spPr>
          <a:xfrm>
            <a:off x="706853" y="-273930"/>
            <a:ext cx="709609" cy="47697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Wrapper Return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4F91E76C-A6B4-410D-9043-89712B8E1CD5}"/>
              </a:ext>
            </a:extLst>
          </xdr:cNvPr>
          <xdr:cNvCxnSpPr/>
        </xdr:nvCxnSpPr>
        <xdr:spPr>
          <a:xfrm>
            <a:off x="281689" y="402091"/>
            <a:ext cx="7806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K8">
        <xdr:nvSpPr>
          <xdr:cNvPr id="134" name="TextBox 84">
            <a:extLst>
              <a:ext uri="{FF2B5EF4-FFF2-40B4-BE49-F238E27FC236}">
                <a16:creationId xmlns:a16="http://schemas.microsoft.com/office/drawing/2014/main" id="{99F8F9D1-FA28-4F57-B69B-658E31AA53D8}"/>
              </a:ext>
            </a:extLst>
          </xdr:cNvPr>
          <xdr:cNvSpPr txBox="1"/>
        </xdr:nvSpPr>
        <xdr:spPr>
          <a:xfrm>
            <a:off x="329619" y="216750"/>
            <a:ext cx="733239" cy="118386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3C8BAE0F-92AF-43DE-9E20-6CC3A05E6EC5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805/1236/944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1AF9E7A7-E3DA-449C-B2C7-EE73DA91C385}"/>
              </a:ext>
            </a:extLst>
          </xdr:cNvPr>
          <xdr:cNvCxnSpPr/>
        </xdr:nvCxnSpPr>
        <xdr:spPr>
          <a:xfrm>
            <a:off x="3172799" y="1989118"/>
            <a:ext cx="662384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M8">
        <xdr:nvSpPr>
          <xdr:cNvPr id="136" name="TextBox 73">
            <a:extLst>
              <a:ext uri="{FF2B5EF4-FFF2-40B4-BE49-F238E27FC236}">
                <a16:creationId xmlns:a16="http://schemas.microsoft.com/office/drawing/2014/main" id="{5C20B20F-A026-43C7-B9FB-F3CD1C01B182}"/>
              </a:ext>
            </a:extLst>
          </xdr:cNvPr>
          <xdr:cNvSpPr txBox="1"/>
        </xdr:nvSpPr>
        <xdr:spPr>
          <a:xfrm>
            <a:off x="3117434" y="1832114"/>
            <a:ext cx="759998" cy="13740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EEDC5DFA-A125-4858-BCE3-137FCC8CAF1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555/919/732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AG8">
        <xdr:nvSpPr>
          <xdr:cNvPr id="152" name="TextBox 86">
            <a:extLst>
              <a:ext uri="{FF2B5EF4-FFF2-40B4-BE49-F238E27FC236}">
                <a16:creationId xmlns:a16="http://schemas.microsoft.com/office/drawing/2014/main" id="{1622FB11-3975-4A83-9F14-6D73F744D0C3}"/>
              </a:ext>
            </a:extLst>
          </xdr:cNvPr>
          <xdr:cNvSpPr txBox="1"/>
        </xdr:nvSpPr>
        <xdr:spPr>
          <a:xfrm>
            <a:off x="7121396" y="1172605"/>
            <a:ext cx="688869" cy="14584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9C71D08A-7374-493B-A1A4-6A14F0BC22E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718/723/721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9" name="TextBox 82">
            <a:extLst>
              <a:ext uri="{FF2B5EF4-FFF2-40B4-BE49-F238E27FC236}">
                <a16:creationId xmlns:a16="http://schemas.microsoft.com/office/drawing/2014/main" id="{48134EFB-23C6-43F5-BB53-4311827EE465}"/>
              </a:ext>
            </a:extLst>
          </xdr:cNvPr>
          <xdr:cNvSpPr txBox="1"/>
        </xdr:nvSpPr>
        <xdr:spPr>
          <a:xfrm>
            <a:off x="3920132" y="353546"/>
            <a:ext cx="1470186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RX(PHR)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CC8">
        <xdr:nvSpPr>
          <xdr:cNvPr id="71" name="TextBox 73">
            <a:extLst>
              <a:ext uri="{FF2B5EF4-FFF2-40B4-BE49-F238E27FC236}">
                <a16:creationId xmlns:a16="http://schemas.microsoft.com/office/drawing/2014/main" id="{D42B0FC3-C9EA-4D20-810E-3F89B29F9A1F}"/>
              </a:ext>
            </a:extLst>
          </xdr:cNvPr>
          <xdr:cNvSpPr txBox="1"/>
        </xdr:nvSpPr>
        <xdr:spPr>
          <a:xfrm>
            <a:off x="3412480" y="906855"/>
            <a:ext cx="1044261" cy="10705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>
              <a:lnSpc>
                <a:spcPct val="107000"/>
              </a:lnSpc>
              <a:spcAft>
                <a:spcPts val="800"/>
              </a:spcAft>
            </a:pPr>
            <a:fld id="{98909A69-C426-4F1F-8221-7180CF0AEE1D}" type="TxLink">
              <a:rPr lang="en-US" sz="900" b="0" i="0" u="none" strike="noStrike" kern="1200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 marL="0" indent="0" algn="l" defTabSz="914400" rtl="0" eaLnBrk="1" latinLnBrk="0" hangingPunct="1">
                <a:lnSpc>
                  <a:spcPct val="107000"/>
                </a:lnSpc>
                <a:spcAft>
                  <a:spcPts val="800"/>
                </a:spcAft>
              </a:pPr>
              <a:t>1684/1700/1691</a:t>
            </a:fld>
            <a:endParaRPr lang="en-US" sz="900" b="0" i="0" u="none" strike="noStrike" kern="1200">
              <a:solidFill>
                <a:srgbClr val="C00000"/>
              </a:solidFill>
              <a:effectLst/>
              <a:latin typeface="Calibri"/>
              <a:ea typeface="Calibri" panose="020F0502020204030204" pitchFamily="34" charset="0"/>
              <a:cs typeface="Calibri"/>
            </a:endParaRPr>
          </a:p>
        </xdr:txBody>
      </xdr:sp>
    </xdr:grpSp>
    <xdr:clientData/>
  </xdr:twoCellAnchor>
  <xdr:twoCellAnchor>
    <xdr:from>
      <xdr:col>23</xdr:col>
      <xdr:colOff>485775</xdr:colOff>
      <xdr:row>35</xdr:row>
      <xdr:rowOff>38100</xdr:rowOff>
    </xdr:from>
    <xdr:to>
      <xdr:col>29</xdr:col>
      <xdr:colOff>142875</xdr:colOff>
      <xdr:row>49</xdr:row>
      <xdr:rowOff>114300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571C9738-F167-4C19-8B26-CFFA2EAA8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504825</xdr:colOff>
      <xdr:row>30</xdr:row>
      <xdr:rowOff>85725</xdr:rowOff>
    </xdr:from>
    <xdr:to>
      <xdr:col>33</xdr:col>
      <xdr:colOff>161925</xdr:colOff>
      <xdr:row>44</xdr:row>
      <xdr:rowOff>161925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A1E742DB-3391-4465-A2BF-25C386008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381000</xdr:colOff>
      <xdr:row>29</xdr:row>
      <xdr:rowOff>133350</xdr:rowOff>
    </xdr:from>
    <xdr:to>
      <xdr:col>38</xdr:col>
      <xdr:colOff>38100</xdr:colOff>
      <xdr:row>44</xdr:row>
      <xdr:rowOff>19050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A3D182A1-1407-465E-B9A4-3A1521DD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16</xdr:row>
      <xdr:rowOff>171450</xdr:rowOff>
    </xdr:from>
    <xdr:to>
      <xdr:col>13</xdr:col>
      <xdr:colOff>590550</xdr:colOff>
      <xdr:row>33</xdr:row>
      <xdr:rowOff>76200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FECD52B-182D-4F09-AE36-F108A006E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6</xdr:col>
      <xdr:colOff>619124</xdr:colOff>
      <xdr:row>63</xdr:row>
      <xdr:rowOff>76200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92901DE-4658-4169-8A6D-711FE5D29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6</xdr:col>
      <xdr:colOff>619124</xdr:colOff>
      <xdr:row>78</xdr:row>
      <xdr:rowOff>76200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FC1F8005-E5B5-4D29-A44E-2CB30A9E0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6</xdr:col>
      <xdr:colOff>619124</xdr:colOff>
      <xdr:row>93</xdr:row>
      <xdr:rowOff>76200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AFB013F5-ADB0-40B0-B812-F8BB35F5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6</xdr:col>
      <xdr:colOff>619124</xdr:colOff>
      <xdr:row>108</xdr:row>
      <xdr:rowOff>76200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FDD6BCE0-9657-4F6E-8745-A6BB017EC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13</xdr:col>
      <xdr:colOff>619125</xdr:colOff>
      <xdr:row>63</xdr:row>
      <xdr:rowOff>76200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4026A53A-F10C-4238-9DDF-08E93AAF8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64</xdr:row>
      <xdr:rowOff>0</xdr:rowOff>
    </xdr:from>
    <xdr:to>
      <xdr:col>13</xdr:col>
      <xdr:colOff>619125</xdr:colOff>
      <xdr:row>78</xdr:row>
      <xdr:rowOff>76200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5C69D46F-60E0-451E-91E0-B5098A49E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94</xdr:row>
      <xdr:rowOff>0</xdr:rowOff>
    </xdr:from>
    <xdr:to>
      <xdr:col>13</xdr:col>
      <xdr:colOff>619125</xdr:colOff>
      <xdr:row>108</xdr:row>
      <xdr:rowOff>76200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60E8A35-CDDB-4375-84E0-F42557823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79</xdr:row>
      <xdr:rowOff>0</xdr:rowOff>
    </xdr:from>
    <xdr:to>
      <xdr:col>13</xdr:col>
      <xdr:colOff>619125</xdr:colOff>
      <xdr:row>93</xdr:row>
      <xdr:rowOff>76200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7770A953-C897-4590-A091-178DBE959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6</xdr:col>
      <xdr:colOff>590550</xdr:colOff>
      <xdr:row>48</xdr:row>
      <xdr:rowOff>76200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43614BC8-7F45-481C-90DA-003BABA98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13</xdr:col>
      <xdr:colOff>609600</xdr:colOff>
      <xdr:row>48</xdr:row>
      <xdr:rowOff>76200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7213B85C-5685-4697-8F57-AA1F76713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109</xdr:row>
      <xdr:rowOff>0</xdr:rowOff>
    </xdr:from>
    <xdr:to>
      <xdr:col>6</xdr:col>
      <xdr:colOff>609600</xdr:colOff>
      <xdr:row>127</xdr:row>
      <xdr:rowOff>119063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C3528E85-70D0-497C-B513-79FABAD28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819149</xdr:colOff>
      <xdr:row>108</xdr:row>
      <xdr:rowOff>190499</xdr:rowOff>
    </xdr:from>
    <xdr:to>
      <xdr:col>13</xdr:col>
      <xdr:colOff>600074</xdr:colOff>
      <xdr:row>127</xdr:row>
      <xdr:rowOff>104774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33FCE886-42B8-466C-9216-314E933C8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shakya\OneDrive%20-%20Itron\Microsoft%20Teams%20Chat%20Files\decodedHexTracing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2"/>
      <sheetName val="PivotReport"/>
      <sheetName val="Freq"/>
      <sheetName val="Sizes"/>
      <sheetName val="Flags"/>
      <sheetName val="Timings"/>
      <sheetName val="fast-Link"/>
      <sheetName val="duration"/>
      <sheetName val="DEBUG_MASK"/>
      <sheetName val="MaskData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M1">
            <v>2</v>
          </cell>
          <cell r="Q1">
            <v>1</v>
          </cell>
        </row>
        <row r="2">
          <cell r="Q2">
            <v>1</v>
          </cell>
        </row>
        <row r="3">
          <cell r="Q3">
            <v>1</v>
          </cell>
        </row>
        <row r="4">
          <cell r="Q4">
            <v>2</v>
          </cell>
        </row>
        <row r="5">
          <cell r="B5">
            <v>26</v>
          </cell>
          <cell r="M5">
            <v>1</v>
          </cell>
          <cell r="Q5">
            <v>1</v>
          </cell>
        </row>
        <row r="6">
          <cell r="M6">
            <v>8</v>
          </cell>
          <cell r="Q6">
            <v>3</v>
          </cell>
        </row>
        <row r="7">
          <cell r="M7">
            <v>17</v>
          </cell>
        </row>
        <row r="8">
          <cell r="M8">
            <v>9</v>
          </cell>
          <cell r="Q8">
            <v>4</v>
          </cell>
        </row>
        <row r="9">
          <cell r="M9">
            <v>9</v>
          </cell>
        </row>
        <row r="10">
          <cell r="M10">
            <v>17</v>
          </cell>
          <cell r="Q10">
            <v>2</v>
          </cell>
        </row>
        <row r="11">
          <cell r="M11">
            <v>17</v>
          </cell>
        </row>
        <row r="12">
          <cell r="M12">
            <v>9</v>
          </cell>
          <cell r="Q12">
            <v>2</v>
          </cell>
        </row>
        <row r="13">
          <cell r="M13">
            <v>24</v>
          </cell>
        </row>
        <row r="14">
          <cell r="Q14">
            <v>2</v>
          </cell>
        </row>
        <row r="15">
          <cell r="M15">
            <v>4</v>
          </cell>
        </row>
        <row r="17">
          <cell r="Q17">
            <v>1</v>
          </cell>
        </row>
        <row r="19">
          <cell r="Q19">
            <v>1</v>
          </cell>
        </row>
        <row r="20">
          <cell r="Q20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G3" t="str">
            <v/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8703703" createdVersion="6" refreshedVersion="6" minRefreshableVersion="3" recordCount="514" xr:uid="{B2B51C70-2E5C-458E-958D-433C06B7A921}">
  <cacheSource type="worksheet">
    <worksheetSource name="timingTable[rxEnd to txCall]"/>
  </cacheSource>
  <cacheFields count="1">
    <cacheField name="rxEnd to txCall" numFmtId="0">
      <sharedItems containsMixedTypes="1" containsNumber="1" containsInteger="1" minValue="0" maxValue="8589934787" count="126">
        <s v="EMPTY"/>
        <n v="200"/>
        <n v="197"/>
        <n v="202"/>
        <n v="195"/>
        <n v="201"/>
        <n v="205"/>
        <n v="214"/>
        <n v="213"/>
        <n v="212"/>
        <n v="203"/>
        <n v="0" u="1"/>
        <n v="206" u="1"/>
        <n v="185" u="1"/>
        <n v="256" u="1"/>
        <n v="327" u="1"/>
        <n v="235" u="1"/>
        <n v="314" u="1"/>
        <n v="193" u="1"/>
        <n v="272" u="1"/>
        <n v="243" u="1"/>
        <n v="222" u="1"/>
        <n v="259" u="1"/>
        <n v="330" u="1"/>
        <n v="251" u="1"/>
        <n v="230" u="1"/>
        <n v="8589934779" u="1"/>
        <n v="209" u="1"/>
        <n v="375" u="1"/>
        <n v="188" u="1"/>
        <n v="262" u="1"/>
        <n v="238" u="1"/>
        <n v="362" u="1"/>
        <n v="217" u="1"/>
        <n v="196" u="1"/>
        <n v="278" u="1"/>
        <n v="175" u="1"/>
        <n v="246" u="1"/>
        <n v="225" u="1"/>
        <n v="265" u="1"/>
        <n v="204" u="1"/>
        <n v="365" u="1"/>
        <n v="183" u="1"/>
        <n v="254" u="1"/>
        <n v="233" u="1"/>
        <n v="281" u="1"/>
        <n v="191" u="1"/>
        <n v="268" u="1"/>
        <n v="241" u="1"/>
        <n v="368" u="1"/>
        <n v="220" u="1"/>
        <n v="199" u="1"/>
        <n v="249" u="1"/>
        <n v="228" u="1"/>
        <n v="207" u="1"/>
        <n v="186" u="1"/>
        <n v="258" u="1"/>
        <n v="236" u="1"/>
        <n v="4254" u="1"/>
        <n v="215" u="1"/>
        <n v="387" u="1"/>
        <n v="194" u="1"/>
        <n v="244" u="1"/>
        <n v="223" u="1"/>
        <n v="261" u="1"/>
        <n v="290" u="1"/>
        <n v="181" u="1"/>
        <n v="252" u="1"/>
        <n v="390" u="1"/>
        <n v="231" u="1"/>
        <n v="277" u="1"/>
        <n v="210" u="1"/>
        <n v="377" u="1"/>
        <n v="189" u="1"/>
        <n v="264" u="1"/>
        <n v="239" u="1"/>
        <n v="364" u="1"/>
        <n v="218" u="1"/>
        <n v="280" u="1"/>
        <n v="247" u="1"/>
        <n v="226" u="1"/>
        <n v="184" u="1"/>
        <n v="255" u="1"/>
        <n v="234" u="1"/>
        <n v="312" u="1"/>
        <n v="192" u="1"/>
        <n v="270" u="1"/>
        <n v="242" u="1"/>
        <n v="221" u="1"/>
        <n v="257" u="1"/>
        <n v="12988" u="1"/>
        <n v="357" u="1"/>
        <n v="250" u="1"/>
        <n v="229" u="1"/>
        <n v="273" u="1"/>
        <n v="208" u="1"/>
        <n v="187" u="1"/>
        <n v="260" u="1"/>
        <n v="237" u="1"/>
        <n v="216" u="1"/>
        <n v="276" u="1"/>
        <n v="5214" u="1"/>
        <n v="21458" u="1"/>
        <n v="245" u="1"/>
        <n v="376" u="1"/>
        <n v="21468" u="1"/>
        <n v="8589934787" u="1"/>
        <n v="224" u="1"/>
        <n v="263" u="1"/>
        <n v="12967" u="1"/>
        <n v="363" u="1"/>
        <n v="182" u="1"/>
        <n v="253" u="1"/>
        <n v="232" u="1"/>
        <n v="279" u="1"/>
        <n v="211" u="1"/>
        <n v="190" u="1"/>
        <n v="240" u="1"/>
        <n v="295" u="1"/>
        <n v="219" u="1"/>
        <n v="466" u="1"/>
        <n v="198" u="1"/>
        <n v="353" u="1"/>
        <n v="248" u="1"/>
        <n v="227" u="1"/>
        <n v="26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8819442" createdVersion="6" refreshedVersion="6" minRefreshableVersion="3" recordCount="514" xr:uid="{DF8C5CE2-EEC7-40BA-8DF1-C21EE6065952}">
  <cacheSource type="worksheet">
    <worksheetSource name="timingTable[txCall to afterTx]"/>
  </cacheSource>
  <cacheFields count="1">
    <cacheField name="txCall to afterTx" numFmtId="0">
      <sharedItems containsMixedTypes="1" containsNumber="1" containsInteger="1" minValue="0" maxValue="2506544" count="365">
        <s v="EMPTY"/>
        <n v="907"/>
        <n v="819"/>
        <n v="1235"/>
        <n v="817"/>
        <n v="908"/>
        <n v="818"/>
        <n v="1220"/>
        <n v="815"/>
        <n v="895"/>
        <n v="1236"/>
        <n v="807"/>
        <n v="805"/>
        <n v="1222"/>
        <n v="808"/>
        <n v="1234"/>
        <n v="816"/>
        <n v="837"/>
        <n v="906"/>
        <n v="806"/>
        <n v="882"/>
        <n v="809"/>
        <n v="0" u="1"/>
        <n v="440" u="1"/>
        <n v="581" u="1"/>
        <n v="652" u="1"/>
        <n v="794" u="1"/>
        <n v="865" u="1"/>
        <n v="781" u="1"/>
        <n v="852" u="1"/>
        <n v="34" u="1"/>
        <n v="427" u="1"/>
        <n v="555" u="1"/>
        <n v="768" u="1"/>
        <n v="839" u="1"/>
        <n v="910" u="1"/>
        <n v="542" u="1"/>
        <n v="755" u="1"/>
        <n v="826" u="1"/>
        <n v="897" u="1"/>
        <n v="59" u="1"/>
        <n v="414" u="1"/>
        <n v="813" u="1"/>
        <n v="884" u="1"/>
        <n v="36" u="1"/>
        <n v="443" u="1"/>
        <n v="587" u="1"/>
        <n v="658" u="1"/>
        <n v="800" u="1"/>
        <n v="871" u="1"/>
        <n v="574" u="1"/>
        <n v="787" u="1"/>
        <n v="858" u="1"/>
        <n v="61" u="1"/>
        <n v="561" u="1"/>
        <n v="632" u="1"/>
        <n v="703" u="1"/>
        <n v="774" u="1"/>
        <n v="845" u="1"/>
        <n v="916" u="1"/>
        <n v="38" u="1"/>
        <n v="619" u="1"/>
        <n v="690" u="1"/>
        <n v="761" u="1"/>
        <n v="832" u="1"/>
        <n v="903" u="1"/>
        <n v="1208" u="1"/>
        <n v="417" u="1"/>
        <n v="748" u="1"/>
        <n v="890" u="1"/>
        <n v="446" u="1"/>
        <n v="522" u="1"/>
        <n v="664" u="1"/>
        <n v="877" u="1"/>
        <n v="40" u="1"/>
        <n v="580" u="1"/>
        <n v="651" u="1"/>
        <n v="722" u="1"/>
        <n v="793" u="1"/>
        <n v="864" u="1"/>
        <n v="433" u="1"/>
        <n v="567" u="1"/>
        <n v="780" u="1"/>
        <n v="851" u="1"/>
        <n v="922" u="1"/>
        <n v="554" u="1"/>
        <n v="767" u="1"/>
        <n v="838" u="1"/>
        <n v="909" u="1"/>
        <n v="420" u="1"/>
        <n v="683" u="1"/>
        <n v="754" u="1"/>
        <n v="825" u="1"/>
        <n v="896" u="1"/>
        <n v="599" u="1"/>
        <n v="741" u="1"/>
        <n v="812" u="1"/>
        <n v="883" u="1"/>
        <n v="1026" u="1"/>
        <n v="407" u="1"/>
        <n v="586" u="1"/>
        <n v="799" u="1"/>
        <n v="870" u="1"/>
        <n v="436" u="1"/>
        <n v="644" u="1"/>
        <n v="786" u="1"/>
        <n v="857" u="1"/>
        <n v="1471" u="1"/>
        <n v="254" u="1"/>
        <n v="560" u="1"/>
        <n v="773" u="1"/>
        <n v="844" u="1"/>
        <n v="915" u="1"/>
        <n v="1232" u="1"/>
        <n v="233" u="1"/>
        <n v="423" u="1"/>
        <n v="760" u="1"/>
        <n v="831" u="1"/>
        <n v="902" u="1"/>
        <n v="46" u="1"/>
        <n v="605" u="1"/>
        <n v="747" u="1"/>
        <n v="889" u="1"/>
        <n v="410" u="1"/>
        <n v="663" u="1"/>
        <n v="734" u="1"/>
        <n v="876" u="1"/>
        <n v="579" u="1"/>
        <n v="650" u="1"/>
        <n v="792" u="1"/>
        <n v="863" u="1"/>
        <n v="48" u="1"/>
        <n v="566" u="1"/>
        <n v="779" u="1"/>
        <n v="850" u="1"/>
        <n v="921" u="1"/>
        <n v="426" u="1"/>
        <n v="553" u="1"/>
        <n v="766" u="1"/>
        <n v="1218" u="1"/>
        <n v="753" u="1"/>
        <n v="824" u="1"/>
        <n v="50" u="1"/>
        <n v="527" u="1"/>
        <n v="740" u="1"/>
        <n v="811" u="1"/>
        <n v="442" u="1"/>
        <n v="585" u="1"/>
        <n v="656" u="1"/>
        <n v="727" u="1"/>
        <n v="798" u="1"/>
        <n v="869" u="1"/>
        <n v="18" u="1"/>
        <n v="400" u="1"/>
        <n v="643" u="1"/>
        <n v="785" u="1"/>
        <n v="1185" u="1"/>
        <n v="52" u="1"/>
        <n v="429" u="1"/>
        <n v="559" u="1"/>
        <n v="772" u="1"/>
        <n v="843" u="1"/>
        <n v="914" u="1"/>
        <n v="65" u="1"/>
        <n v="688" u="1"/>
        <n v="759" u="1"/>
        <n v="830" u="1"/>
        <n v="901" u="1"/>
        <n v="19" u="1"/>
        <n v="416" u="1"/>
        <n v="604" u="1"/>
        <n v="675" u="1"/>
        <n v="746" u="1"/>
        <n v="888" u="1"/>
        <n v="54" u="1"/>
        <n v="445" u="1"/>
        <n v="662" u="1"/>
        <n v="804" u="1"/>
        <n v="875" u="1"/>
        <n v="1017" u="1"/>
        <n v="9348" u="1"/>
        <n v="578" u="1"/>
        <n v="649" u="1"/>
        <n v="791" u="1"/>
        <n v="862" u="1"/>
        <n v="1197" u="1"/>
        <n v="20" u="1"/>
        <n v="432" u="1"/>
        <n v="565" u="1"/>
        <n v="778" u="1"/>
        <n v="849" u="1"/>
        <n v="920" u="1"/>
        <n v="252" u="1"/>
        <n v="552" u="1"/>
        <n v="765" u="1"/>
        <n v="836" u="1"/>
        <n v="33" u="1"/>
        <n v="231" u="1"/>
        <n v="419" u="1"/>
        <n v="752" u="1"/>
        <n v="823" u="1"/>
        <n v="894" u="1"/>
        <n v="21" u="1"/>
        <n v="597" u="1"/>
        <n v="739" u="1"/>
        <n v="810" u="1"/>
        <n v="881" u="1"/>
        <n v="58" u="1"/>
        <n v="584" u="1"/>
        <n v="655" u="1"/>
        <n v="797" u="1"/>
        <n v="868" u="1"/>
        <n v="35" u="1"/>
        <n v="239" u="1"/>
        <n v="435" u="1"/>
        <n v="571" u="1"/>
        <n v="642" u="1"/>
        <n v="784" u="1"/>
        <n v="855" u="1"/>
        <n v="22" u="1"/>
        <n v="558" u="1"/>
        <n v="771" u="1"/>
        <n v="842" u="1"/>
        <n v="913" u="1"/>
        <n v="422" u="1"/>
        <n v="758" u="1"/>
        <n v="829" u="1"/>
        <n v="900" u="1"/>
        <n v="603" u="1"/>
        <n v="887" u="1"/>
        <n v="226" u="1"/>
        <n v="409" u="1"/>
        <n v="661" u="1"/>
        <n v="803" u="1"/>
        <n v="1221" u="1"/>
        <n v="438" u="1"/>
        <n v="790" u="1"/>
        <n v="861" u="1"/>
        <n v="184" u="1"/>
        <n v="564" u="1"/>
        <n v="777" u="1"/>
        <n v="848" u="1"/>
        <n v="919" u="1"/>
        <n v="1027" u="1"/>
        <n v="425" u="1"/>
        <n v="551" u="1"/>
        <n v="693" u="1"/>
        <n v="764" u="1"/>
        <n v="835" u="1"/>
        <n v="538" u="1"/>
        <n v="751" u="1"/>
        <n v="822" u="1"/>
        <n v="893" u="1"/>
        <n v="41" u="1"/>
        <n v="596" u="1"/>
        <n v="667" u="1"/>
        <n v="738" u="1"/>
        <n v="880" u="1"/>
        <n v="1233" u="1"/>
        <n v="242" u="1"/>
        <n v="583" u="1"/>
        <n v="654" u="1"/>
        <n v="725" u="1"/>
        <n v="796" u="1"/>
        <n v="641" u="1"/>
        <n v="783" u="1"/>
        <n v="854" u="1"/>
        <n v="428" u="1"/>
        <n v="557" u="1"/>
        <n v="628" u="1"/>
        <n v="770" u="1"/>
        <n v="841" u="1"/>
        <n v="912" u="1"/>
        <n v="544" u="1"/>
        <n v="757" u="1"/>
        <n v="828" u="1"/>
        <n v="899" u="1"/>
        <n v="415" u="1"/>
        <n v="602" u="1"/>
        <n v="744" u="1"/>
        <n v="886" u="1"/>
        <n v="444" u="1"/>
        <n v="660" u="1"/>
        <n v="802" u="1"/>
        <n v="873" u="1"/>
        <n v="1015" u="1"/>
        <n v="1219" u="1"/>
        <n v="576" u="1"/>
        <n v="789" u="1"/>
        <n v="860" u="1"/>
        <n v="1002" u="1"/>
        <n v="431" u="1"/>
        <n v="563" u="1"/>
        <n v="705" u="1"/>
        <n v="776" u="1"/>
        <n v="847" u="1"/>
        <n v="918" u="1"/>
        <n v="1025" u="1"/>
        <n v="763" u="1"/>
        <n v="834" u="1"/>
        <n v="905" u="1"/>
        <n v="418" u="1"/>
        <n v="537" u="1"/>
        <n v="608" u="1"/>
        <n v="750" u="1"/>
        <n v="821" u="1"/>
        <n v="892" u="1"/>
        <n v="447" u="1"/>
        <n v="666" u="1"/>
        <n v="737" u="1"/>
        <n v="879" u="1"/>
        <n v="1231" u="1"/>
        <n v="582" u="1"/>
        <n v="653" u="1"/>
        <n v="795" u="1"/>
        <n v="866" u="1"/>
        <n v="2506544" u="1"/>
        <n v="434" u="1"/>
        <n v="640" u="1"/>
        <n v="782" u="1"/>
        <n v="853" u="1"/>
        <n v="253" u="1"/>
        <n v="556" u="1"/>
        <n v="698" u="1"/>
        <n v="769" u="1"/>
        <n v="840" u="1"/>
        <n v="911" u="1"/>
        <n v="421" u="1"/>
        <n v="756" u="1"/>
        <n v="827" u="1"/>
        <n v="898" u="1"/>
        <n v="672" u="1"/>
        <n v="814" u="1"/>
        <n v="885" u="1"/>
        <n v="408" u="1"/>
        <n v="659" u="1"/>
        <n v="801" u="1"/>
        <n v="872" u="1"/>
        <n v="1217" u="1"/>
        <n v="53" u="1"/>
        <n v="437" u="1"/>
        <n v="575" u="1"/>
        <n v="788" u="1"/>
        <n v="859" u="1"/>
        <n v="1262" u="1"/>
        <n v="67" u="1"/>
        <n v="562" u="1"/>
        <n v="775" u="1"/>
        <n v="846" u="1"/>
        <n v="917" u="1"/>
        <n v="424" u="1"/>
        <n v="762" u="1"/>
        <n v="833" u="1"/>
        <n v="904" u="1"/>
        <n v="55" u="1"/>
        <n v="248" u="1"/>
        <n v="382" u="1"/>
        <n v="749" u="1"/>
        <n v="820" u="1"/>
        <n v="891" u="1"/>
        <n v="32" u="1"/>
        <n v="411" u="1"/>
        <n v="594" u="1"/>
        <n v="736" u="1"/>
        <n v="87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050926" createdVersion="6" refreshedVersion="6" minRefreshableVersion="3" recordCount="514" xr:uid="{657CB251-90E5-4957-A14E-F673CBDE0852}">
  <cacheSource type="worksheet">
    <worksheetSource name="timingTable[txCall to targetTime]"/>
  </cacheSource>
  <cacheFields count="1">
    <cacheField name="txCall to targetTime" numFmtId="0">
      <sharedItems containsMixedTypes="1" containsNumber="1" containsInteger="1" minValue="-8589933787" maxValue="1223" count="1150">
        <s v="EMPTY"/>
        <n v="888"/>
        <n v="800"/>
        <n v="1222"/>
        <n v="803"/>
        <n v="889"/>
        <n v="798"/>
        <n v="805"/>
        <n v="799"/>
        <n v="1207"/>
        <n v="877"/>
        <n v="795"/>
        <n v="786"/>
        <n v="1208"/>
        <n v="787"/>
        <n v="1221"/>
        <n v="887"/>
        <n v="788"/>
        <n v="1223"/>
        <n v="864"/>
        <n v="797"/>
        <n v="0" u="1"/>
        <n v="-2091230542" u="1"/>
        <n v="-2090653716" u="1"/>
        <n v="-1238846726" u="1"/>
        <n v="-2966052834" u="1"/>
        <n v="-1557267699" u="1"/>
        <n v="-570187020" u="1"/>
        <n v="-2962230147" u="1"/>
        <n v="-2098481078" u="1"/>
        <n v="-982980122" u="1"/>
        <n v="-2970053816" u="1"/>
        <n v="-2075605514" u="1"/>
        <n v="-1555325152" u="1"/>
        <n v="-2959052859" u="1"/>
        <n v="-2090061041" u="1"/>
        <n v="-1556349369" u="1"/>
        <n v="-1560319902" u="1"/>
        <n v="-1553273035" u="1"/>
        <n v="-2956058409" u="1"/>
        <n v="843" u="1"/>
        <n v="-1556354489" u="1"/>
        <n v="778" u="1"/>
        <n v="-1560271046" u="1"/>
        <n v="-2975061257" u="1"/>
        <n v="-2960058447" u="1"/>
        <n v="-2099063066" u="1"/>
        <n v="-2091880922" u="1"/>
        <n v="-2096033391" u="1"/>
        <n v="-1113015046" u="1"/>
        <n v="-2965072181" u="1"/>
        <n v="-1122013225" u="1"/>
        <n v="-2962053801" u="1"/>
        <n v="844" u="1"/>
        <n v="-2097235740" u="1"/>
        <n v="779" u="1"/>
        <n v="-2113485569" u="1"/>
        <n v="-2075028883" u="1"/>
        <n v="-2079210704" u="1"/>
        <n v="-2964058378" u="1"/>
        <n v="-4105013404" u="1"/>
        <n v="-2093070855" u="1"/>
        <n v="-2073213612" u="1"/>
        <n v="-1118083440" u="1"/>
        <n v="-2102070891" u="1"/>
        <n v="-2096114755" u="1"/>
        <n v="-2105130772" u="1"/>
        <n v="-2570433251" u="1"/>
        <n v="-2090661503" u="1"/>
        <n v="845" u="1"/>
        <n v="-2119480485" u="1"/>
        <n v="-2109255656" u="1"/>
        <n v="780" u="1"/>
        <n v="650" u="1"/>
        <n v="-2112265747" u="1"/>
        <n v="585" u="1"/>
        <n v="520" u="1"/>
        <n v="-2079840736" u="1"/>
        <n v="-1561419975" u="1"/>
        <n v="-2117705559" u="1"/>
        <n v="-2108690868" u="1"/>
        <n v="-2096670904" u="1"/>
        <n v="-2079832947" u="1"/>
        <n v="-4102979845" u="1"/>
        <n v="846" u="1"/>
        <n v="781" u="1"/>
        <n v="-2077443009" u="1"/>
        <n v="-1557292745" u="1"/>
        <n v="-2093630972" u="1"/>
        <n v="-4097023522" u="1"/>
        <n v="-2099670818" u="1"/>
        <n v="-2121286114" u="1"/>
        <n v="-1112972783" u="1"/>
        <n v="-977876848" u="1"/>
        <n v="-1556273138" u="1"/>
        <n v="847" u="1"/>
        <n v="-2973060867" u="1"/>
        <n v="-2074394434" u="1"/>
        <n v="782" u="1"/>
        <n v="-2098473291" u="1"/>
        <n v="-2963052828" u="1"/>
        <n v="-2121385014" u="1"/>
        <n v="-1562368307" u="1"/>
        <n v="-4096947276" u="1"/>
        <n v="-2974053827" u="1"/>
        <n v="-1117034989" u="1"/>
        <n v="-2119475644" u="1"/>
        <n v="-2079241019" u="1"/>
        <n v="-1244891455" u="1"/>
        <n v="-2095463714" u="1"/>
        <n v="-4105247247" u="1"/>
        <n v="-981886723" u="1"/>
        <n v="-4099030113" u="1"/>
        <n v="848" u="1"/>
        <n v="-8589933787" u="1"/>
        <n v="-2116501351" u="1"/>
        <n v="783" u="1"/>
        <n v="-1558854482" u="1"/>
        <n v="-1554286133" u="1"/>
        <n v="-2111683438" u="1"/>
        <n v="-4104966464" u="1"/>
        <n v="-1121058707" u="1"/>
        <n v="-1118155034" u="1"/>
        <n v="-4101135627" u="1"/>
        <n v="-2963094434" u="1"/>
        <n v="-1122073809" u="1"/>
        <n v="-1563825271" u="1"/>
        <n v="-2969053833" u="1"/>
        <n v="-981015387" u="1"/>
        <n v="-1564341335" u="1"/>
        <n v="-1557854761" u="1"/>
        <n v="-1125989925" u="1"/>
        <n v="784" u="1"/>
        <n v="719" u="1"/>
        <n v="-1238872683" u="1"/>
        <n v="-2117174689" u="1"/>
        <n v="-2081633110" u="1"/>
        <n v="-2089520290" u="1"/>
        <n v="-2078607621" u="1"/>
        <n v="-1557339291" u="1"/>
        <n v="-2108655683" u="1"/>
        <n v="-4101146142" u="1"/>
        <n v="-1557822931" u="1"/>
        <n v="-2094230834" u="1"/>
        <n v="-2114070600" u="1"/>
        <n v="-1561414385" u="1"/>
        <n v="-2485168700" u="1"/>
        <n v="-2105050980" u="1"/>
        <n v="-1123994919" u="1"/>
        <n v="-2961077599" u="1"/>
        <n v="-2978055592" u="1"/>
        <n v="-2080410577" u="1"/>
        <n v="850" u="1"/>
        <n v="-4096117476" u="1"/>
        <n v="-1241844710" u="1"/>
        <n v="-2971081775" u="1"/>
        <n v="785" u="1"/>
        <n v="-2966057503" u="1"/>
        <n v="720" u="1"/>
        <n v="-2075652784" u="1"/>
        <n v="-2085815747" u="1"/>
        <n v="-1118988777" u="1"/>
        <n v="-2097840720" u="1"/>
        <n v="-2072671344" u="1"/>
        <n v="-4098084360" u="1"/>
        <n v="-1114990569" u="1"/>
        <n v="-1114003073" u="1"/>
        <n v="-8589933695" u="1"/>
        <n v="-2082215692" u="1"/>
        <n v="-2115865989" u="1"/>
        <n v="-2103256019" u="1"/>
        <n v="851" u="1"/>
        <n v="-8589933779" u="1"/>
        <n v="-1117977532" u="1"/>
        <n v="-979980016" u="1"/>
        <n v="721" u="1"/>
        <n v="-2115870828" u="1"/>
        <n v="-2093025730" u="1"/>
        <n v="-2096061077" u="1"/>
        <n v="-2082815577" u="1"/>
        <n v="-4104991938" u="1"/>
        <n v="-2112288229" u="1"/>
        <n v="-2096038230" u="1"/>
        <n v="-1557815417" u="1"/>
        <n v="-2095435676" u="1"/>
        <n v="-1563290263" u="1"/>
        <n v="-2078630976" u="1"/>
        <n v="-2109300836" u="1"/>
        <n v="-599707050" u="1"/>
        <n v="-2962111221" u="1"/>
        <n v="-8589933756" u="1"/>
        <n v="-1120013630" u="1"/>
        <n v="-2963099099" u="1"/>
        <n v="-2097240579" u="1"/>
        <n v="-4100117873" u="1"/>
        <n v="-2081640897" u="1"/>
        <n v="-986029229" u="1"/>
        <n v="852" u="1"/>
        <n v="-2101470916" u="1"/>
        <n v="-2078010806" u="1"/>
        <n v="-1114982763" u="1"/>
        <n v="722" u="1"/>
        <n v="-982004845" u="1"/>
        <n v="-2118879295" u="1"/>
        <n v="-1115995456" u="1"/>
        <n v="-2955086754" u="1"/>
        <n v="-2105673307" u="1"/>
        <n v="-2080440659" u="1"/>
        <n v="-1558848611" u="1"/>
        <n v="-1557334190" u="1"/>
        <n v="-4102062122" u="1"/>
        <n v="-2117680553" u="1"/>
        <n v="-4100996970" u="1"/>
        <n v="-2572086626" u="1"/>
        <n v="853" u="1"/>
        <n v="-2112270586" u="1"/>
        <n v="-1242884434" u="1"/>
        <n v="-980013657" u="1"/>
        <n v="723" u="1"/>
        <n v="-4099916198" u="1"/>
        <n v="-4104011900" u="1"/>
        <n v="-2968151978" u="1"/>
        <n v="-2072679131" u="1"/>
        <n v="-2974088700" u="1"/>
        <n v="-2106250727" u="1"/>
        <n v="-2102042234" u="1"/>
        <n v="-2084659132" u="1"/>
        <n v="-1118980965" u="1"/>
        <n v="-2121290970" u="1"/>
        <n v="-1565415615" u="1"/>
        <n v="-1557272557" u="1"/>
        <n v="-982012461" u="1"/>
        <n v="-4097068421" u="1"/>
        <n v="-2122480670" u="1"/>
        <n v="-2087051160" u="1"/>
        <n v="-2088840894" u="1"/>
        <n v="-1113972775" u="1"/>
        <n v="-2075610372" u="1"/>
        <n v="-1244859770" u="1"/>
        <n v="854" u="1"/>
        <n v="-2118920939" u="1"/>
        <n v="-1564278930" u="1"/>
        <n v="-2102642140" u="1"/>
        <n v="789" u="1"/>
        <n v="-2122511178" u="1"/>
        <n v="-2103288913" u="1"/>
        <n v="724" u="1"/>
        <n v="-1117039824" u="1"/>
        <n v="-2972058622" u="1"/>
        <n v="-2570486594" u="1"/>
        <n v="-2083430948" u="1"/>
        <n v="-1562362944" u="1"/>
        <n v="-1555304945" u="1"/>
        <n v="-1238878569" u="1"/>
        <n v="-2100846946" u="1"/>
        <n v="-1125023203" u="1"/>
        <n v="-2100246912" u="1"/>
        <n v="-1113019904" u="1"/>
        <n v="-2105107128" u="1"/>
        <n v="-1556805093" u="1"/>
        <n v="-4104071567" u="1"/>
        <n v="-2121917972" u="1"/>
        <n v="855" u="1"/>
        <n v="790" u="1"/>
        <n v="-2120075758" u="1"/>
        <n v="-2077405650" u="1"/>
        <n v="-2104445780" u="1"/>
        <n v="-1560325486" u="1"/>
        <n v="-2120096578" u="1"/>
        <n v="-2109860506" u="1"/>
        <n v="-2087625571" u="1"/>
        <n v="-2086420553" u="1"/>
        <n v="-2077410489" u="1"/>
        <n v="-1560822858" u="1"/>
        <n v="-2100842101" u="1"/>
        <n v="-2082831359" u="1"/>
        <n v="856" u="1"/>
        <n v="-2962115821" u="1"/>
        <n v="-2119520738" u="1"/>
        <n v="-1126010613" u="1"/>
        <n v="791" u="1"/>
        <n v="-4096916162" u="1"/>
        <n v="-2100270888" u="1"/>
        <n v="-4098913109" u="1"/>
        <n v="-1552429535" u="1"/>
        <n v="-2073190736" u="1"/>
        <n v="-2118301086" u="1"/>
        <n v="-980006063" u="1"/>
        <n v="-4101156882" u="1"/>
        <n v="-2969091430" u="1"/>
        <n v="-2096122557" u="1"/>
        <n v="-2123138625" u="1"/>
        <n v="-2107455674" u="1"/>
        <n v="-977970158" u="1"/>
        <n v="857" u="1"/>
        <n v="-2100871346" u="1"/>
        <n v="-1552261404" u="1"/>
        <n v="792" u="1"/>
        <n v="-4098039422" u="1"/>
        <n v="-2085820603" u="1"/>
        <n v="-2118293297" u="1"/>
        <n v="727" u="1"/>
        <n v="-2108083616" u="1"/>
        <n v="-1556384049" u="1"/>
        <n v="-2977057634" u="1"/>
        <n v="-2972053960" u="1"/>
        <n v="-2491206488" u="1"/>
        <n v="-2081005762" u="1"/>
        <n v="-2097879135" u="1"/>
        <n v="-2118272217" u="1"/>
        <n v="-1565864372" u="1"/>
        <n v="-1117015420" u="1"/>
        <n v="-521487032" u="1"/>
        <n v="-2976063665" u="1"/>
        <n v="-2122591776" u="1"/>
        <n v="-978005680" u="1"/>
        <n v="-591847047" u="1"/>
        <n v="-2111662654" u="1"/>
        <n v="-2107505919" u="1"/>
        <n v="-1565831879" u="1"/>
        <n v="858" u="1"/>
        <n v="793" u="1"/>
        <n v="-1558822837" u="1"/>
        <n v="-4097940690" u="1"/>
        <n v="728" u="1"/>
        <n v="-1563408382" u="1"/>
        <n v="-2094860665" u="1"/>
        <n v="-1553315588" u="1"/>
        <n v="-530587113" u="1"/>
        <n v="-2123146408" u="1"/>
        <n v="-1557344384" u="1"/>
        <n v="-2497188086" u="1"/>
        <n v="-1556454833" u="1"/>
        <n v="-4100148776" u="1"/>
        <n v="-1559310785" u="1"/>
        <n v="-2085250779" u="1"/>
        <n v="-2966129916" u="1"/>
        <n v="-2089425734" u="1"/>
        <n v="859" u="1"/>
        <n v="794" u="1"/>
        <n v="-2970134921" u="1"/>
        <n v="-2121392795" u="1"/>
        <n v="-2115910802" u="1"/>
        <n v="-1563284883" u="1"/>
        <n v="534" u="1"/>
        <n v="-2110487544" u="1"/>
        <n v="-2109260512" u="1"/>
        <n v="-2967056140" u="1"/>
        <n v="-2960077314" u="1"/>
        <n v="-2104473086" u="1"/>
        <n v="-2074990878" u="1"/>
        <n v="-2072585771" u="1"/>
        <n v="-2079805740" u="1"/>
        <n v="-1120032503" u="1"/>
        <n v="-2085851067" u="1"/>
        <n v="-1239872715" u="1"/>
        <n v="-1125000862" u="1"/>
        <n v="860" u="1"/>
        <n v="-1559849759" u="1"/>
        <n v="-2960053777" u="1"/>
        <n v="-2111691219" u="1"/>
        <n v="-2079810579" u="1"/>
        <n v="730" u="1"/>
        <n v="-1239839288" u="1"/>
        <n v="665" u="1"/>
        <n v="-2958083072" u="1"/>
        <n v="-2073195594" u="1"/>
        <n v="-2977082164" u="1"/>
        <n v="-4099924126" u="1"/>
        <n v="-1240884405" u="1"/>
        <n v="-2123100649" u="1"/>
        <n v="-2087652919" u="1"/>
        <n v="-2082251123" u="1"/>
        <n v="-1556344768" u="1"/>
        <n v="-2967076746" u="1"/>
        <n v="-2087119510" u="1"/>
        <n v="-4099153382" u="1"/>
        <n v="-985007850" u="1"/>
        <n v="861" u="1"/>
        <n v="796" u="1"/>
        <n v="731" u="1"/>
        <n v="-2091830606" u="1"/>
        <n v="-2084651343" u="1"/>
        <n v="601" u="1"/>
        <n v="-2090025915" u="1"/>
        <n v="-2086415710" u="1"/>
        <n v="536" u="1"/>
        <n v="-2074399290" u="1"/>
        <n v="-1562846341" u="1"/>
        <n v="-1558815327" u="1"/>
        <n v="-1556364696" u="1"/>
        <n v="-1553330925" u="1"/>
        <n v="-2103880856" u="1"/>
        <n v="-2087043371" u="1"/>
        <n v="-2102670659" u="1"/>
        <n v="-4104087985" u="1"/>
        <n v="-2971058436" u="1"/>
        <n v="-2977077483" u="1"/>
        <n v="-2972091317" u="1"/>
        <n v="-4111133016" u="1"/>
        <n v="862" u="1"/>
        <n v="-1111023589" u="1"/>
        <n v="-2075660565" u="1"/>
        <n v="732" u="1"/>
        <n v="-2095440513" u="1"/>
        <n v="-2085242988" u="1"/>
        <n v="-2076840598" u="1"/>
        <n v="-1240852298" u="1"/>
        <n v="-1556855817" u="1"/>
        <n v="-2076832809" u="1"/>
        <n v="-2079205874" u="1"/>
        <n v="-2078052805" u="1"/>
        <n v="-1118150414" u="1"/>
        <n v="-1564294714" u="1"/>
        <n v="863" u="1"/>
        <n v="-2491187635" u="1"/>
        <n v="-2976092956" u="1"/>
        <n v="-2114663011" u="1"/>
        <n v="-4103924298" u="1"/>
        <n v="-1563851249" u="1"/>
        <n v="-1556282858" u="1"/>
        <n v="-1121002933" u="1"/>
        <n v="538" u="1"/>
        <n v="-4103001841" u="1"/>
        <n v="-2116585995" u="1"/>
        <n v="-1562271057" u="1"/>
        <n v="-4099051295" u="1"/>
        <n v="-2111092950" u="1"/>
        <n v="-1237867939" u="1"/>
        <n v="-2956080061" u="1"/>
        <n v="-1124002715" u="1"/>
        <n v="-2972096005" u="1"/>
        <n v="-1554309182" u="1"/>
        <n v="-1237835425" u="1"/>
        <n v="-1565410042" u="1"/>
        <n v="-1558274727" u="1"/>
        <n v="-2123105507" u="1"/>
        <n v="-1121983345" u="1"/>
        <n v="-985980027" u="1"/>
        <n v="-1556861705" u="1"/>
        <n v="-1243855347" u="1"/>
        <n v="-1118078604" u="1"/>
        <n v="-2085843280" u="1"/>
        <n v="-2100863557" u="1"/>
        <n v="865" u="1"/>
        <n v="-2115291308" u="1"/>
        <n v="-1557329083" u="1"/>
        <n v="-979000087" u="1"/>
        <n v="-2091225683" u="1"/>
        <n v="735" u="1"/>
        <n v="-2103260875" u="1"/>
        <n v="670" u="1"/>
        <n v="-2485206415" u="1"/>
        <n v="-2572033297" u="1"/>
        <n v="-2121875768" u="1"/>
        <n v="-2105655593" u="1"/>
        <n v="-1240844767" u="1"/>
        <n v="-1123000648" u="1"/>
        <n v="-2962225480" u="1"/>
        <n v="-1111999691" u="1"/>
        <n v="866" u="1"/>
        <n v="-1241878471" u="1"/>
        <n v="801" u="1"/>
        <n v="736" u="1"/>
        <n v="-2093660677" u="1"/>
        <n v="-1555282149" u="1"/>
        <n v="-1562379469" u="1"/>
        <n v="-2958078406" u="1"/>
        <n v="-2104450638" u="1"/>
        <n v="-2094226000" u="1"/>
        <n v="-2118913142" u="1"/>
        <n v="-2117076329" u="1"/>
        <n v="-2116465774" u="1"/>
        <n v="-2084619998" u="1"/>
        <n v="867" u="1"/>
        <n v="802" u="1"/>
        <n v="-4102072747" u="1"/>
        <n v="-2106854291" u="1"/>
        <n v="737" u="1"/>
        <n v="-1563817751" u="1"/>
        <n v="-2110479755" u="1"/>
        <n v="-1559274960" u="1"/>
        <n v="-2570833248" u="1"/>
        <n v="-1111972853" u="1"/>
        <n v="-1122069191" u="1"/>
        <n v="-2104480886" u="1"/>
        <n v="-2570886603" u="1"/>
        <n v="-1243904392" u="1"/>
        <n v="-4102040858" u="1"/>
        <n v="-2106302964" u="1"/>
        <n v="-1553278139" u="1"/>
        <n v="-1236874912" u="1"/>
        <n v="-2116593776" u="1"/>
        <n v="868" u="1"/>
        <n v="-2098450749" u="1"/>
        <n v="738" u="1"/>
        <n v="673" u="1"/>
        <n v="-4104977261" u="1"/>
        <n v="-1556439721" u="1"/>
        <n v="-4101911448" u="1"/>
        <n v="-4102051373" u="1"/>
        <n v="-2099663036" u="1"/>
        <n v="-2090630597" u="1"/>
        <n v="-4096071960" u="1"/>
        <n v="-2571686600" u="1"/>
        <n v="869" u="1"/>
        <n v="804" u="1"/>
        <n v="-2090053240" u="1"/>
        <n v="739" u="1"/>
        <n v="-2113493384" u="1"/>
        <n v="-1554299198" u="1"/>
        <n v="-4098122484" u="1"/>
        <n v="-1555292366" u="1"/>
        <n v="-1553268136" u="1"/>
        <n v="-1562852225" u="1"/>
        <n v="-1123014170" u="1"/>
        <n v="-2105046123" u="1"/>
        <n v="-1552266235" u="1"/>
        <n v="-4104955856" u="1"/>
        <n v="-2101442062" u="1"/>
        <n v="-2087016630" u="1"/>
        <n v="-1552362986" u="1"/>
        <n v="-1554275921" u="1"/>
        <n v="-2097280780" u="1"/>
        <n v="870" u="1"/>
        <n v="740" u="1"/>
        <n v="-1111028449" u="1"/>
        <n v="-2089430592" u="1"/>
        <n v="610" u="1"/>
        <n v="-1564324788" u="1"/>
        <n v="-1559299853" u="1"/>
        <n v="-2978060256" u="1"/>
        <n v="-2112894798" u="1"/>
        <n v="-1561403447" u="1"/>
        <n v="-4103017197" u="1"/>
        <n v="-2083463043" u="1"/>
        <n v="-4098991192" u="1"/>
        <n v="-2957054061" u="1"/>
        <n v="-2115299093" u="1"/>
        <n v="-2088224401" u="1"/>
        <n v="-1565824384" u="1"/>
        <n v="-1560281247" u="1"/>
        <n v="-2072590629" u="1"/>
        <n v="-1555277052" u="1"/>
        <n v="871" u="1"/>
        <n v="-4096923688" u="1"/>
        <n v="806" u="1"/>
        <n v="741" u="1"/>
        <n v="-2101463136" u="1"/>
        <n v="-2101446905" u="1"/>
        <n v="-2108056319" u="1"/>
        <n v="-2120700098" u="1"/>
        <n v="-984980113" u="1"/>
        <n v="872" u="1"/>
        <n v="-1560314317" u="1"/>
        <n v="807" u="1"/>
        <n v="-2964053715" u="1"/>
        <n v="-2119512960" u="1"/>
        <n v="-982886884" u="1"/>
        <n v="742" u="1"/>
        <n v="-2087620716" u="1"/>
        <n v="677" u="1"/>
        <n v="-4100985728" u="1"/>
        <n v="-1559817518" u="1"/>
        <n v="-2114705457" u="1"/>
        <n v="-1564289137" u="1"/>
        <n v="-2103873065" u="1"/>
        <n v="-4098956670" u="1"/>
        <n v="-2075021097" u="1"/>
        <n v="-2093063069" u="1"/>
        <n v="-1559316363" u="1"/>
        <n v="-2085220580" u="1"/>
        <n v="873" u="1"/>
        <n v="-2084015673" u="1"/>
        <n v="-2956075391" u="1"/>
        <n v="808" u="1"/>
        <n v="743" u="1"/>
        <n v="-1117007621" u="1"/>
        <n v="613" u="1"/>
        <n v="-1562275911" u="1"/>
        <n v="-2961082259" u="1"/>
        <n v="-2117103289" u="1"/>
        <n v="-2968068364" u="1"/>
        <n v="-1563413964" u="1"/>
        <n v="-2113465690" u="1"/>
        <n v="-2106891109" u="1"/>
        <n v="-1118064283" u="1"/>
        <n v="-1554324557" u="1"/>
        <n v="-4103968673" u="1"/>
        <n v="874" u="1"/>
        <n v="-1564283761" u="1"/>
        <n v="809" u="1"/>
        <n v="-4098921193" u="1"/>
        <n v="-1115003590" u="1"/>
        <n v="744" u="1"/>
        <n v="-983980047" u="1"/>
        <n v="-1559305204" u="1"/>
        <n v="-2964077026" u="1"/>
        <n v="-1110974534" u="1"/>
        <n v="-1243898498" u="1"/>
        <n v="-1557848876" u="1"/>
        <n v="-2110461143" u="1"/>
        <n v="-1558269876" u="1"/>
        <n v="-1552419304" u="1"/>
        <n v="-2088863345" u="1"/>
        <n v="-2096635686" u="1"/>
        <n v="875" u="1"/>
        <n v="810" u="1"/>
        <n v="-1565283035" u="1"/>
        <n v="745" u="1"/>
        <n v="-2073221402" u="1"/>
        <n v="-2078005968" u="1"/>
        <n v="-4100191126" u="1"/>
        <n v="-4095923537" u="1"/>
        <n v="-4096162351" u="1"/>
        <n v="-4100965328" u="1"/>
        <n v="-2962188050" u="1"/>
        <n v="-1561408802" u="1"/>
        <n v="-4095962789" u="1"/>
        <n v="-1560308956" u="1"/>
        <n v="-1120995136" u="1"/>
        <n v="876" u="1"/>
        <n v="811" u="1"/>
        <n v="746" u="1"/>
        <n v="681" u="1"/>
        <n v="-4097909606" u="1"/>
        <n v="-4099973598" u="1"/>
        <n v="-2122503396" u="1"/>
        <n v="-2080405737" u="1"/>
        <n v="-1121991126" u="1"/>
        <n v="-1557319095" u="1"/>
        <n v="-4102949540" u="1"/>
        <n v="-4100950174" u="1"/>
        <n v="-2088836035" u="1"/>
        <n v="-1111980657" u="1"/>
        <n v="-1553288352" u="1"/>
        <n v="-2967060808" u="1"/>
        <n v="-1120027669" u="1"/>
        <n v="812" u="1"/>
        <n v="747" u="1"/>
        <n v="-4098977845" u="1"/>
        <n v="-2114697670" u="1"/>
        <n v="-4097917129" u="1"/>
        <n v="-1241884353" u="1"/>
        <n v="-1557277428" u="1"/>
        <n v="-2955058516" u="1"/>
        <n v="-4099942928" u="1"/>
        <n v="-2117166903" u="1"/>
        <n v="-1559270109" u="1"/>
        <n v="-2091825751" u="1"/>
        <n v="-2112296038" u="1"/>
        <n v="-1552434641" u="1"/>
        <n v="-1552424422" u="1"/>
        <n v="878" u="1"/>
        <n v="813" u="1"/>
        <n v="748" u="1"/>
        <n v="-2111070523" u="1"/>
        <n v="553" u="1"/>
        <n v="-2106859149" u="1"/>
        <n v="-1561329415" u="1"/>
        <n v="-2957058730" u="1"/>
        <n v="-2100263106" u="1"/>
        <n v="-1556389134" u="1"/>
        <n v="-593407049" u="1"/>
        <n v="-1565404679" u="1"/>
        <n v="-2106883322" u="1"/>
        <n v="-4098061880" u="1"/>
        <n v="-4105300149" u="1"/>
        <n v="-2966125242" u="1"/>
        <n v="-2106255592" u="1"/>
        <n v="-2081610732" u="1"/>
        <n v="879" u="1"/>
        <n v="-1235825007" u="1"/>
        <n v="814" u="1"/>
        <n v="749" u="1"/>
        <n v="-2117675713" u="1"/>
        <n v="-2079233231" u="1"/>
        <n v="-4103995503" u="1"/>
        <n v="-1556379148" u="1"/>
        <n v="-1552357881" u="1"/>
        <n v="-1560854672" u="1"/>
        <n v="-2073792607" u="1"/>
        <n v="-2976068337" u="1"/>
        <n v="-2096053291" u="1"/>
        <n v="-1565375109" u="1"/>
        <n v="-1120005823" u="1"/>
        <n v="-4097151486" u="1"/>
        <n v="-2118874459" u="1"/>
        <n v="-2971086469" u="1"/>
        <n v="-2099647456" u="1"/>
        <n v="-1555314930" u="1"/>
        <n v="880" u="1"/>
        <n v="815" u="1"/>
        <n v="750" u="1"/>
        <n v="-2092453899" u="1"/>
        <n v="-1124020155" u="1"/>
        <n v="-1552414159" u="1"/>
        <n v="-1236835434" u="1"/>
        <n v="-977005565" u="1"/>
        <n v="-2098455580" u="1"/>
        <n v="-1558285662" u="1"/>
        <n v="-1121063530" u="1"/>
        <n v="-590607035" u="1"/>
        <n v="-1559810021" u="1"/>
        <n v="-1244852261" u="1"/>
        <n v="-1562348850" u="1"/>
        <n v="-2122599566" u="1"/>
        <n v="881" u="1"/>
        <n v="816" u="1"/>
        <n v="-979007677" u="1"/>
        <n v="751" u="1"/>
        <n v="686" u="1"/>
        <n v="-1564330177" u="1"/>
        <n v="-1242878505" u="1"/>
        <n v="-2111667504" u="1"/>
        <n v="-2096663118" u="1"/>
        <n v="-2085215714" u="1"/>
        <n v="-1555309835" u="1"/>
        <n v="-1562813840" u="1"/>
        <n v="-4099160889" u="1"/>
        <n v="-2078602777" u="1"/>
        <n v="-1563369756" u="1"/>
        <n v="-2080448445" u="1"/>
        <n v="-4096985391" u="1"/>
        <n v="-2088229259" u="1"/>
        <n v="882" u="1"/>
        <n v="-1561821627" u="1"/>
        <n v="817" u="1"/>
        <n v="752" u="1"/>
        <n v="-4102964697" u="1"/>
        <n v="687" u="1"/>
        <n v="-2117713345" u="1"/>
        <n v="-1555320096" u="1"/>
        <n v="622" u="1"/>
        <n v="-4096000929" u="1"/>
        <n v="-2073821214" u="1"/>
        <n v="-2083470824" u="1"/>
        <n v="-4111140523" u="1"/>
        <n v="-2115265696" u="1"/>
        <n v="-4096039046" u="1"/>
        <n v="-2096640525" u="1"/>
        <n v="-1556277980" u="1"/>
        <n v="-2108061177" u="1"/>
        <n v="-1555330246" u="1"/>
        <n v="-506847046" u="1"/>
        <n v="-2077450795" u="1"/>
        <n v="-2089528078" u="1"/>
        <n v="-2968098499" u="1"/>
        <n v="883" u="1"/>
        <n v="-1553325812" u="1"/>
        <n v="-1553283249" u="1"/>
        <n v="818" u="1"/>
        <n v="-1556459937" u="1"/>
        <n v="-1119023636" u="1"/>
        <n v="753" u="1"/>
        <n v="688" u="1"/>
        <n v="623" u="1"/>
        <n v="-2973086977" u="1"/>
        <n v="-2114065760" u="1"/>
        <n v="-1553263304" u="1"/>
        <n v="-2092425760" u="1"/>
        <n v="-2976097620" u="1"/>
        <n v="-2107460522" u="1"/>
        <n v="-2081615573" u="1"/>
        <n v="-1561854798" u="1"/>
        <n v="-1564815349" u="1"/>
        <n v="-1111994840" u="1"/>
        <n v="-2116493565" u="1"/>
        <n v="-2122475811" u="1"/>
        <n v="-4103941823" u="1"/>
        <n v="-2103850529" u="1"/>
        <n v="-2076210726" u="1"/>
        <n v="884" u="1"/>
        <n v="-2074423040" u="1"/>
        <n v="-4095916013" u="1"/>
        <n v="819" u="1"/>
        <n v="754" u="1"/>
        <n v="-229605458" u="1"/>
        <n v="-2121925758" u="1"/>
        <n v="624" u="1"/>
        <n v="-2971053758" u="1"/>
        <n v="-2114092957" u="1"/>
        <n v="-1240878526" u="1"/>
        <n v="-977998076" u="1"/>
        <n v="-1124993057" u="1"/>
        <n v="-1564822861" u="1"/>
        <n v="885" u="1"/>
        <n v="820" u="1"/>
        <n v="-4102004310" u="1"/>
        <n v="755" u="1"/>
        <n v="-1123018999" u="1"/>
        <n v="-1552373195" u="1"/>
        <n v="-4099064690" u="1"/>
        <n v="-2074995743" u="1"/>
        <n v="625" u="1"/>
        <n v="-1561290986" u="1"/>
        <n v="-2099035942" u="1"/>
        <n v="-2082243318" u="1"/>
        <n v="-1126015459" u="1"/>
        <n v="-4111125121" u="1"/>
        <n v="-1561860686" u="1"/>
        <n v="-2571633244" u="1"/>
        <n v="-1896103983" u="1"/>
        <n v="886" u="1"/>
        <n v="-2092461684" u="1"/>
        <n v="-2097273002" u="1"/>
        <n v="821" u="1"/>
        <n v="-2963057499" u="1"/>
        <n v="-2084051012" u="1"/>
        <n v="756" u="1"/>
        <n v="-1556449716" u="1"/>
        <n v="-2113470521" u="1"/>
        <n v="-2088252549" u="1"/>
        <n v="-4099961646" u="1"/>
        <n v="-1556444617" u="1"/>
        <n v="-2120080598" u="1"/>
        <n v="-2094852879" u="1"/>
        <n v="-2083426104" u="1"/>
        <n v="-1560815351" u="1"/>
        <n v="-1558316315" u="1"/>
        <n v="-982998028" u="1"/>
        <n v="-2082810731" u="1"/>
        <n v="-2973091642" u="1"/>
        <n v="-2497206937" u="1"/>
        <n v="-2497169213" u="1"/>
        <n v="-2094832462" u="1"/>
        <n v="-2084020508" u="1"/>
        <n v="822" u="1"/>
        <n v="-2073813427" u="1"/>
        <n v="-2099040785" u="1"/>
        <n v="757" u="1"/>
        <n v="-2112865711" u="1"/>
        <n v="-1553304883" u="1"/>
        <n v="-2114100744" u="1"/>
        <n v="-2121350728" u="1"/>
        <n v="-2076232950" u="1"/>
        <n v="-4096048961" u="1"/>
        <n v="-1562821365" u="1"/>
        <n v="-2105681089" u="1"/>
        <n v="-1555287255" u="1"/>
        <n v="-1563364181" u="1"/>
        <n v="-1565370493" u="1"/>
        <n v="823" u="1"/>
        <n v="-2955053854" u="1"/>
        <n v="758" u="1"/>
        <n v="-2105650734" u="1"/>
        <n v="-1241852219" u="1"/>
        <n v="505" u="1"/>
        <n v="-2491168766" u="1"/>
        <n v="-1556812600" u="1"/>
        <n v="-986021643" u="1"/>
        <n v="-4099932366" u="1"/>
        <n v="-2107498110" u="1"/>
        <n v="-2088260336" u="1"/>
        <n v="-984008972" u="1"/>
        <n v="824" u="1"/>
        <n v="759" u="1"/>
        <n v="-4101943649" u="1"/>
        <n v="-2108683072" u="1"/>
        <n v="-985015436" u="1"/>
        <n v="-1560286827" u="1"/>
        <n v="-1244885581" u="1"/>
        <n v="-2112887018" u="1"/>
        <n v="-1242845259" u="1"/>
        <n v="-1557287639" u="1"/>
        <n v="-2961052822" u="1"/>
        <n v="-2965052818" u="1"/>
        <n v="-1562286846" u="1"/>
        <n v="-1561275198" u="1"/>
        <n v="890" u="1"/>
        <n v="-2965057487" u="1"/>
        <n v="-4103032357" u="1"/>
        <n v="-1559280320" u="1"/>
        <n v="825" u="1"/>
        <n v="760" u="1"/>
        <n v="-2084615160" u="1"/>
        <n v="-2076240737" u="1"/>
        <n v="-2968063694" u="1"/>
        <n v="-4102031140" u="1"/>
        <n v="-2115270535" u="1"/>
        <n v="-1558327487" u="1"/>
        <n v="-4103916219" u="1"/>
        <n v="-2099642605" u="1"/>
        <n v="-4098144942" u="1"/>
        <n v="-2084043225" u="1"/>
        <n v="-1239846797" u="1"/>
        <n v="891" u="1"/>
        <n v="826" u="1"/>
        <n v="-2975056589" u="1"/>
        <n v="761" u="1"/>
        <n v="-1563359552" u="1"/>
        <n v="-1124015325" u="1"/>
        <n v="-984001376" u="1"/>
        <n v="-1115985169" u="1"/>
        <n v="-1552368092" u="1"/>
        <n v="-2090625738" u="1"/>
        <n v="-2081060421" u="1"/>
        <n v="-980980023" u="1"/>
        <n v="-2973056203" u="1"/>
        <n v="-1555267329" u="1"/>
        <n v="-1112980580" u="1"/>
        <n v="892" u="1"/>
        <n v="827" u="1"/>
        <n v="-2102047074" u="1"/>
        <n v="762" u="1"/>
        <n v="632" u="1"/>
        <n v="-4099001786" u="1"/>
        <n v="-4104028297" u="1"/>
        <n v="-2082839145" u="1"/>
        <n v="-4101919375" u="1"/>
        <n v="-4105208573" u="1"/>
        <n v="-2093668486" u="1"/>
        <n v="-2082220530" u="1"/>
        <n v="-2074430823" u="1"/>
        <n v="-4105185525" u="1"/>
        <n v="-2103281125" u="1"/>
        <n v="893" u="1"/>
        <n v="-2123686002" u="1"/>
        <n v="828" u="1"/>
        <n v="763" u="1"/>
        <n v="-2103344508" u="1"/>
        <n v="-1558310931" u="1"/>
        <n v="-2097871349" u="1"/>
        <n v="-1122008396" u="1"/>
        <n v="-2087660724" u="1"/>
        <n v="-1552409264" u="1"/>
        <n v="-2120675682" u="1"/>
        <n v="-2968147341" u="1"/>
        <n v="-4100916194" u="1"/>
        <n v="-1565421202" u="1"/>
        <n v="-503087030" u="1"/>
        <n v="-2956053737" u="1"/>
        <n v="-1125997722" u="1"/>
        <n v="-2970151345" u="1"/>
        <n v="-1113980580" u="1"/>
        <n v="894" u="1"/>
        <n v="-1552348162" u="1"/>
        <n v="-2120680542" u="1"/>
        <n v="-1119018806" u="1"/>
        <n v="829" u="1"/>
        <n v="-1236842959" u="1"/>
        <n v="764" u="1"/>
        <n v="-2094281173" u="1"/>
        <n v="-4100169953" u="1"/>
        <n v="-1563403026" u="1"/>
        <n v="-976997944" u="1"/>
        <n v="-1561829148" u="1"/>
        <n v="-2977052970" u="1"/>
        <n v="-1115977357" u="1"/>
        <n v="-2108660540" u="1"/>
        <n v="-2092430618" u="1"/>
        <n v="-2087111699" u="1"/>
        <n v="-1563857134" u="1"/>
        <n v="895" u="1"/>
        <n v="-1561280060" u="1"/>
        <n v="830" u="1"/>
        <n v="-1553309802" u="1"/>
        <n v="765" u="1"/>
        <n v="-1565278199" u="1"/>
        <n v="-1118056459" u="1"/>
        <n v="635" u="1"/>
        <n v="-4099144890" u="1"/>
        <n v="-1553320705" u="1"/>
        <n v="-1565858479" u="1"/>
        <n v="-1554265940" u="1"/>
        <n v="896" u="1"/>
        <n v="-1239878602" u="1"/>
        <n v="831" u="1"/>
        <n v="-2102662869" u="1"/>
        <n v="766" u="1"/>
        <n v="636" u="1"/>
        <n v="-4096094972" u="1"/>
        <n v="-2087021478" u="1"/>
        <n v="-1555272170" u="1"/>
        <n v="-4100975265" u="1"/>
        <n v="-2121355349" u="1"/>
        <n v="-1236869025" u="1"/>
        <n v="-2970130330" u="1"/>
        <n v="-2088871162" u="1"/>
        <n v="-1242852767" u="1"/>
        <n v="-2959081631" u="1"/>
        <n v="-983886790" u="1"/>
        <n v="-2109855656" u="1"/>
        <n v="-1565386277" u="1"/>
        <n v="897" u="1"/>
        <n v="832" u="1"/>
        <n v="767" u="1"/>
        <n v="637" u="1"/>
        <n v="-2105102511" u="1"/>
        <n v="-976980110" u="1"/>
        <n v="-4101167494" u="1"/>
        <n v="-2091291178" u="1"/>
        <n v="-4102926571" u="1"/>
        <n v="-2975086888" u="1"/>
        <n v="-2978077846" u="1"/>
        <n v="-1115008440" u="1"/>
        <n v="-1558321895" u="1"/>
        <n v="-1237842932" u="1"/>
        <n v="-1560275897" u="1"/>
        <n v="-2081052607" u="1"/>
        <n v="-2091283389" u="1"/>
        <n v="-2102646993" u="1"/>
        <n v="898" u="1"/>
        <n v="-2571233298" u="1"/>
        <n v="-2111065666" u="1"/>
        <n v="833" u="1"/>
        <n v="768" u="1"/>
        <n v="-2115903014" u="1"/>
        <n v="-2117081169" u="1"/>
        <n v="-1563280056" u="1"/>
        <n v="-2120104360" u="1"/>
        <n v="638" u="1"/>
        <n v="-2109899136" u="1"/>
        <n v="-4102934125" u="1"/>
        <n v="-4099016454" u="1"/>
        <n v="-1113998219" u="1"/>
        <n v="-1243862854" u="1"/>
        <n v="-4097090912" u="1"/>
        <n v="-2969086770" u="1"/>
        <n v="-2957071735" u="1"/>
        <n v="-2959057529" u="1"/>
        <n v="-1562373882" u="1"/>
        <n v="-1896099560" u="1"/>
        <n v="-4100924252" u="1"/>
        <n v="-2114667853" u="1"/>
        <n v="-1116000286" u="1"/>
        <n v="899" u="1"/>
        <n v="-2086460610" u="1"/>
        <n v="-1125018351" u="1"/>
        <n v="834" u="1"/>
        <n v="769" u="1"/>
        <n v="639" u="1"/>
        <n v="-2118277055" u="1"/>
        <n v="-1557323983" u="1"/>
        <n v="-2109293021" u="1"/>
        <n v="-2959076958" u="1"/>
        <n v="-2571286630" u="1"/>
        <n v="-1564335757" u="1"/>
        <n v="-2112870542" u="1"/>
        <n v="835" u="1"/>
        <n v="-1238839218" u="1"/>
        <n v="770" u="1"/>
        <n v="-2121880627" u="1"/>
        <n v="-2073797480" u="1"/>
        <n v="-4098935474" u="1"/>
        <n v="705" u="1"/>
        <n v="-2485187576" u="1"/>
        <n v="-1235832501" u="1"/>
        <n v="-2094273359" u="1"/>
        <n v="-1563419555" u="1"/>
        <n v="-1110966712" u="1"/>
        <n v="-1564865685" u="1"/>
        <n v="-2958054092" u="1"/>
        <n v="-2103352287" u="1"/>
        <n v="-2093626135" u="1"/>
        <n v="-4098016964" u="1"/>
        <n v="-1554281021" u="1"/>
        <n v="-2958058761" u="1"/>
        <n v="-4099953541" u="1"/>
        <n v="-1552352768" u="1"/>
        <n v="-2076205892" u="1"/>
        <n v="836" u="1"/>
        <n v="771" u="1"/>
        <n v="-1559843864" u="1"/>
        <n v="641" u="1"/>
        <n v="-2093030579" u="1"/>
        <n v="-2078060585" u="1"/>
        <n v="-2097835885" u="1"/>
        <n v="-2109891345" u="1"/>
        <n v="-1556359592" u="1"/>
        <n v="902" u="1"/>
        <n v="-4097045978" u="1"/>
        <n v="-2974058489" u="1"/>
        <n v="837" u="1"/>
        <n v="-4104926483" u="1"/>
        <n v="-1557282532" u="1"/>
        <n v="772" u="1"/>
        <n v="-1561285409" u="1"/>
        <n v="-2081010598" u="1"/>
        <n v="-1558280077" u="1"/>
        <n v="-2965076847" u="1"/>
        <n v="-2100242079" u="1"/>
        <n v="-581" u="1"/>
        <n v="-584987028" u="1"/>
        <n v="-1122992835" u="1"/>
        <n v="-983005618" u="1"/>
        <n v="-2106310746" u="1"/>
        <n v="-2969058495" u="1"/>
        <n v="838" u="1"/>
        <n v="773" u="1"/>
        <n v="-981007774" u="1"/>
        <n v="-4105281536" u="1"/>
        <n v="643" u="1"/>
        <n v="-1235878495" u="1"/>
        <n v="-2099070853" u="1"/>
        <n v="-2103845672" u="1"/>
        <n v="-4096139913" u="1"/>
        <n v="-2086452823" u="1"/>
        <n v="-978980021" u="1"/>
        <n v="-2955091420" u="1"/>
        <n v="-981980018" u="1"/>
        <n v="839" u="1"/>
        <n v="-2076803706" u="1"/>
        <n v="774" u="1"/>
        <n v="-1559285898" u="1"/>
        <n v="-1554270821" u="1"/>
        <n v="-2094837316" u="1"/>
        <n v="-2970156010" u="1"/>
        <n v="-1554304099" u="1"/>
        <n v="-4102990242" u="1"/>
        <n v="-985886743" u="1"/>
        <n v="-1562344245" u="1"/>
        <n v="-1554314339" u="1"/>
        <n v="-2110456284" u="1"/>
        <n v="840" u="1"/>
        <n v="-4097129052" u="1"/>
        <n v="775" u="1"/>
        <n v="-4097978831" u="1"/>
        <n v="-2108091411" u="1"/>
        <n v="710" u="1"/>
        <n v="-2974084005" u="1"/>
        <n v="-2962183448" u="1"/>
        <n v="-2120707907" u="1"/>
        <n v="-2116470614" u="1"/>
        <n v="-2076808549" u="1"/>
        <n v="-2091873135" u="1"/>
        <n v="841" u="1"/>
        <n v="-4101977467" u="1"/>
        <n v="-2123714114" u="1"/>
        <n v="-2078623199" u="1"/>
        <n v="776" u="1"/>
        <n v="-4104934415" u="1"/>
        <n v="-1554261089" u="1"/>
        <n v="-1565380700" u="1"/>
        <n v="-2123706325" u="1"/>
        <n v="-4104945228" u="1"/>
        <n v="-2090030772" u="1"/>
        <n v="-1560848791" u="1"/>
        <n v="-1562281269" u="1"/>
        <n v="-2111100753" u="1"/>
        <n v="-2964072378" u="1"/>
        <n v="-4104044726" u="1"/>
        <n v="-2961057490" u="1"/>
        <n v="-2102063104" u="1"/>
        <n v="842" u="1"/>
        <n v="777" u="1"/>
        <n v="-2105122985" u="1"/>
        <n v="647" u="1"/>
        <n v="-2123690858" u="1"/>
        <n v="-156133477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166665" createdVersion="6" refreshedVersion="6" minRefreshableVersion="3" recordCount="514" xr:uid="{29257545-3E86-4F84-9A44-CEB679A9FD5F}">
  <cacheSource type="worksheet">
    <worksheetSource name="timingTable[rxEnd to txTime]"/>
  </cacheSource>
  <cacheFields count="1">
    <cacheField name="rxEnd to txTime" numFmtId="0">
      <sharedItems containsMixedTypes="1" containsNumber="1" containsInteger="1" minValue="-219408221" maxValue="22938" count="27">
        <s v="EMPTY"/>
        <n v="1723"/>
        <n v="1722"/>
        <n v="1721"/>
        <n v="1720"/>
        <n v="1719"/>
        <n v="1718"/>
        <n v="0" u="1"/>
        <n v="1700" u="1"/>
        <n v="14457" u="1"/>
        <n v="22936" u="1"/>
        <n v="1705" u="1"/>
        <n v="1698" u="1"/>
        <n v="-219408221" u="1"/>
        <n v="1703" u="1"/>
        <n v="1696" u="1"/>
        <n v="5778" u="1"/>
        <n v="1694" u="1"/>
        <n v="1706" u="1"/>
        <n v="1699" u="1"/>
        <n v="6736" u="1"/>
        <n v="1704" u="1"/>
        <n v="1697" u="1"/>
        <n v="1702" u="1"/>
        <n v="14458" u="1"/>
        <n v="1695" u="1"/>
        <n v="2293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282411" createdVersion="6" refreshedVersion="6" minRefreshableVersion="3" recordCount="514" xr:uid="{DFA0FE28-8084-4617-A305-22CB8BD71403}">
  <cacheSource type="worksheet">
    <worksheetSource name="timingTable[rxEnd to targetTime]"/>
  </cacheSource>
  <cacheFields count="1">
    <cacheField name="rxEnd to targetTime" numFmtId="0">
      <sharedItems containsMixedTypes="1" containsNumber="1" containsInteger="1" minValue="0" maxValue="22240" count="8">
        <s v="EMPTY"/>
        <n v="1000"/>
        <n v="0" u="1"/>
        <n v="6040" u="1"/>
        <n v="13762" u="1"/>
        <n v="13760" u="1"/>
        <n v="5080" u="1"/>
        <n v="2224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282411" createdVersion="6" refreshedVersion="6" minRefreshableVersion="3" recordCount="514" xr:uid="{124C1FD7-D120-477F-AA87-D0741BB8BDA2}">
  <cacheSource type="worksheet">
    <worksheetSource name="timingTable[txEnd to rxStart]"/>
  </cacheSource>
  <cacheFields count="1">
    <cacheField name="txEnd to rxStart" numFmtId="0">
      <sharedItems containsMixedTypes="1" containsNumber="1" containsInteger="1" minValue="0" maxValue="8589935136" count="146">
        <s v="EMPTY"/>
        <n v="830"/>
        <n v="555"/>
        <n v="864"/>
        <n v="556"/>
        <n v="781"/>
        <n v="818"/>
        <n v="779"/>
        <n v="901"/>
        <n v="559"/>
        <n v="783"/>
        <n v="778"/>
        <n v="819"/>
        <n v="900"/>
        <n v="569"/>
        <n v="777"/>
        <n v="919"/>
        <n v="568"/>
        <n v="780"/>
        <n v="831"/>
        <n v="0" u="1"/>
        <n v="723" u="1"/>
        <n v="794" u="1"/>
        <n v="710" u="1"/>
        <n v="697" u="1"/>
        <n v="542" u="1"/>
        <n v="684" u="1"/>
        <n v="587" u="1"/>
        <n v="574" u="1"/>
        <n v="716" u="1"/>
        <n v="787" u="1"/>
        <n v="561" u="1"/>
        <n v="703" u="1"/>
        <n v="774" u="1"/>
        <n v="548" u="1"/>
        <n v="690" u="1"/>
        <n v="1066" u="1"/>
        <n v="8589935134" u="1"/>
        <n v="806" u="1"/>
        <n v="580" u="1"/>
        <n v="722" u="1"/>
        <n v="793" u="1"/>
        <n v="567" u="1"/>
        <n v="709" u="1"/>
        <n v="554" u="1"/>
        <n v="696" u="1"/>
        <n v="541" u="1"/>
        <n v="825" u="1"/>
        <n v="29264" u="1"/>
        <n v="586" u="1"/>
        <n v="728" u="1"/>
        <n v="799" u="1"/>
        <n v="1071" u="1"/>
        <n v="715" u="1"/>
        <n v="786" u="1"/>
        <n v="560" u="1"/>
        <n v="702" u="1"/>
        <n v="547" u="1"/>
        <n v="689" u="1"/>
        <n v="33863" u="1"/>
        <n v="579" u="1"/>
        <n v="721" u="1"/>
        <n v="792" u="1"/>
        <n v="1005" u="1"/>
        <n v="1057" u="1"/>
        <n v="566" u="1"/>
        <n v="708" u="1"/>
        <n v="553" u="1"/>
        <n v="695" u="1"/>
        <n v="540" u="1"/>
        <n v="106658" u="1"/>
        <n v="585" u="1"/>
        <n v="727" u="1"/>
        <n v="798" u="1"/>
        <n v="1069" u="1"/>
        <n v="572" u="1"/>
        <n v="714" u="1"/>
        <n v="785" u="1"/>
        <n v="701" u="1"/>
        <n v="914" u="1"/>
        <n v="13309" u="1"/>
        <n v="546" u="1"/>
        <n v="11194" u="1"/>
        <n v="720" u="1"/>
        <n v="791" u="1"/>
        <n v="8589935135" u="1"/>
        <n v="565" u="1"/>
        <n v="707" u="1"/>
        <n v="552" u="1"/>
        <n v="694" u="1"/>
        <n v="584" u="1"/>
        <n v="726" u="1"/>
        <n v="797" u="1"/>
        <n v="571" u="1"/>
        <n v="713" u="1"/>
        <n v="784" u="1"/>
        <n v="558" u="1"/>
        <n v="700" u="1"/>
        <n v="545" u="1"/>
        <n v="687" u="1"/>
        <n v="1034" u="1"/>
        <n v="590" u="1"/>
        <n v="803" u="1"/>
        <n v="13308" u="1"/>
        <n v="577" u="1"/>
        <n v="719" u="1"/>
        <n v="790" u="1"/>
        <n v="564" u="1"/>
        <n v="706" u="1"/>
        <n v="551" u="1"/>
        <n v="693" u="1"/>
        <n v="583" u="1"/>
        <n v="725" u="1"/>
        <n v="570" u="1"/>
        <n v="712" u="1"/>
        <n v="557" u="1"/>
        <n v="699" u="1"/>
        <n v="770" u="1"/>
        <n v="544" u="1"/>
        <n v="718" u="1"/>
        <n v="789" u="1"/>
        <n v="563" u="1"/>
        <n v="705" u="1"/>
        <n v="550" u="1"/>
        <n v="692" u="1"/>
        <n v="8589935136" u="1"/>
        <n v="679" u="1"/>
        <n v="963" u="1"/>
        <n v="582" u="1"/>
        <n v="724" u="1"/>
        <n v="795" u="1"/>
        <n v="711" u="1"/>
        <n v="782" u="1"/>
        <n v="13327" u="1"/>
        <n v="698" u="1"/>
        <n v="543" u="1"/>
        <n v="588" u="1"/>
        <n v="801" u="1"/>
        <n v="575" u="1"/>
        <n v="717" u="1"/>
        <n v="788" u="1"/>
        <n v="562" u="1"/>
        <n v="704" u="1"/>
        <n v="846" u="1"/>
        <n v="549" u="1"/>
        <n v="69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398149" createdVersion="6" refreshedVersion="6" minRefreshableVersion="3" recordCount="514" xr:uid="{65134410-D7F5-42E2-BAC5-E1A89196E428}">
  <cacheSource type="worksheet">
    <worksheetSource name="timingTable[txPHR - target]"/>
  </cacheSource>
  <cacheFields count="1">
    <cacheField name="txPHR - target" numFmtId="0">
      <sharedItems containsMixedTypes="1" containsNumber="1" containsInteger="1" minValue="-219409221" maxValue="4111142068" count="940">
        <s v="EMPTY"/>
        <n v="719"/>
        <n v="723"/>
        <n v="722"/>
        <n v="721"/>
        <n v="720"/>
        <n v="718"/>
        <n v="0" u="1"/>
        <n v="1560321396" u="1"/>
        <n v="4102005963" u="1"/>
        <n v="1552262992" u="1"/>
        <n v="1110976006" u="1"/>
        <n v="1557330570" u="1"/>
        <n v="1114004206" u="1"/>
        <n v="1123002114" u="1"/>
        <n v="2972097481" u="1"/>
        <n v="2123102239" u="1"/>
        <n v="1561823231" u="1"/>
        <n v="2114094223" u="1"/>
        <n v="2083432083" u="1"/>
        <n v="1555268918" u="1"/>
        <n v="2977054559" u="1"/>
        <n v="2076207487" u="1"/>
        <n v="2091292643" u="1"/>
        <n v="986030724" u="1"/>
        <n v="2097872615" u="1"/>
        <n v="985009454" u="1"/>
        <n v="2072591753" u="1"/>
        <n v="2121919239" u="1"/>
        <n v="1558317810" u="1"/>
        <n v="2109900601" u="1"/>
        <n v="2970152613" u="1"/>
        <n v="2088253815" u="1"/>
        <n v="1554305568" u="1"/>
        <n v="2120097845" u="1"/>
        <n v="2108057915" u="1"/>
        <n v="2112888286" u="1"/>
        <n v="1565833381" u="1"/>
        <n v="1554326048" u="1"/>
        <n v="1553317090" u="1"/>
        <n v="1556440996" u="1"/>
        <n v="1554262686" u="1"/>
        <n v="1552410534" u="1"/>
        <n v="2099672291" u="1"/>
        <n v="4105210062" u="1"/>
        <n v="4103997175" u="1"/>
        <n v="4105187045" u="1"/>
        <n v="2105047717" u="1"/>
        <n v="982006448" u="1"/>
        <n v="2103847267" u="1"/>
        <n v="2081616709" u="1"/>
        <n v="1241885867" u="1"/>
        <n v="2114071735" u="1"/>
        <n v="1557824448" u="1"/>
        <n v="983888214" u="1"/>
        <n v="2087022601" u="1"/>
        <n v="1556346356" u="1"/>
        <n v="1560282608" u="1"/>
        <n v="2962189431" u="1"/>
        <n v="1125024336" u="1"/>
        <n v="1556355853" u="1"/>
        <n v="2960055371" u="1"/>
        <n v="1560315806" u="1"/>
        <n v="1242854272" u="1"/>
        <n v="2090027503" u="1"/>
        <n v="1117978816" u="1"/>
        <n v="2085821721" u="1"/>
        <n v="2088225995" u="1"/>
        <n v="1115978648" u="1"/>
        <n v="1120029267" u="1"/>
        <n v="1243856937" u="1"/>
        <n v="2122593043" u="1"/>
        <n v="2087654209" u="1"/>
        <n v="1242846865" u="1"/>
        <n v="4098937204" u="1"/>
        <n v="1560277020" u="1"/>
        <n v="1244861289" u="1"/>
        <n v="2107499397" u="1"/>
        <n v="2965058800" u="1"/>
        <n v="984002970" u="1"/>
        <n v="2114668993" u="1"/>
        <n v="4104968008" u="1"/>
        <n v="2105656711" u="1"/>
        <n v="4104993646" u="1"/>
        <n v="2115300559" u="1"/>
        <n v="4099955080" u="1"/>
        <n v="1556279114" u="1"/>
        <n v="4104928087" u="1"/>
        <n v="2117082313" u="1"/>
        <n v="2109857245" u="1"/>
        <n v="1238840809" u="1"/>
        <n v="2485189092" u="1"/>
        <n v="2972092613" u="1"/>
        <n v="4099146421" u="1"/>
        <n v="2974085273" u="1"/>
        <n v="1558312220" u="1"/>
        <n v="1117036588" u="1"/>
        <n v="1123015762" u="1"/>
        <n v="1565376474" u="1"/>
        <n v="1564284910" u="1"/>
        <n v="2956081529" u="1"/>
        <n v="982999620" u="1"/>
        <n v="4098018480" u="1"/>
        <n v="1124021308" u="1"/>
        <n v="4102981469" u="1"/>
        <n v="2076805299" u="1"/>
        <n v="2106304231" u="1"/>
        <n v="2118278199" u="1"/>
        <n v="2111067255" u="1"/>
        <n v="2091231665" u="1"/>
        <n v="2114706923" u="1"/>
        <n v="1124994340" u="1"/>
        <n v="2088837631" u="1"/>
        <n v="2086454097" u="1"/>
        <n v="1565284184" u="1"/>
        <n v="2078632449" u="1"/>
        <n v="1552267380" u="1"/>
        <n v="2968099735" u="1"/>
        <n v="1121984614" u="1"/>
        <n v="1565382060" u="1"/>
        <n v="2121287711" u="1"/>
        <n v="1564290496" u="1"/>
        <n v="2123691985" u="1"/>
        <n v="2485170232" u="1"/>
        <n v="1558271470" u="1"/>
        <n v="2084621141" u="1"/>
        <n v="2101472389" u="1"/>
        <n v="2970136305" u="1"/>
        <n v="2106884595" u="1"/>
        <n v="2097237335" u="1"/>
        <n v="2102664137" u="1"/>
        <n v="1243864357" u="1"/>
        <n v="1560326982" u="1"/>
        <n v="1552359244" u="1"/>
        <n v="2085244255" u="1"/>
        <n v="2976099089" u="1"/>
        <n v="1556385520" u="1"/>
        <n v="1237869865" u="1"/>
        <n v="982888298" u="1"/>
        <n v="1110968020" u="1"/>
        <n v="2103261995" u="1"/>
        <n v="1239840893" u="1"/>
        <n v="1556863228" u="1"/>
        <n v="2088864641" u="1"/>
        <n v="2123715579" u="1"/>
        <n v="2109257251" u="1"/>
        <n v="2084660605" u="1"/>
        <n v="2117677309" u="1"/>
        <n v="980015152" u="1"/>
        <n v="1115009576" u="1"/>
        <n v="1558328984" u="1"/>
        <n v="2106855879" u="1"/>
        <n v="4102935591" u="1"/>
        <n v="1557289008" u="1"/>
        <n v="2570888113" u="1"/>
        <n v="2091284657" u="1"/>
        <n v="2122512651" u="1"/>
        <n v="4095925036" u="1"/>
        <n v="4098992939" u="1"/>
        <n v="2098452337" u="1"/>
        <n v="4098979589" u="1"/>
        <n v="4098958398" u="1"/>
        <n v="2098482543" u="1"/>
        <n v="1558323396" u="1"/>
        <n v="2971055353" u="1"/>
        <n v="2117104583" u="1"/>
        <n v="4099944450" u="1"/>
        <n v="1111996438" u="1"/>
        <n v="1562853750" u="1"/>
        <n v="2109892615" u="1"/>
        <n v="2100243668" u="1"/>
        <n v="2103851655" u="1"/>
        <n v="2123106625" u="1"/>
        <n v="2091827345" u="1"/>
        <n v="2074396029" u="1"/>
        <n v="1555273304" u="1"/>
        <n v="1555326638" u="1"/>
        <n v="2076211873" u="1"/>
        <n v="1556461428" u="1"/>
        <n v="2956059715" u="1"/>
        <n v="2091882387" u="1"/>
        <n v="1558824354" u="1"/>
        <n v="4099917803" u="1"/>
        <n v="2119477239" u="1"/>
        <n v="2119522211" u="1"/>
        <n v="2963054425" u="1"/>
        <n v="2115867586" u="1"/>
        <n v="1122994126" u="1"/>
        <n v="2088230383" u="1"/>
        <n v="2100272361" u="1"/>
        <n v="980981506" u="1"/>
        <n v="2968153445" u="1"/>
        <n v="1560288194" u="1"/>
        <n v="2962231621" u="1"/>
        <n v="2073794201" u="1"/>
        <n v="2571234833" u="1"/>
        <n v="4103970325" u="1"/>
        <n v="2093661965" u="1"/>
        <n v="2105682561" u="1"/>
        <n v="2108062301" u="1"/>
        <n v="232112680" u="1"/>
        <n v="2100872819" u="1"/>
        <n v="2105132237" u="1"/>
        <n v="2118876053" u="1"/>
        <n v="4099925590" u="1"/>
        <n v="1562345834" u="1"/>
        <n v="2110457873" u="1"/>
        <n v="1239848313" u="1"/>
        <n v="2079842201" u="1"/>
        <n v="1553264900" u="1"/>
        <n v="976999536" u="1"/>
        <n v="1112982054" u="1"/>
        <n v="2096672369" u="1"/>
        <n v="2108692333" u="1"/>
        <n v="979009156" u="1"/>
        <n v="2080407333" u="1"/>
        <n v="1117040976" u="1"/>
        <n v="1123020150" u="1"/>
        <n v="1557269294" u="1"/>
        <n v="1565865887" u="1"/>
        <n v="1237844452" u="1"/>
        <n v="2123147881" u="1"/>
        <n v="2115292573" u="1"/>
        <n v="2976094221" u="1"/>
        <n v="1560850720" u="1"/>
        <n v="1563409876" u="1"/>
        <n v="977007046" u="1"/>
        <n v="4111142068" u="1"/>
        <n v="2111071643" u="1"/>
        <n v="985981524" u="1"/>
        <n v="2082217287" u="1"/>
        <n v="1242885903" u="1"/>
        <n v="1236876433" u="1"/>
        <n v="2115912275" u="1"/>
        <n v="2121927226" u="1"/>
        <n v="2964055309" u="1"/>
        <n v="1118990244" u="1"/>
        <n v="2084017261" u="1"/>
        <n v="1241880399" u="1"/>
        <n v="2961083727" u="1"/>
        <n v="1563404288" u="1"/>
        <n v="1564331664" u="1"/>
        <n v="2095437271" u="1"/>
        <n v="2961054417" u="1"/>
        <n v="2114698937" u="1"/>
        <n v="2080449911" u="1"/>
        <n v="4100926241" u="1"/>
        <n v="1121004408" u="1"/>
        <n v="2075607103" u="1"/>
        <n v="4097153004" u="1"/>
        <n v="2117714811" u="1"/>
        <n v="2968065289" u="1"/>
        <n v="2974059802" u="1"/>
        <n v="4099933820" u="1"/>
        <n v="979001666" u="1"/>
        <n v="2109302303" u="1"/>
        <n v="2959078225" u="1"/>
        <n v="2082812327" u="1"/>
        <n v="1564326076" u="1"/>
        <n v="2078624463" u="1"/>
        <n v="1559811613" u="1"/>
        <n v="2077452261" u="1"/>
        <n v="4096002428" u="1"/>
        <n v="1111025190" u="1"/>
        <n v="1565387646" u="1"/>
        <n v="1564296082" u="1"/>
        <n v="4102928163" u="1"/>
        <n v="1241846303" u="1"/>
        <n v="2572088150" u="1"/>
        <n v="1555293738" u="1"/>
        <n v="2101464403" u="1"/>
        <n v="2103882329" u="1"/>
        <n v="2963058811" u="1"/>
        <n v="1563415466" u="1"/>
        <n v="2973088243" u="1"/>
        <n v="2106860267" u="1"/>
        <n v="1555311316" u="1"/>
        <n v="2074432295" u="1"/>
        <n v="4111127048" u="1"/>
        <n v="1554267074" u="1"/>
        <n v="2099664301" u="1"/>
        <n v="1557335678" u="1"/>
        <n v="2968148577" u="1"/>
        <n v="2962226753" u="1"/>
        <n v="2958060070" u="1"/>
        <n v="2105052105" u="1"/>
        <n v="2570488118" u="1"/>
        <n v="4102042463" u="1"/>
        <n v="1121060298" u="1"/>
        <n v="1125999194" u="1"/>
        <n v="1553269290" u="1"/>
        <n v="2123707593" u="1"/>
        <n v="984010452" u="1"/>
        <n v="1556350744" u="1"/>
        <n v="2087052627" u="1"/>
        <n v="1113982052" u="1"/>
        <n v="1114992034" u="1"/>
        <n v="2121292097" u="1"/>
        <n v="1112000826" u="1"/>
        <n v="2111664251" u="1"/>
        <n v="1557273684" u="1"/>
        <n v="1565860419" u="1"/>
        <n v="2090031891" u="1"/>
        <n v="2077407245" u="1"/>
        <n v="2074400417" u="1"/>
        <n v="2096062542" u="1"/>
        <n v="2097241721" u="1"/>
        <n v="1563421052" u="1"/>
        <n v="1124004188" u="1"/>
        <n v="1553306154" u="1"/>
        <n v="2960078567" u="1"/>
        <n v="1561276794" u="1"/>
        <n v="2089427331" u="1"/>
        <n v="2098474557" u="1"/>
        <n v="1242880435" u="1"/>
        <n v="2119481627" u="1"/>
        <n v="1122009994" u="1"/>
        <n v="4100998490" u="1"/>
        <n v="2955055441" u="1"/>
        <n v="984981608" u="1"/>
        <n v="1563826776" u="1"/>
        <n v="2117681695" u="1"/>
        <n v="2572034833" u="1"/>
        <n v="1553322198" u="1"/>
        <n v="1556446104" u="1"/>
        <n v="2977078759" u="1"/>
        <n v="2109861633" u="1"/>
        <n v="1552415642" u="1"/>
        <n v="2078604367" u="1"/>
        <n v="1554277291" u="1"/>
        <n v="2091874401" u="1"/>
        <n v="2957055655" u="1"/>
        <n v="2961078859" u="1"/>
        <n v="1562350222" u="1"/>
        <n v="2119514225" u="1"/>
        <n v="2961058803" u="1"/>
        <n v="981981502" u="1"/>
        <n v="4098923291" u="1"/>
        <n v="2098456723" u="1"/>
        <n v="2084652617" u="1"/>
        <n v="4099053018" u="1"/>
        <n v="4102052890" u="1"/>
        <n v="1564337252" u="1"/>
        <n v="2958079675" u="1"/>
        <n v="2091831731" u="1"/>
        <n v="2088842019" u="1"/>
        <n v="2105124251" u="1"/>
        <n v="2120077351" u="1"/>
        <n v="2103353761" u="1"/>
        <n v="2122504663" u="1"/>
        <n v="1561404710" u="1"/>
        <n v="2967057729" u="1"/>
        <n v="1235834017" u="1"/>
        <n v="4100171682" u="1"/>
        <n v="2975062570" u="1"/>
        <n v="4101169036" u="1"/>
        <n v="4101147654" u="1"/>
        <n v="1112974068" u="1"/>
        <n v="2970055404" u="1"/>
        <n v="1554310674" u="1"/>
        <n v="2108684347" u="1"/>
        <n v="2122477401" u="1"/>
        <n v="1126012206" u="1"/>
        <n v="1565405942" u="1"/>
        <n v="2104482359" u="1"/>
        <n v="2485207947" u="1"/>
        <n v="4096096502" u="1"/>
        <n v="1556284222" u="1"/>
        <n v="2084021649" u="1"/>
        <n v="2082840613" u="1"/>
        <n v="1555278416" u="1"/>
        <n v="2116595249" u="1"/>
        <n v="1564342838" u="1"/>
        <n v="2074992473" u="1"/>
        <n v="2079807335" u="1"/>
        <n v="2969092908" u="1"/>
        <n v="1552364354" u="1"/>
        <n v="1243905907" u="1"/>
        <n v="1119020402" u="1"/>
        <n v="4099003331" u="1"/>
        <n v="2118880439" u="1"/>
        <n v="2076242203" u="1"/>
        <n v="1557320356" u="1"/>
        <n v="1563361146" u="1"/>
        <n v="1562272654" u="1"/>
        <n v="1236870967" u="1"/>
        <n v="2110462259" u="1"/>
        <n v="2100264373" u="1"/>
        <n v="1553289724" u="1"/>
        <n v="977999680" u="1"/>
        <n v="2570434797" u="1"/>
        <n v="4102074268" u="1"/>
        <n v="2109261639" u="1"/>
        <n v="2118302551" u="1"/>
        <n v="2963100569" u="1"/>
        <n v="2080411719" u="1"/>
        <n v="1557294118" u="1"/>
        <n v="4100119385" u="1"/>
        <n v="1122070790" u="1"/>
        <n v="2102048217" u="1"/>
        <n v="2081061887" u="1"/>
        <n v="2117706825" u="1"/>
        <n v="986023248" u="1"/>
        <n v="2096054558" u="1"/>
        <n v="4096163872" u="1"/>
        <n v="2097282253" u="1"/>
        <n v="2962112817" u="1"/>
        <n v="1560816941" u="1"/>
        <n v="2079834213" u="1"/>
        <n v="1244892977" u="1"/>
        <n v="2082221673" u="1"/>
        <n v="2112896271" u="1"/>
        <n v="2078062057" u="1"/>
        <n v="2077444275" u="1"/>
        <n v="4096040564" u="1"/>
        <n v="2973062180" u="1"/>
        <n v="1558275856" u="1"/>
        <n v="2090631724" u="1"/>
        <n v="2957060041" u="1"/>
        <n v="2074424309" u="1"/>
        <n v="2111668639" u="1"/>
        <n v="1557856283" u="1"/>
        <n v="1558287030" u="1"/>
        <n v="4097911211" u="1"/>
        <n v="4099018194" u="1"/>
        <n v="2075611489" u="1"/>
        <n v="4098040938" u="1"/>
        <n v="1896101735" u="1"/>
        <n v="2093027317" u="1"/>
        <n v="1561415886" u="1"/>
        <n v="2110481029" u="1"/>
        <n v="2497208470" u="1"/>
        <n v="1118982256" u="1"/>
        <n v="2974055415" u="1"/>
        <n v="2082816713" u="1"/>
        <n v="1560310219" u="1"/>
        <n v="2073798589" u="1"/>
        <n v="2089431719" u="1"/>
        <n v="2094282639" u="1"/>
        <n v="2094838444" u="1"/>
        <n v="1113974066" u="1"/>
        <n v="1114984048" u="1"/>
        <n v="2964059695" u="1"/>
        <n v="2104447369" u="1"/>
        <n v="1120996420" u="1"/>
        <n v="4097069952" u="1"/>
        <n v="1561410298" u="1"/>
        <n v="2969055421" u="1"/>
        <n v="2970131917" u="1"/>
        <n v="2081007357" u="1"/>
        <n v="2955092889" u="1"/>
        <n v="2087120975" u="1"/>
        <n v="1123996202" u="1"/>
        <n v="2078608755" u="1"/>
        <n v="1243900439" u="1"/>
        <n v="1559845806" u="1"/>
        <n v="1236837039" u="1"/>
        <n v="1557850817" u="1"/>
        <n v="4103943478" u="1"/>
        <n v="1561336266" u="1"/>
        <n v="2112867299" u="1"/>
        <n v="1561421472" u="1"/>
        <n v="1565411530" u="1"/>
        <n v="2105674575" u="1"/>
        <n v="1555288631" u="1"/>
        <n v="1121064684" u="1"/>
        <n v="1554287504" u="1"/>
        <n v="1554315832" u="1"/>
        <n v="1556390626" u="1"/>
        <n v="2570834795" u="1"/>
        <n v="1562815445" u="1"/>
        <n v="2102643727" u="1"/>
        <n v="2076842063" u="1"/>
        <n v="2120709379" u="1"/>
        <n v="2077411631" u="1"/>
        <n v="2120081739" u="1"/>
        <n v="1561330678" u="1"/>
        <n v="2096664383" u="1"/>
        <n v="4102063638" u="1"/>
        <n v="2093627731" u="1"/>
        <n v="2963095701" u="1"/>
        <n v="2974090143" u="1"/>
        <n v="4097025041" u="1"/>
        <n v="1552425918" u="1"/>
        <n v="2075030357" u="1"/>
        <n v="1557817023" u="1"/>
        <n v="1244887509" u="1"/>
        <n v="1561281180" u="1"/>
        <n v="2095441659" u="1"/>
        <n v="2087044639" u="1"/>
        <n v="2093072329" u="1"/>
        <n v="2122481789" u="1"/>
        <n v="1564867625" u="1"/>
        <n v="1565417116" u="1"/>
        <n v="1122014380" u="1"/>
        <n v="2962185043" u="1"/>
        <n v="2571634792" u="1"/>
        <n v="2111102225" u="1"/>
        <n v="1562822867" u="1"/>
        <n v="2103345775" u="1"/>
        <n v="2074996861" u="1"/>
        <n v="1561830654" u="1"/>
        <n v="1111982130" u="1"/>
        <n v="1563365534" u="1"/>
        <n v="1111029578" u="1"/>
        <n v="1238880091" u="1"/>
        <n v="1562277042" u="1"/>
        <n v="2967062119" u="1"/>
        <n v="4104029968" u="1"/>
        <n v="2090062513" u="1"/>
        <n v="2100864831" u="1"/>
        <n v="2073192323" u="1"/>
        <n v="2965054412" u="1"/>
        <n v="2082832627" u="1"/>
        <n v="1561862207" u="1"/>
        <n v="4096050467" u="1"/>
        <n v="2107457261" u="1"/>
        <n v="1122075178" u="1"/>
        <n v="2972059935" u="1"/>
        <n v="2076234217" u="1"/>
        <n v="2123139893" u="1"/>
        <n v="2113494851" u="1"/>
        <n v="1563371120" u="1"/>
        <n v="1126016592" u="1"/>
        <n v="1562282628" u="1"/>
        <n v="2969059807" u="1"/>
        <n v="1565422706" u="1"/>
        <n v="2955088021" u="1"/>
        <n v="2090662975" u="1"/>
        <n v="4100951779" u="1"/>
        <n v="985888204" u="1"/>
        <n v="2115904287" u="1"/>
        <n v="2079811721" u="1"/>
        <n v="1553311264" u="1"/>
        <n v="2097274267" u="1"/>
        <n v="1119024788" u="1"/>
        <n v="4096141416" u="1"/>
        <n v="2959083092" u="1"/>
        <n v="1125991208" u="1"/>
        <n v="2102648117" u="1"/>
        <n v="1113016644" u="1"/>
        <n v="2078054071" u="1"/>
        <n v="2073222867" u="1"/>
        <n v="2497170757" u="1"/>
        <n v="981888184" u="1"/>
        <n v="4104089612" u="1"/>
        <n v="1556366067" u="1"/>
        <n v="1560856187" u="1"/>
        <n v="1555331742" u="1"/>
        <n v="1558850538" u="1"/>
        <n v="1556814121" u="1"/>
        <n v="4098085856" u="1"/>
        <n v="1552349750" u="1"/>
        <n v="1561292356" u="1"/>
        <n v="4105301670" u="1"/>
        <n v="1554272182" u="1"/>
        <n v="4102951133" u="1"/>
        <n v="2104451757" u="1"/>
        <n v="2977058947" u="1"/>
        <n v="2967078021" u="1"/>
        <n v="2101443655" u="1"/>
        <n v="4104957376" u="1"/>
        <n v="1553284617" u="1"/>
        <n v="1553274398" u="1"/>
        <n v="4102032814" u="1"/>
        <n v="2103874341" u="1"/>
        <n v="2118294563" u="1"/>
        <n v="4104935876" u="1"/>
        <n v="1563281646" u="1"/>
        <n v="1561286768" u="1"/>
        <n v="1557278792" u="1"/>
        <n v="2086417297" u="1"/>
        <n v="2094274653" u="1"/>
        <n v="1238848232" u="1"/>
        <n v="1238874623" u="1"/>
        <n v="2097837477" u="1"/>
        <n v="2099072319" u="1"/>
        <n v="1556806697" u="1"/>
        <n v="2973057793" u="1"/>
        <n v="2116502823" u="1"/>
        <n v="4097980342" u="1"/>
        <n v="1236844461" u="1"/>
        <n v="4096917769" u="1"/>
        <n v="-219409221" u="1"/>
        <n v="1561856739" u="1"/>
        <n v="2081053899" u="1"/>
        <n v="2083472297" u="1"/>
        <n v="4097047496" u="1"/>
        <n v="4095964294" u="1"/>
        <n v="1564824378" u="1"/>
        <n v="2087112989" u="1"/>
        <n v="4099963186" u="1"/>
        <n v="983007096" u="1"/>
        <n v="2121877357" u="1"/>
        <n v="4104978777" u="1"/>
        <n v="1118065750" u="1"/>
        <n v="2093031703" u="1"/>
        <n v="2096637281" u="1"/>
        <n v="2975088154" u="1"/>
        <n v="2079207461" u="1"/>
        <n v="2108092877" u="1"/>
        <n v="1555316422" u="1"/>
        <n v="1553327306" u="1"/>
        <n v="2964073625" u="1"/>
        <n v="4103033943" u="1"/>
        <n v="1556451212" u="1"/>
        <n v="2087622309" u="1"/>
        <n v="2078007563" u="1"/>
        <n v="1552420750" u="1"/>
        <n v="1557340784" u="1"/>
        <n v="2105104099" u="1"/>
        <n v="1559306692" u="1"/>
        <n v="2960059759" u="1"/>
        <n v="2120701393" u="1"/>
        <n v="2956055327" u="1"/>
        <n v="2081011743" u="1"/>
        <n v="2116467363" u="1"/>
        <n v="2571288152" u="1"/>
        <n v="981016868" u="1"/>
        <n v="2099644193" u="1"/>
        <n v="2112267343" u="1"/>
        <n v="1239880125" u="1"/>
        <n v="1562364206" u="1"/>
        <n v="4096073484" u="1"/>
        <n v="2112871685" u="1"/>
        <n v="1562288216" u="1"/>
        <n v="2093064343" u="1"/>
        <n v="2118922413" u="1"/>
        <n v="1559301104" u="1"/>
        <n v="2964078493" u="1"/>
        <n v="2966054429" u="1"/>
        <n v="2073196711" u="1"/>
        <n v="2111094239" u="1"/>
        <n v="1562380972" u="1"/>
        <n v="4104013572" u="1"/>
        <n v="1111974144" u="1"/>
        <n v="1559271704" u="1"/>
        <n v="2093632117" u="1"/>
        <n v="1555283524" u="1"/>
        <n v="1563858655" u="1"/>
        <n v="2571688112" u="1"/>
        <n v="2976065257" u="1"/>
        <n v="1554282397" u="1"/>
        <n v="1562375384" u="1"/>
        <n v="4104946746" u="1"/>
        <n v="1557325464" u="1"/>
        <n v="2076834075" u="1"/>
        <n v="2112297505" u="1"/>
        <n v="2094227587" u="1"/>
        <n v="976981606" u="1"/>
        <n v="2072680603" u="1"/>
        <n v="2104474371" u="1"/>
        <n v="1120015096" u="1"/>
        <n v="2968069678" u="1"/>
        <n v="1896114034" u="1"/>
        <n v="2970157482" u="1"/>
        <n v="2075022369" u="1"/>
        <n v="2113486865" u="1"/>
        <n v="2115267293" u="1"/>
        <n v="2116587261" u="1"/>
        <n v="1113021032" u="1"/>
        <n v="1562369796" u="1"/>
        <n v="2102072357" u="1"/>
        <n v="4099154924" u="1"/>
        <n v="2978057183" u="1"/>
        <n v="1558816931" u="1"/>
        <n v="1115997054" u="1"/>
        <n v="2090654989" u="1"/>
        <n v="1117016894" u="1"/>
        <n v="2075662037" u="1"/>
        <n v="2108657279" u="1"/>
        <n v="4099162436" u="1"/>
        <n v="2092427357" u="1"/>
        <n v="2965078315" u="1"/>
        <n v="4104073216" u="1"/>
        <n v="4096118960" u="1"/>
        <n v="693" u="1"/>
        <n v="2957073027" u="1"/>
        <n v="1552369460" u="1"/>
        <n v="1563286034" u="1"/>
        <n v="2085217309" u="1"/>
        <n v="4096986904" u="1"/>
        <n v="2973093109" u="1"/>
        <n v="4098123992" u="1"/>
        <n v="1559312280" u="1"/>
        <n v="694" u="1"/>
        <n v="2110489018" u="1"/>
        <n v="2087018217" u="1"/>
        <n v="1552431028" u="1"/>
        <n v="2966058815" u="1"/>
        <n v="2969088039" u="1"/>
        <n v="2085852541" u="1"/>
        <n v="37911" u="1"/>
        <n v="2096124029" u="1"/>
        <n v="2121881745" u="1"/>
        <n v="977971642" u="1"/>
        <n v="2079242485" u="1"/>
        <n v="2113467279" u="1"/>
        <n v="695" u="1"/>
        <n v="2099064333" u="1"/>
        <n v="985016928" u="1"/>
        <n v="2082252597" u="1"/>
        <n v="2116494837" u="1"/>
        <n v="2078011951" u="1"/>
        <n v="2083464311" u="1"/>
        <n v="1559317866" u="1"/>
        <n v="1554300460" u="1"/>
        <n v="2976069643" u="1"/>
        <n v="696" u="1"/>
        <n v="2094231977" u="1"/>
        <n v="2094862137" u="1"/>
        <n v="2101448041" u="1"/>
        <n v="2117176155" u="1"/>
        <n v="1240846371" u="1"/>
        <n v="2106252323" u="1"/>
        <n v="2102043830" u="1"/>
        <n v="4100966947" u="1"/>
        <n v="2108084891" u="1"/>
        <n v="2956076655" u="1"/>
        <n v="1563291624" u="1"/>
        <n v="4100987618" u="1"/>
        <n v="2086421683" u="1"/>
        <n v="4098063396" u="1"/>
        <n v="2097841863" u="1"/>
        <n v="1115986636" u="1"/>
        <n v="2107461649" u="1"/>
        <n v="697" u="1"/>
        <n v="2122601031" u="1"/>
        <n v="2087662197" u="1"/>
        <n v="2081612323" u="1"/>
        <n v="2121394267" u="1"/>
        <n v="4100976889" u="1"/>
        <n v="1237837027" u="1"/>
        <n v="4103003421" u="1"/>
        <n v="2978061569" u="1"/>
        <n v="1563819355" u="1"/>
        <n v="2111692691" u="1"/>
        <n v="698" u="1"/>
        <n v="1559276092" u="1"/>
        <n v="2103290381" u="1"/>
        <n v="4102966301" u="1"/>
        <n v="4097092410" u="1"/>
        <n v="4097918630" u="1"/>
        <n v="2096641667" u="1"/>
        <n v="2118914427" u="1"/>
        <n v="4105015117" u="1"/>
        <n v="2958084541" u="1"/>
        <n v="2073822679" u="1"/>
        <n v="2965073447" u="1"/>
        <n v="2079211847" u="1"/>
        <n v="4101137229" u="1"/>
        <n v="981009378" u="1"/>
        <n v="1559851273" u="1"/>
        <n v="2100843697" u="1"/>
        <n v="2096034979" u="1"/>
        <n v="699" u="1"/>
        <n v="2081642363" u="1"/>
        <n v="2094834057" u="1"/>
        <n v="1240885919" u="1"/>
        <n v="2089529543" u="1"/>
        <n v="2092463151" u="1"/>
        <n v="2084052479" u="1"/>
        <n v="4099975500" u="1"/>
        <n v="2975058182" u="1"/>
        <n v="1118057762" u="1"/>
        <n v="2112271729" u="1"/>
        <n v="2099648579" u="1"/>
        <n v="2121352323" u="1"/>
        <n v="1563853189" u="1"/>
        <n v="2086462085" u="1"/>
        <n v="1118152014" u="1"/>
        <n v="700" u="1"/>
        <n v="1565372088" u="1"/>
        <n v="1564280524" u="1"/>
        <n v="2105108489" u="1"/>
        <n v="4105248761" u="1"/>
        <n v="4111134558" u="1"/>
        <n v="2112289519" u="1"/>
        <n v="978007160" u="1"/>
        <n v="1116001442" u="1"/>
        <n v="978981516" u="1"/>
        <n v="2072672617" u="1"/>
        <n v="2107507383" u="1"/>
        <n v="1553279508" u="1"/>
        <n v="2099037535" u="1"/>
        <n v="982013942" u="1"/>
        <n v="2092431745" u="1"/>
        <n v="2090054525" u="1"/>
        <n v="1240853791" u="1"/>
        <n v="1239874657" u="1"/>
        <n v="2971087939" u="1"/>
        <n v="2102064371" u="1"/>
        <n v="4098146447" u="1"/>
        <n v="4101913051" u="1"/>
        <n v="1120033654" u="1"/>
        <n v="1118080204" u="1"/>
        <n v="2085221697" u="1"/>
        <n v="2083427697" u="1"/>
        <n v="702" u="1"/>
        <n v="2088261803" u="1"/>
        <n v="2123687599" u="1"/>
        <n v="2491170298" u="1"/>
        <n v="2120105833" u="1"/>
        <n v="2115871973" u="1"/>
        <n v="2088872629" u="1"/>
        <n v="2084616755" u="1"/>
        <n v="1556274726" u="1"/>
        <n v="2120677279" u="1"/>
        <n v="2971059741" u="1"/>
        <n v="4104046366" u="1"/>
        <n v="2491189154" u="1"/>
        <n v="4101920838" u="1"/>
        <n v="2087626697" u="1"/>
        <n v="1552354136" u="1"/>
        <n v="703" u="1"/>
        <n v="1559287268" u="1"/>
        <n v="2966131377" u="1"/>
        <n v="2962055391" u="1"/>
        <n v="2114102209" u="1"/>
        <n v="2959054457" u="1"/>
        <n v="1556857759" u="1"/>
        <n v="2491208010" u="1"/>
        <n v="2073214879" u="1"/>
        <n v="2090627333" u="1"/>
        <n v="1556360960" u="1"/>
        <n v="2116471751" u="1"/>
        <n v="704" u="1"/>
        <n v="2100248053" u="1"/>
        <n v="4101945158" u="1"/>
        <n v="1557283900" u="1"/>
        <n v="1565279796" u="1"/>
        <n v="2080441926" u="1"/>
        <n v="2096116043" u="1"/>
        <n v="2079234499" u="1"/>
        <n v="4096948763" u="1"/>
        <n v="1559281680" u="1"/>
        <n v="1113999818" u="1"/>
        <n v="4105283053" u="1"/>
        <n v="2097880601" u="1"/>
        <n v="2106256711" u="1"/>
        <n v="2977083625" u="1"/>
        <n v="2114067349" u="1"/>
        <n v="1559819036" u="1"/>
        <n v="2082244611" u="1"/>
        <n v="4103018777" u="1"/>
        <n v="4100917783" u="1"/>
        <n v="1117008906" u="1"/>
        <n v="2955059829" u="1"/>
        <n v="4100150489" u="1"/>
        <n v="705" u="1"/>
        <n v="1125019950" u="1"/>
        <n v="1241853726" u="1"/>
        <n v="1562848281" u="1"/>
        <n v="4101979114" u="1"/>
        <n v="2094854151" u="1"/>
        <n v="2085817335" u="1"/>
        <n v="2102672127" u="1"/>
        <n v="2117168169" u="1"/>
        <n v="1555321530" u="1"/>
        <n v="1235880436" u="1"/>
        <n v="1553332414" u="1"/>
        <n v="1556456320" u="1"/>
        <n v="2072587365" u="1"/>
        <n v="2497189616" u="1"/>
        <n v="706" u="1"/>
        <n v="1560272634" u="1"/>
        <n v="2113471665" u="1"/>
        <n v="2103257607" u="1"/>
        <n v="2114664607" u="1"/>
        <n v="2978079141" u="1"/>
        <n v="4098914711" u="1"/>
        <n v="2121386281" u="1"/>
        <n v="980007668" u="1"/>
        <n v="2106312219" u="1"/>
        <n v="2971083071" u="1"/>
        <n v="1125002328" u="1"/>
        <n v="2085844553" u="1"/>
        <n v="1558281443" u="1"/>
        <n v="1565825963" u="1"/>
        <n v="2111684705" u="1"/>
        <n v="4095917617" u="1"/>
        <n v="4097130546" u="1"/>
        <n v="1124016922" u="1"/>
        <n v="2073814693" u="1"/>
        <n v="977878322" u="1"/>
        <n v="1118156402" u="1"/>
        <n v="4099066370" u="1"/>
        <n v="2109294316" u="1"/>
        <n v="2091227279" u="1"/>
        <n v="2081634377" u="1"/>
        <n v="2089521557" u="1"/>
        <n v="2092455165" u="1"/>
        <n v="1240880453" u="1"/>
        <n v="1558856003" u="1"/>
        <n v="2106892583" u="1"/>
        <n v="982981618" u="1"/>
        <n v="2093669951" u="1"/>
        <n v="2966126509" u="1"/>
        <n v="2959058843" u="1"/>
        <n v="4102991786" u="1"/>
        <n v="2085252243" u="1"/>
        <n v="4096925188" u="1"/>
        <n v="983981532" u="1"/>
        <n v="1557345890" u="1"/>
        <n v="2095465187" u="1"/>
        <n v="2075654051" u="1"/>
        <n v="1560824362" u="1"/>
        <n v="4103917819" u="1"/>
        <n v="2105652323" u="1"/>
        <n v="1118084592" u="1"/>
        <n v="979981512" u="1"/>
        <n v="1235826611" u="1"/>
        <n v="2117077925" u="1"/>
        <n v="2100848083" u="1"/>
        <n v="1552436138" u="1"/>
        <n v="2972055547" u="1"/>
        <n v="2096039365" u="1"/>
        <n v="2115271679" u="1"/>
        <n v="2962117205" u="1"/>
        <n v="4097942204" u="1"/>
        <n v="1556380412" u="1"/>
        <n v="2103282393" u="1"/>
        <n v="2120681667" u="1"/>
        <n v="4101158404" u="1"/>
        <n v="4103926328" u="1"/>
        <n v="2121356709" u="1"/>
        <n v="2118273811" u="1"/>
        <n v="1115005190" u="1"/>
        <n v="2108661665" u="1"/>
        <n v="4100192874" u="1"/>
        <n v="1121992600" u="1"/>
        <n v="4099031825" u="1"/>
        <n v="1120007108" u="1"/>
        <n v="1564816955" u="1"/>
        <n v="2084044491" u="1"/>
        <n v="1244853865" u="1"/>
        <n v="2958055681" u="1"/>
        <n v="2099041921" u="1"/>
        <n v="1552374568" u="1"/>
        <n v="155530620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513888" createdVersion="6" refreshedVersion="6" minRefreshableVersion="3" recordCount="79" xr:uid="{28DF7553-033E-4FE5-B6DA-8FC1F49A01C6}">
  <cacheSource type="worksheet">
    <worksheetSource name="fastLink[dataReq2Res wo DATA]"/>
  </cacheSource>
  <cacheFields count="1">
    <cacheField name="dataReq2Res wo DATA" numFmtId="0">
      <sharedItems containsMixedTypes="1" containsNumber="1" containsInteger="1" minValue="18" maxValue="121464" count="952">
        <s v="EMPTY"/>
        <n v="317"/>
        <n v="667"/>
        <n v="409"/>
        <n v="313"/>
        <n v="823"/>
        <n v="665"/>
        <n v="352"/>
        <n v="825"/>
        <n v="346"/>
        <n v="316"/>
        <n v="669"/>
        <n v="379"/>
        <n v="318"/>
        <n v="662"/>
        <n v="351"/>
        <n v="826"/>
        <n v="687"/>
        <n v="407"/>
        <n v="336"/>
        <n v="824"/>
        <n v="326"/>
        <n v="406"/>
        <n v="323"/>
        <n v="674"/>
        <n v="410"/>
        <n v="319"/>
        <n v="348"/>
        <n v="582" u="1"/>
        <n v="2027" u="1"/>
        <n v="1832" u="1"/>
        <n v="3373" u="1"/>
        <n v="417" u="1"/>
        <n v="1637" u="1"/>
        <n v="10644" u="1"/>
        <n v="1312" u="1"/>
        <n v="843" u="1"/>
        <n v="450" u="1"/>
        <n v="1704" u="1"/>
        <n v="1639" u="1"/>
        <n v="12220" u="1"/>
        <n v="385" u="1"/>
        <n v="10660" u="1"/>
        <n v="1314" u="1"/>
        <n v="320" u="1"/>
        <n v="1184" u="1"/>
        <n v="974" u="1"/>
        <n v="844" u="1"/>
        <n v="3314" u="1"/>
        <n v="10471" u="1"/>
        <n v="2664" u="1"/>
        <n v="10408" u="1"/>
        <n v="2031" u="1"/>
        <n v="483" u="1"/>
        <n v="1901" u="1"/>
        <n v="418" u="1"/>
        <n v="1641" u="1"/>
        <n v="1316" u="1"/>
        <n v="21" u="1"/>
        <n v="11590" u="1"/>
        <n v="780" u="1"/>
        <n v="2278" u="1"/>
        <n v="1838" u="1"/>
        <n v="451" u="1"/>
        <n v="1708" u="1"/>
        <n v="1643" u="1"/>
        <n v="14789" u="1"/>
        <n v="386" u="1"/>
        <n v="1318" u="1"/>
        <n v="321" u="1"/>
        <n v="19" u="1"/>
        <n v="12646" u="1"/>
        <n v="976" u="1"/>
        <n v="10566" u="1"/>
        <n v="846" u="1"/>
        <n v="781" u="1"/>
        <n v="10440" u="1"/>
        <n v="2152" u="1"/>
        <n v="484" u="1"/>
        <n v="1905" u="1"/>
        <n v="419" u="1"/>
        <n v="1645" u="1"/>
        <n v="354" u="1"/>
        <n v="1320" u="1"/>
        <n v="10582" u="1"/>
        <n v="847" u="1"/>
        <n v="782" u="1"/>
        <n v="652" u="1"/>
        <n v="21452" u="1"/>
        <n v="1842" u="1"/>
        <n v="452" u="1"/>
        <n v="387" u="1"/>
        <n v="29331" u="1"/>
        <n v="1322" u="1"/>
        <n v="322" u="1"/>
        <n v="848" u="1"/>
        <n v="27913" u="1"/>
        <n v="10472" u="1"/>
        <n v="653" u="1"/>
        <n v="588" u="1"/>
        <n v="10409" u="1"/>
        <n v="485" u="1"/>
        <n v="420" u="1"/>
        <n v="1649" u="1"/>
        <n v="1454" u="1"/>
        <n v="1194" u="1"/>
        <n v="16145" u="1"/>
        <n v="10551" u="1"/>
        <n v="784" u="1"/>
        <n v="10488" u="1"/>
        <n v="10425" u="1"/>
        <n v="453" u="1"/>
        <n v="1651" u="1"/>
        <n v="388" u="1"/>
        <n v="11796" u="1"/>
        <n v="1196" u="1"/>
        <n v="10693" u="1"/>
        <n v="785" u="1"/>
        <n v="720" u="1"/>
        <n v="655" u="1"/>
        <n v="2043" u="1"/>
        <n v="486" u="1"/>
        <n v="1848" u="1"/>
        <n v="1783" u="1"/>
        <n v="421" u="1"/>
        <n v="1588" u="1"/>
        <n v="356" u="1"/>
        <n v="851" u="1"/>
        <n v="786" u="1"/>
        <n v="656" u="1"/>
        <n v="2045" u="1"/>
        <n v="1980" u="1"/>
        <n v="1850" u="1"/>
        <n v="10394" u="1"/>
        <n v="454" u="1"/>
        <n v="1785" u="1"/>
        <n v="389" u="1"/>
        <n v="1330" u="1"/>
        <n v="324" u="1"/>
        <n v="1200" u="1"/>
        <n v="24259" u="1"/>
        <n v="14176" u="1"/>
        <n v="852" u="1"/>
        <n v="787" u="1"/>
        <n v="722" u="1"/>
        <n v="10536" u="1"/>
        <n v="592" u="1"/>
        <n v="10473" u="1"/>
        <n v="487" u="1"/>
        <n v="1917" u="1"/>
        <n v="10410" u="1"/>
        <n v="1787" u="1"/>
        <n v="422" u="1"/>
        <n v="357" u="1"/>
        <n v="1397" u="1"/>
        <n v="10804" u="1"/>
        <n v="1267" u="1"/>
        <n v="1202" u="1"/>
        <n v="2243" u="1"/>
        <n v="11718" u="1"/>
        <n v="853" u="1"/>
        <n v="788" u="1"/>
        <n v="10552" u="1"/>
        <n v="658" u="1"/>
        <n v="2050" u="1"/>
        <n v="1854" u="1"/>
        <n v="10426" u="1"/>
        <n v="455" u="1"/>
        <n v="1789" u="1"/>
        <n v="3417" u="1"/>
        <n v="390" u="1"/>
        <n v="13877" u="1"/>
        <n v="325" u="1"/>
        <n v="854" u="1"/>
        <n v="789" u="1"/>
        <n v="10568" u="1"/>
        <n v="659" u="1"/>
        <n v="529" u="1"/>
        <n v="488" u="1"/>
        <n v="10442" u="1"/>
        <n v="1791" u="1"/>
        <n v="11419" u="1"/>
        <n v="423" u="1"/>
        <n v="358" u="1"/>
        <n v="1206" u="1"/>
        <n v="855" u="1"/>
        <n v="10647" u="1"/>
        <n v="1923" u="1"/>
        <n v="456" u="1"/>
        <n v="1793" u="1"/>
        <n v="6528" u="1"/>
        <n v="1598" u="1"/>
        <n v="391" u="1"/>
        <n v="1208" u="1"/>
        <n v="2255" u="1"/>
        <n v="10726" u="1"/>
        <n v="14177" u="1"/>
        <n v="726" u="1"/>
        <n v="14114" u="1"/>
        <n v="531" u="1"/>
        <n v="1990" u="1"/>
        <n v="489" u="1"/>
        <n v="1925" u="1"/>
        <n v="1860" u="1"/>
        <n v="10474" u="1"/>
        <n v="1795" u="1"/>
        <n v="424" u="1"/>
        <n v="10411" u="1"/>
        <n v="359" u="1"/>
        <n v="1275" u="1"/>
        <n v="1210" u="1"/>
        <n v="2129" u="1"/>
        <n v="857" u="1"/>
        <n v="10553" u="1"/>
        <n v="2066" u="1"/>
        <n v="457" u="1"/>
        <n v="1797" u="1"/>
        <n v="36871" u="1"/>
        <n v="10947" u="1"/>
        <n v="10427" u="1"/>
        <n v="392" u="1"/>
        <n v="13421" u="1"/>
        <n v="2653" u="1"/>
        <n v="327" u="1"/>
        <n v="28485" u="1"/>
        <n v="1147" u="1"/>
        <n v="10758" u="1"/>
        <n v="10695" u="1"/>
        <n v="728" u="1"/>
        <n v="663" u="1"/>
        <n v="23947" u="1"/>
        <n v="10569" u="1"/>
        <n v="490" u="1"/>
        <n v="1929" u="1"/>
        <n v="1864" u="1"/>
        <n v="1799" u="1"/>
        <n v="425" u="1"/>
        <n v="1669" u="1"/>
        <n v="1604" u="1"/>
        <n v="10443" u="1"/>
        <n v="1214" u="1"/>
        <n v="2137" u="1"/>
        <n v="924" u="1"/>
        <n v="859" u="1"/>
        <n v="23191" u="1"/>
        <n v="10648" u="1"/>
        <n v="14682" u="1"/>
        <n v="664" u="1"/>
        <n v="2074" u="1"/>
        <n v="1931" u="1"/>
        <n v="1866" u="1"/>
        <n v="458" u="1"/>
        <n v="10459" u="1"/>
        <n v="393" u="1"/>
        <n v="10396" u="1"/>
        <n v="328" u="1"/>
        <n v="28549" u="1"/>
        <n v="1151" u="1"/>
        <n v="860" u="1"/>
        <n v="730" u="1"/>
        <n v="535" u="1"/>
        <n v="2078" u="1"/>
        <n v="1998" u="1"/>
        <n v="491" u="1"/>
        <n v="1933" u="1"/>
        <n v="1803" u="1"/>
        <n v="1738" u="1"/>
        <n v="426" u="1"/>
        <n v="1673" u="1"/>
        <n v="1608" u="1"/>
        <n v="10475" u="1"/>
        <n v="361" u="1"/>
        <n v="10412" u="1"/>
        <n v="1153" u="1"/>
        <n v="10743" u="1"/>
        <n v="731" u="1"/>
        <n v="666" u="1"/>
        <n v="1935" u="1"/>
        <n v="10554" u="1"/>
        <n v="22877" u="1"/>
        <n v="459" u="1"/>
        <n v="1610" u="1"/>
        <n v="10491" u="1"/>
        <n v="394" u="1"/>
        <n v="10428" u="1"/>
        <n v="329" u="1"/>
        <n v="1285" u="1"/>
        <n v="1220" u="1"/>
        <n v="1155" u="1"/>
        <n v="732" u="1"/>
        <n v="1742" u="1"/>
        <n v="427" u="1"/>
        <n v="1612" u="1"/>
        <n v="10507" u="1"/>
        <n v="362" u="1"/>
        <n v="10444" u="1"/>
        <n v="1287" u="1"/>
        <n v="1222" u="1"/>
        <n v="1157" u="1"/>
        <n v="13769" u="1"/>
        <n v="733" u="1"/>
        <n v="668" u="1"/>
        <n v="10649" u="1"/>
        <n v="1939" u="1"/>
        <n v="10586" u="1"/>
        <n v="460" u="1"/>
        <n v="13580" u="1"/>
        <n v="1679" u="1"/>
        <n v="1614" u="1"/>
        <n v="395" u="1"/>
        <n v="10460" u="1"/>
        <n v="330" u="1"/>
        <n v="1289" u="1"/>
        <n v="1224" u="1"/>
        <n v="1159" u="1"/>
        <n v="864" u="1"/>
        <n v="799" u="1"/>
        <n v="734" u="1"/>
        <n v="35869" u="1"/>
        <n v="2224" u="1"/>
        <n v="2006" u="1"/>
        <n v="493" u="1"/>
        <n v="1941" u="1"/>
        <n v="1746" u="1"/>
        <n v="428" u="1"/>
        <n v="1681" u="1"/>
        <n v="1616" u="1"/>
        <n v="363" u="1"/>
        <n v="1421" u="1"/>
        <n v="10476" u="1"/>
        <n v="1291" u="1"/>
        <n v="1161" u="1"/>
        <n v="10413" u="1"/>
        <n v="6474" u="1"/>
        <n v="800" u="1"/>
        <n v="735" u="1"/>
        <n v="670" u="1"/>
        <n v="25211" u="1"/>
        <n v="540" u="1"/>
        <n v="2098" u="1"/>
        <n v="2008" u="1"/>
        <n v="461" u="1"/>
        <n v="1683" u="1"/>
        <n v="1618" u="1"/>
        <n v="10555" u="1"/>
        <n v="396" u="1"/>
        <n v="14069" u="1"/>
        <n v="10492" u="1"/>
        <n v="331" u="1"/>
        <n v="1293" u="1"/>
        <n v="1228" u="1"/>
        <n v="1163" u="1"/>
        <n v="10429" u="1"/>
        <n v="14857" u="1"/>
        <n v="801" u="1"/>
        <n v="736" u="1"/>
        <n v="10697" u="1"/>
        <n v="14731" u="1"/>
        <n v="494" u="1"/>
        <n v="1945" u="1"/>
        <n v="1750" u="1"/>
        <n v="429" u="1"/>
        <n v="27985" u="1"/>
        <n v="1620" u="1"/>
        <n v="364" u="1"/>
        <n v="1425" u="1"/>
        <n v="2689" u="1"/>
        <n v="1295" u="1"/>
        <n v="1230" u="1"/>
        <n v="1165" u="1"/>
        <n v="10445" u="1"/>
        <n v="737" u="1"/>
        <n v="672" u="1"/>
        <n v="28269" u="1"/>
        <n v="542" u="1"/>
        <n v="1947" u="1"/>
        <n v="10650" u="1"/>
        <n v="462" u="1"/>
        <n v="1817" u="1"/>
        <n v="28080" u="1"/>
        <n v="1622" u="1"/>
        <n v="397" u="1"/>
        <n v="1427" u="1"/>
        <n v="332" u="1"/>
        <n v="1297" u="1"/>
        <n v="1232" u="1"/>
        <n v="1167" u="1"/>
        <n v="10461" u="1"/>
        <n v="933" u="1"/>
        <n v="10398" u="1"/>
        <n v="803" u="1"/>
        <n v="738" u="1"/>
        <n v="495" u="1"/>
        <n v="1949" u="1"/>
        <n v="10666" u="1"/>
        <n v="430" u="1"/>
        <n v="1689" u="1"/>
        <n v="1624" u="1"/>
        <n v="365" u="1"/>
        <n v="1429" u="1"/>
        <n v="1299" u="1"/>
        <n v="1234" u="1"/>
        <n v="1169" u="1"/>
        <n v="10477" u="1"/>
        <n v="27671" u="1"/>
        <n v="934" u="1"/>
        <n v="13928" u="1"/>
        <n v="739" u="1"/>
        <n v="2764" u="1"/>
        <n v="544" u="1"/>
        <n v="1951" u="1"/>
        <n v="463" u="1"/>
        <n v="1821" u="1"/>
        <n v="1626" u="1"/>
        <n v="398" u="1"/>
        <n v="1561" u="1"/>
        <n v="12116" u="1"/>
        <n v="10556" u="1"/>
        <n v="333" u="1"/>
        <n v="1301" u="1"/>
        <n v="1236" u="1"/>
        <n v="2051" u="1"/>
        <n v="1000" u="1"/>
        <n v="10430" u="1"/>
        <n v="15898" u="1"/>
        <n v="545" u="1"/>
        <n v="496" u="1"/>
        <n v="1953" u="1"/>
        <n v="1888" u="1"/>
        <n v="1693" u="1"/>
        <n v="1628" u="1"/>
        <n v="10635" u="1"/>
        <n v="1563" u="1"/>
        <n v="366" u="1"/>
        <n v="10572" u="1"/>
        <n v="1303" u="1"/>
        <n v="1238" u="1"/>
        <n v="10446" u="1"/>
        <n v="741" u="1"/>
        <n v="546" u="1"/>
        <n v="1955" u="1"/>
        <n v="464" u="1"/>
        <n v="1630" u="1"/>
        <n v="399" u="1"/>
        <n v="334" u="1"/>
        <n v="1305" u="1"/>
        <n v="2579" u="1"/>
        <n v="1240" u="1"/>
        <n v="937" u="1"/>
        <n v="10462" u="1"/>
        <n v="742" u="1"/>
        <n v="547" u="1"/>
        <n v="2022" u="1"/>
        <n v="1892" u="1"/>
        <n v="1827" u="1"/>
        <n v="14244" u="1"/>
        <n v="1762" u="1"/>
        <n v="432" u="1"/>
        <n v="1697" u="1"/>
        <n v="1632" u="1"/>
        <n v="14701" u="1"/>
        <n v="367" u="1"/>
        <n v="1372" u="1"/>
        <n v="1307" u="1"/>
        <n v="1177" u="1"/>
        <n v="808" u="1"/>
        <n v="10415" u="1"/>
        <n v="13929" u="1"/>
        <n v="743" u="1"/>
        <n v="1959" u="1"/>
        <n v="465" u="1"/>
        <n v="3627" u="1"/>
        <n v="1634" u="1"/>
        <n v="10683" u="1"/>
        <n v="400" u="1"/>
        <n v="1374" u="1"/>
        <n v="335" u="1"/>
        <n v="1309" u="1"/>
        <n v="1244" u="1"/>
        <n v="10431" u="1"/>
        <n v="744" u="1"/>
        <n v="23545" u="1"/>
        <n v="549" u="1"/>
        <n v="1701" u="1"/>
        <n v="1636" u="1"/>
        <n v="368" u="1"/>
        <n v="10636" u="1"/>
        <n v="1311" u="1"/>
        <n v="2071" u="1"/>
        <n v="1005" u="1"/>
        <n v="940" u="1"/>
        <n v="10447" u="1"/>
        <n v="745" u="1"/>
        <n v="2528" u="1"/>
        <n v="550" u="1"/>
        <n v="466" u="1"/>
        <n v="1833" u="1"/>
        <n v="1703" u="1"/>
        <n v="1638" u="1"/>
        <n v="401" u="1"/>
        <n v="10652" u="1"/>
        <n v="1313" u="1"/>
        <n v="1183" u="1"/>
        <n v="1053" u="1"/>
        <n v="10463" u="1"/>
        <n v="746" u="1"/>
        <n v="2662" u="1"/>
        <n v="10400" u="1"/>
        <n v="499" u="1"/>
        <n v="1965" u="1"/>
        <n v="17306" u="1"/>
        <n v="1835" u="1"/>
        <n v="1640" u="1"/>
        <n v="110858" u="1"/>
        <n v="369" u="1"/>
        <n v="1380" u="1"/>
        <n v="14702" u="1"/>
        <n v="22" u="1"/>
        <n v="1315" u="1"/>
        <n v="2079" u="1"/>
        <n v="10542" u="1"/>
        <n v="14576" u="1"/>
        <n v="747" u="1"/>
        <n v="10416" u="1"/>
        <n v="2032" u="1"/>
        <n v="1967" u="1"/>
        <n v="1902" u="1"/>
        <n v="467" u="1"/>
        <n v="1707" u="1"/>
        <n v="402" u="1"/>
        <n v="1512" u="1"/>
        <n v="337" u="1"/>
        <n v="1317" u="1"/>
        <n v="20" u="1"/>
        <n v="1008" u="1"/>
        <n v="11598" u="1"/>
        <n v="22822" u="1"/>
        <n v="748" u="1"/>
        <n v="10432" u="1"/>
        <n v="2540" u="1"/>
        <n v="2280" u="1"/>
        <n v="2150" u="1"/>
        <n v="435" u="1"/>
        <n v="370" u="1"/>
        <n v="1319" u="1"/>
        <n v="18" u="1"/>
        <n v="944" u="1"/>
        <n v="10574" u="1"/>
        <n v="749" u="1"/>
        <n v="10448" u="1"/>
        <n v="468" u="1"/>
        <n v="1646" u="1"/>
        <n v="3261" u="1"/>
        <n v="403" u="1"/>
        <n v="3131" u="1"/>
        <n v="338" u="1"/>
        <n v="1321" u="1"/>
        <n v="1191" u="1"/>
        <n v="10653" u="1"/>
        <n v="815" u="1"/>
        <n v="750" u="1"/>
        <n v="685" u="1"/>
        <n v="10464" u="1"/>
        <n v="620" u="1"/>
        <n v="555" u="1"/>
        <n v="10401" u="1"/>
        <n v="2038" u="1"/>
        <n v="501" u="1"/>
        <n v="1843" u="1"/>
        <n v="1778" u="1"/>
        <n v="1648" u="1"/>
        <n v="371" u="1"/>
        <n v="1388" u="1"/>
        <n v="1193" u="1"/>
        <n v="11189" u="1"/>
        <n v="14703" u="1"/>
        <n v="751" u="1"/>
        <n v="686" u="1"/>
        <n v="10480" u="1"/>
        <n v="621" u="1"/>
        <n v="10417" u="1"/>
        <n v="469" u="1"/>
        <n v="3399" u="1"/>
        <n v="404" u="1"/>
        <n v="1585" u="1"/>
        <n v="1390" u="1"/>
        <n v="339" u="1"/>
        <n v="1325" u="1"/>
        <n v="1260" u="1"/>
        <n v="1195" u="1"/>
        <n v="817" u="1"/>
        <n v="10559" u="1"/>
        <n v="11016" u="1"/>
        <n v="10496" u="1"/>
        <n v="557" u="1"/>
        <n v="10433" u="1"/>
        <n v="1847" u="1"/>
        <n v="1782" u="1"/>
        <n v="372" u="1"/>
        <n v="10764" u="1"/>
        <n v="1327" u="1"/>
        <n v="1197" u="1"/>
        <n v="818" u="1"/>
        <n v="18885" u="1"/>
        <n v="753" u="1"/>
        <n v="688" u="1"/>
        <n v="2690" u="1"/>
        <n v="10449" u="1"/>
        <n v="2044" u="1"/>
        <n v="470" u="1"/>
        <n v="1784" u="1"/>
        <n v="405" u="1"/>
        <n v="1589" u="1"/>
        <n v="340" u="1"/>
        <n v="1199" u="1"/>
        <n v="10717" u="1"/>
        <n v="10654" u="1"/>
        <n v="754" u="1"/>
        <n v="559" u="1"/>
        <n v="503" u="1"/>
        <n v="1916" u="1"/>
        <n v="10402" u="1"/>
        <n v="1786" u="1"/>
        <n v="438" u="1"/>
        <n v="373" u="1"/>
        <n v="1201" u="1"/>
        <n v="14704" u="1"/>
        <n v="820" u="1"/>
        <n v="12104" u="1"/>
        <n v="755" u="1"/>
        <n v="690" u="1"/>
        <n v="41" u="1"/>
        <n v="121464" u="1"/>
        <n v="471" u="1"/>
        <n v="10418" u="1"/>
        <n v="1788" u="1"/>
        <n v="10875" u="1"/>
        <n v="341" u="1"/>
        <n v="1333" u="1"/>
        <n v="10749" u="1"/>
        <n v="23204" u="1"/>
        <n v="12183" u="1"/>
        <n v="821" u="1"/>
        <n v="10623" u="1"/>
        <n v="10103" u="1"/>
        <n v="691" u="1"/>
        <n v="10560" u="1"/>
        <n v="561" u="1"/>
        <n v="6319" u="1"/>
        <n v="10497" u="1"/>
        <n v="504" u="1"/>
        <n v="1920" u="1"/>
        <n v="10434" u="1"/>
        <n v="1790" u="1"/>
        <n v="1595" u="1"/>
        <n v="374" u="1"/>
        <n v="1465" u="1"/>
        <n v="1335" u="1"/>
        <n v="1205" u="1"/>
        <n v="692" u="1"/>
        <n v="10576" u="1"/>
        <n v="2056" u="1"/>
        <n v="1922" u="1"/>
        <n v="472" u="1"/>
        <n v="1857" u="1"/>
        <n v="10450" u="1"/>
        <n v="1792" u="1"/>
        <n v="1662" u="1"/>
        <n v="1597" u="1"/>
        <n v="342" u="1"/>
        <n v="1207" u="1"/>
        <n v="1142" u="1"/>
        <n v="28153" u="1"/>
        <n v="758" u="1"/>
        <n v="693" u="1"/>
        <n v="505" u="1"/>
        <n v="1989" u="1"/>
        <n v="10466" u="1"/>
        <n v="1794" u="1"/>
        <n v="10403" u="1"/>
        <n v="375" u="1"/>
        <n v="2777" u="1"/>
        <n v="1209" u="1"/>
        <n v="10797" u="1"/>
        <n v="954" u="1"/>
        <n v="759" u="1"/>
        <n v="694" u="1"/>
        <n v="564" u="1"/>
        <n v="10545" u="1"/>
        <n v="1926" u="1"/>
        <n v="473" u="1"/>
        <n v="10482" u="1"/>
        <n v="1796" u="1"/>
        <n v="13996" u="1"/>
        <n v="408" u="1"/>
        <n v="10419" u="1"/>
        <n v="343" u="1"/>
        <n v="1276" u="1"/>
        <n v="10813" u="1"/>
        <n v="14847" u="1"/>
        <n v="10687" u="1"/>
        <n v="760" u="1"/>
        <n v="695" u="1"/>
        <n v="2718" u="1"/>
        <n v="6611" u="1"/>
        <n v="565" u="1"/>
        <n v="10561" u="1"/>
        <n v="2068" u="1"/>
        <n v="506" u="1"/>
        <n v="1928" u="1"/>
        <n v="1863" u="1"/>
        <n v="1798" u="1"/>
        <n v="1603" u="1"/>
        <n v="10435" u="1"/>
        <n v="376" u="1"/>
        <n v="2655" u="1"/>
        <n v="1278" u="1"/>
        <n v="1213" u="1"/>
        <n v="1148" u="1"/>
        <n v="42261" u="1"/>
        <n v="696" u="1"/>
        <n v="10640" u="1"/>
        <n v="10577" u="1"/>
        <n v="1995" u="1"/>
        <n v="1930" u="1"/>
        <n v="474" u="1"/>
        <n v="14028" u="1"/>
        <n v="344" u="1"/>
        <n v="1280" u="1"/>
        <n v="65757" u="1"/>
        <n v="1150" u="1"/>
        <n v="827" u="1"/>
        <n v="10719" u="1"/>
        <n v="697" u="1"/>
        <n v="632" u="1"/>
        <n v="2076" u="1"/>
        <n v="507" u="1"/>
        <n v="1867" u="1"/>
        <n v="1672" u="1"/>
        <n v="3313" u="1"/>
        <n v="377" u="1"/>
        <n v="2663" u="1"/>
        <n v="10404" u="1"/>
        <n v="1282" u="1"/>
        <n v="312" u="1"/>
        <n v="1217" u="1"/>
        <n v="2143" u="1"/>
        <n v="828" u="1"/>
        <n v="3250" u="1"/>
        <n v="10735" u="1"/>
        <n v="698" u="1"/>
        <n v="1999" u="1"/>
        <n v="1934" u="1"/>
        <n v="475" u="1"/>
        <n v="10546" u="1"/>
        <n v="1609" u="1"/>
        <n v="10483" u="1"/>
        <n v="345" u="1"/>
        <n v="10420" u="1"/>
        <n v="1219" u="1"/>
        <n v="764" u="1"/>
        <n v="699" u="1"/>
        <n v="28093" u="1"/>
        <n v="508" u="1"/>
        <n v="2001" u="1"/>
        <n v="23933" u="1"/>
        <n v="10562" u="1"/>
        <n v="443" u="1"/>
        <n v="1611" u="1"/>
        <n v="3061" u="1"/>
        <n v="378" u="1"/>
        <n v="10436" u="1"/>
        <n v="1286" u="1"/>
        <n v="1221" u="1"/>
        <n v="4760" u="1"/>
        <n v="1156" u="1"/>
        <n v="765" u="1"/>
        <n v="700" u="1"/>
        <n v="10641" u="1"/>
        <n v="14675" u="1"/>
        <n v="28062" u="1"/>
        <n v="1938" u="1"/>
        <n v="476" u="1"/>
        <n v="411" u="1"/>
        <n v="1613" u="1"/>
        <n v="10452" u="1"/>
        <n v="1288" u="1"/>
        <n v="1158" u="1"/>
        <n v="1028" u="1"/>
        <n v="701" u="1"/>
        <n v="509" u="1"/>
        <n v="1940" u="1"/>
        <n v="13131" u="1"/>
        <n v="1875" u="1"/>
        <n v="444" u="1"/>
        <n v="1680" u="1"/>
        <n v="1615" u="1"/>
        <n v="1355" u="1"/>
        <n v="10468" u="1"/>
        <n v="1290" u="1"/>
        <n v="314" u="1"/>
        <n v="1160" u="1"/>
        <n v="10405" u="1"/>
        <n v="702" u="1"/>
        <n v="477" u="1"/>
        <n v="1812" u="1"/>
        <n v="3463" u="1"/>
        <n v="412" u="1"/>
        <n v="1617" u="1"/>
        <n v="347" u="1"/>
        <n v="10484" u="1"/>
        <n v="14518" u="1"/>
        <n v="1292" u="1"/>
        <n v="1162" u="1"/>
        <n v="10421" u="1"/>
        <n v="703" u="1"/>
        <n v="510" u="1"/>
        <n v="1944" u="1"/>
        <n v="1814" u="1"/>
        <n v="445" u="1"/>
        <n v="1749" u="1"/>
        <n v="1684" u="1"/>
        <n v="1619" u="1"/>
        <n v="10563" u="1"/>
        <n v="380" u="1"/>
        <n v="1294" u="1"/>
        <n v="1164" u="1"/>
        <n v="10374" u="1"/>
        <n v="704" u="1"/>
        <n v="639" u="1"/>
        <n v="10705" u="1"/>
        <n v="2011" u="1"/>
        <n v="1946" u="1"/>
        <n v="478" u="1"/>
        <n v="10642" u="1"/>
        <n v="1751" u="1"/>
        <n v="413" u="1"/>
        <n v="1621" u="1"/>
        <n v="10579" u="1"/>
        <n v="1426" u="1"/>
        <n v="1296" u="1"/>
        <n v="1166" u="1"/>
        <n v="10390" u="1"/>
        <n v="705" u="1"/>
        <n v="640" u="1"/>
        <n v="575" u="1"/>
        <n v="511" u="1"/>
        <n v="1948" u="1"/>
        <n v="10658" u="1"/>
        <n v="1818" u="1"/>
        <n v="446" u="1"/>
        <n v="1623" u="1"/>
        <n v="381" u="1"/>
        <n v="1428" u="1"/>
        <n v="1298" u="1"/>
        <n v="1233" u="1"/>
        <n v="1168" u="1"/>
        <n v="10469" u="1"/>
        <n v="10406" u="1"/>
        <n v="3412" u="1"/>
        <n v="26426" u="1"/>
        <n v="706" u="1"/>
        <n v="42" u="1"/>
        <n v="641" u="1"/>
        <n v="2242" u="1"/>
        <n v="479" u="1"/>
        <n v="10674" u="1"/>
        <n v="1690" u="1"/>
        <n v="3349" u="1"/>
        <n v="414" u="1"/>
        <n v="1625" u="1"/>
        <n v="1430" u="1"/>
        <n v="349" u="1"/>
        <n v="10548" u="1"/>
        <n v="1300" u="1"/>
        <n v="10422" u="1"/>
        <n v="902" u="1"/>
        <n v="772" u="1"/>
        <n v="707" u="1"/>
        <n v="10816" u="1"/>
        <n v="512" u="1"/>
        <n v="2017" u="1"/>
        <n v="447" u="1"/>
        <n v="1692" u="1"/>
        <n v="1627" u="1"/>
        <n v="1562" u="1"/>
        <n v="382" u="1"/>
        <n v="1302" u="1"/>
        <n v="1237" u="1"/>
        <n v="4824" u="1"/>
        <n v="2053" u="1"/>
        <n v="838" u="1"/>
        <n v="708" u="1"/>
        <n v="578" u="1"/>
        <n v="1954" u="1"/>
        <n v="480" u="1"/>
        <n v="1889" u="1"/>
        <n v="10706" u="1"/>
        <n v="1824" u="1"/>
        <n v="1694" u="1"/>
        <n v="415" u="1"/>
        <n v="1629" u="1"/>
        <n v="10643" u="1"/>
        <n v="350" u="1"/>
        <n v="1304" u="1"/>
        <n v="1239" u="1"/>
        <n v="10974" u="1"/>
        <n v="839" u="1"/>
        <n v="709" u="1"/>
        <n v="11305" u="1"/>
        <n v="10785" u="1"/>
        <n v="2124" u="1"/>
        <n v="448" u="1"/>
        <n v="1696" u="1"/>
        <n v="1631" u="1"/>
        <n v="10659" u="1"/>
        <n v="383" u="1"/>
        <n v="1306" u="1"/>
        <n v="1241" u="1"/>
        <n v="2191" u="1"/>
        <n v="10533" u="1"/>
        <n v="10470" u="1"/>
        <n v="840" u="1"/>
        <n v="10407" u="1"/>
        <n v="710" u="1"/>
        <n v="2778" u="1"/>
        <n v="10864" u="1"/>
        <n v="2023" u="1"/>
        <n v="481" u="1"/>
        <n v="1893" u="1"/>
        <n v="416" u="1"/>
        <n v="1633" u="1"/>
        <n v="1308" u="1"/>
        <n v="10549" u="1"/>
        <n v="10486" u="1"/>
        <n v="841" u="1"/>
        <n v="10423" u="1"/>
        <n v="14914" u="1"/>
        <n v="581" u="1"/>
        <n v="12314" u="1"/>
        <n v="1960" u="1"/>
        <n v="1830" u="1"/>
        <n v="449" u="1"/>
        <n v="1635" u="1"/>
        <n v="384" u="1"/>
        <n v="1310" u="1"/>
        <n v="10565" u="1"/>
        <n v="972" u="1"/>
        <n v="10502" u="1"/>
        <n v="842" u="1"/>
        <n v="10439" u="1"/>
        <n v="1037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745373" createdVersion="6" refreshedVersion="6" minRefreshableVersion="3" recordCount="32" xr:uid="{1CC0849C-38C1-4D2B-9DE5-94F5392B6BF9}">
  <cacheSource type="worksheet">
    <worksheetSource ref="G1:G1048576" sheet="duration"/>
  </cacheSource>
  <cacheFields count="1">
    <cacheField name="duration" numFmtId="0">
      <sharedItems containsString="0" containsBlank="1" containsNumber="1" containsInteger="1" minValue="0" maxValue="65535" count="148">
        <n v="9"/>
        <n v="25"/>
        <n v="7"/>
        <m/>
        <n v="0" u="1"/>
        <n v="57" u="1"/>
        <n v="34" u="1"/>
        <n v="75" u="1"/>
        <n v="164" u="1"/>
        <n v="13" u="1"/>
        <n v="36" u="1"/>
        <n v="172" u="1"/>
        <n v="151" u="1"/>
        <n v="61" u="1"/>
        <n v="130" u="1"/>
        <n v="180" u="1"/>
        <n v="5" u="1"/>
        <n v="14" u="1"/>
        <n v="63" u="1"/>
        <n v="209" u="1"/>
        <n v="40" u="1"/>
        <n v="333" u="1"/>
        <n v="112" u="1"/>
        <n v="238" u="1"/>
        <n v="217" u="1"/>
        <n v="42" u="1"/>
        <n v="91" u="1"/>
        <n v="116" u="1"/>
        <n v="175" u="1"/>
        <n v="15" u="1"/>
        <n v="225" u="1"/>
        <n v="95" u="1"/>
        <n v="204" u="1"/>
        <n v="365" u="1"/>
        <n v="120" u="1"/>
        <n v="183" u="1"/>
        <n v="394" u="1"/>
        <n v="162" u="1"/>
        <n v="233" u="1"/>
        <n v="46" u="1"/>
        <n v="99" u="1"/>
        <n v="381" u="1"/>
        <n v="6" u="1"/>
        <n v="124" u="1"/>
        <n v="16" u="1"/>
        <n v="48" u="1"/>
        <n v="355" u="1"/>
        <n v="17" u="1"/>
        <n v="228" u="1"/>
        <n v="136" u="1"/>
        <n v="18" u="1"/>
        <n v="86" u="1"/>
        <n v="165" u="1"/>
        <n v="358" u="1"/>
        <n v="65" u="1"/>
        <n v="387" u="1"/>
        <n v="19" u="1"/>
        <n v="90" u="1"/>
        <n v="345" u="1"/>
        <n v="173" u="1"/>
        <n v="303" u="1"/>
        <n v="374" u="1"/>
        <n v="152" u="1"/>
        <n v="20" u="1"/>
        <n v="94" u="1"/>
        <n v="56" u="1"/>
        <n v="390" u="1"/>
        <n v="33" u="1"/>
        <n v="73" u="1"/>
        <n v="348" u="1"/>
        <n v="21" u="1"/>
        <n v="377" u="1"/>
        <n v="123" u="1"/>
        <n v="35" u="1"/>
        <n v="77" u="1"/>
        <n v="239" u="1"/>
        <n v="364" u="1"/>
        <n v="22" u="1"/>
        <n v="102" u="1"/>
        <n v="147" u="1"/>
        <n v="218" u="1"/>
        <n v="60" u="1"/>
        <n v="37" u="1"/>
        <n v="81" u="1"/>
        <n v="176" u="1"/>
        <n v="247" u="1"/>
        <n v="309" u="1"/>
        <n v="380" u="1"/>
        <n v="23" u="1"/>
        <n v="3" u="1"/>
        <n v="205" u="1"/>
        <n v="8" u="1"/>
        <n v="85" u="1"/>
        <n v="24" u="1"/>
        <n v="64" u="1"/>
        <n v="383" u="1"/>
        <n v="41" u="1"/>
        <n v="221" u="1"/>
        <n v="257" u="1"/>
        <n v="43" u="1"/>
        <n v="200" u="1"/>
        <n v="357" u="1"/>
        <n v="118" u="1"/>
        <n v="250" u="1"/>
        <n v="386" u="1"/>
        <n v="97" u="1"/>
        <n v="137" u="1"/>
        <n v="302" u="1"/>
        <n v="27" u="1"/>
        <n v="187" u="1"/>
        <n v="260" u="1"/>
        <n v="331" u="1"/>
        <n v="289" u="1"/>
        <n v="10" u="1"/>
        <n v="47" u="1"/>
        <n v="389" u="1"/>
        <n v="28" u="1"/>
        <n v="126" u="1"/>
        <n v="80" u="1"/>
        <n v="376" u="1"/>
        <n v="153" u="1"/>
        <n v="263" u="1"/>
        <n v="334" u="1"/>
        <n v="203" u="1"/>
        <n v="182" u="1"/>
        <n v="11" u="1"/>
        <n v="51" u="1"/>
        <n v="109" u="1"/>
        <n v="232" u="1"/>
        <n v="30" u="1"/>
        <n v="211" u="1"/>
        <n v="379" u="1"/>
        <n v="266" u="1"/>
        <n v="53" u="1"/>
        <n v="240" u="1"/>
        <n v="31" u="1"/>
        <n v="148" u="1"/>
        <n v="324" u="1"/>
        <n v="4" u="1"/>
        <n v="92" u="1"/>
        <n v="353" u="1"/>
        <n v="12" u="1"/>
        <n v="55" u="1"/>
        <n v="117" u="1"/>
        <n v="382" u="1"/>
        <n v="65535" u="1"/>
        <n v="71" u="1"/>
        <n v="15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745373" createdVersion="6" refreshedVersion="6" minRefreshableVersion="3" recordCount="80" xr:uid="{0BCF32DA-C308-46C9-A5C4-81D9E2343482}">
  <cacheSource type="worksheet">
    <worksheetSource ref="J1:J1048576" sheet="fast-Link"/>
  </cacheSource>
  <cacheFields count="1">
    <cacheField name="dataReq2Res DATA" numFmtId="0">
      <sharedItems containsBlank="1" containsMixedTypes="1" containsNumber="1" containsInteger="1" minValue="20" maxValue="2512510" count="720">
        <s v="EMPTY"/>
        <m/>
        <n v="482" u="1"/>
        <n v="1897" u="1"/>
        <n v="417" u="1"/>
        <n v="5904" u="1"/>
        <n v="10581" u="1"/>
        <n v="2073" u="1"/>
        <n v="10455" u="1"/>
        <n v="2660" u="1"/>
        <n v="10392" u="1"/>
        <n v="1899" u="1"/>
        <n v="450" u="1"/>
        <n v="23215" u="1"/>
        <n v="385" u="1"/>
        <n v="23" u="1"/>
        <n v="2597" u="1"/>
        <n v="320" u="1"/>
        <n v="10534" u="1"/>
        <n v="10471" u="1"/>
        <n v="2664" u="1"/>
        <n v="10408" u="1"/>
        <n v="483" u="1"/>
        <n v="1901" u="1"/>
        <n v="1836" u="1"/>
        <n v="418" u="1"/>
        <n v="1576" u="1"/>
        <n v="21" u="1"/>
        <n v="10487" u="1"/>
        <n v="10424" u="1"/>
        <n v="2033" u="1"/>
        <n v="1903" u="1"/>
        <n v="1838" u="1"/>
        <n v="451" u="1"/>
        <n v="386" u="1"/>
        <n v="2475" u="1"/>
        <n v="10629" u="1"/>
        <n v="21010" u="1"/>
        <n v="13103" u="1"/>
        <n v="10566" u="1"/>
        <n v="2672" u="1"/>
        <n v="10440" u="1"/>
        <n v="1970" u="1"/>
        <n v="11354" u="1"/>
        <n v="484" u="1"/>
        <n v="1905" u="1"/>
        <n v="419" u="1"/>
        <n v="10645" u="1"/>
        <n v="11039" u="1"/>
        <n v="10519" u="1"/>
        <n v="2676" u="1"/>
        <n v="10456" u="1"/>
        <n v="10393" u="1"/>
        <n v="11370" u="1"/>
        <n v="1842" u="1"/>
        <n v="3653" u="1"/>
        <n v="452" u="1"/>
        <n v="387" u="1"/>
        <n v="2353" u="1"/>
        <n v="12158" u="1"/>
        <n v="10535" u="1"/>
        <n v="2680" u="1"/>
        <n v="12489" u="1"/>
        <n v="2160" u="1"/>
        <n v="10409" u="1"/>
        <n v="1974" u="1"/>
        <n v="485" u="1"/>
        <n v="1909" u="1"/>
        <n v="1844" u="1"/>
        <n v="14837" u="1"/>
        <n v="3984" u="1"/>
        <n v="2684" u="1"/>
        <n v="10425" u="1"/>
        <n v="453" u="1"/>
        <n v="388" u="1"/>
        <n v="3858" u="1"/>
        <n v="2688" u="1"/>
        <n v="10441" u="1"/>
        <n v="525" u="1"/>
        <n v="1978" u="1"/>
        <n v="3925" u="1"/>
        <n v="486" u="1"/>
        <n v="1913" u="1"/>
        <n v="10898" u="1"/>
        <n v="1848" u="1"/>
        <n v="4471" u="1"/>
        <n v="11166" u="1"/>
        <n v="3732" u="1"/>
        <n v="10646" u="1"/>
        <n v="3342" u="1"/>
        <n v="10583" u="1"/>
        <n v="47" u="1"/>
        <n v="10457" u="1"/>
        <n v="11434" u="1"/>
        <n v="1850" u="1"/>
        <n v="10394" u="1"/>
        <n v="454" u="1"/>
        <n v="389" u="1"/>
        <n v="3019" u="1"/>
        <n v="324" u="1"/>
        <n v="2369" u="1"/>
        <n v="10725" u="1"/>
        <n v="10536" u="1"/>
        <n v="43" u="1"/>
        <n v="10473" u="1"/>
        <n v="2047" u="1"/>
        <n v="487" u="1"/>
        <n v="10410" u="1"/>
        <n v="422" u="1"/>
        <n v="10552" u="1"/>
        <n v="12049" u="1"/>
        <n v="10489" u="1"/>
        <n v="1854" u="1"/>
        <n v="10426" u="1"/>
        <n v="12443" u="1"/>
        <n v="455" u="1"/>
        <n v="1789" u="1"/>
        <n v="3417" u="1"/>
        <n v="10883" u="1"/>
        <n v="390" u="1"/>
        <n v="2767" u="1"/>
        <n v="325" u="1"/>
        <n v="10694" u="1"/>
        <n v="10631" u="1"/>
        <n v="14665" u="1"/>
        <n v="10568" u="1"/>
        <n v="2574" u="1"/>
        <n v="10505" u="1"/>
        <n v="1921" u="1"/>
        <n v="1856" u="1"/>
        <n v="3681" u="1"/>
        <n v="10442" u="1"/>
        <n v="423" u="1"/>
        <n v="10379" u="1"/>
        <n v="2641" u="1"/>
        <n v="3358" u="1"/>
        <n v="10647" u="1"/>
        <n v="10584" u="1"/>
        <n v="10521" u="1"/>
        <n v="1923" u="1"/>
        <n v="10458" u="1"/>
        <n v="456" u="1"/>
        <n v="1793" u="1"/>
        <n v="391" u="1"/>
        <n v="1208" u="1"/>
        <n v="2125" u="1"/>
        <n v="10537" u="1"/>
        <n v="489" u="1"/>
        <n v="10474" u="1"/>
        <n v="1795" u="1"/>
        <n v="10411" u="1"/>
        <n v="2649" u="1"/>
        <n v="2129" u="1"/>
        <n v="10553" u="1"/>
        <n v="1992" u="1"/>
        <n v="1862" u="1"/>
        <n v="1797" u="1"/>
        <n v="10427" u="1"/>
        <n v="392" u="1"/>
        <n v="327" u="1"/>
        <n v="4464" u="1"/>
        <n v="10695" u="1"/>
        <n v="728" u="1"/>
        <n v="663" u="1"/>
        <n v="10569" u="1"/>
        <n v="490" u="1"/>
        <n v="19787" u="1"/>
        <n v="10506" u="1"/>
        <n v="1799" u="1"/>
        <n v="425" u="1"/>
        <n v="10443" u="1"/>
        <n v="10585" u="1"/>
        <n v="1866" u="1"/>
        <n v="10459" u="1"/>
        <n v="393" u="1"/>
        <n v="10396" u="1"/>
        <n v="328" u="1"/>
        <n v="3638" u="1"/>
        <n v="3378" u="1"/>
        <n v="730" u="1"/>
        <n v="10664" u="1"/>
        <n v="3835" u="1"/>
        <n v="1868" u="1"/>
        <n v="426" u="1"/>
        <n v="10475" u="1"/>
        <n v="10412" u="1"/>
        <n v="3772" u="1"/>
        <n v="3642" u="1"/>
        <n v="731" u="1"/>
        <n v="666" u="1"/>
        <n v="1870" u="1"/>
        <n v="10554" u="1"/>
        <n v="459" u="1"/>
        <n v="10491" u="1"/>
        <n v="394" u="1"/>
        <n v="2669" u="1"/>
        <n v="10428" u="1"/>
        <n v="667" u="1"/>
        <n v="10633" u="1"/>
        <n v="1872" u="1"/>
        <n v="10570" u="1"/>
        <n v="427" u="1"/>
        <n v="3063" u="1"/>
        <n v="5544" u="1"/>
        <n v="2673" u="1"/>
        <n v="10444" u="1"/>
        <n v="2512510" u="1"/>
        <n v="733" u="1"/>
        <n v="668" u="1"/>
        <n v="10649" u="1"/>
        <n v="5875" u="1"/>
        <n v="1874" u="1"/>
        <n v="460" u="1"/>
        <n v="3327" u="1"/>
        <n v="395" u="1"/>
        <n v="10460" u="1"/>
        <n v="330" u="1"/>
        <n v="10397" u="1"/>
        <n v="9877" u="1"/>
        <n v="11831" u="1"/>
        <n v="669" u="1"/>
        <n v="1876" u="1"/>
        <n v="3461" u="1"/>
        <n v="428" u="1"/>
        <n v="39210" u="1"/>
        <n v="119785" u="1"/>
        <n v="10476" u="1"/>
        <n v="10413" u="1"/>
        <n v="3918" u="1"/>
        <n v="12367" u="1"/>
        <n v="735" u="1"/>
        <n v="10744" u="1"/>
        <n v="1943" u="1"/>
        <n v="1878" u="1"/>
        <n v="461" u="1"/>
        <n v="18908" u="1"/>
        <n v="4331" u="1"/>
        <n v="10555" u="1"/>
        <n v="396" u="1"/>
        <n v="12052" u="1"/>
        <n v="2685" u="1"/>
        <n v="10492" u="1"/>
        <n v="10429" u="1"/>
        <n v="3532" u="1"/>
        <n v="494" u="1"/>
        <n v="10634" u="1"/>
        <n v="429" u="1"/>
        <n v="10571" u="1"/>
        <n v="2949" u="1"/>
        <n v="5576" u="1"/>
        <n v="2689" u="1"/>
        <n v="10508" u="1"/>
        <n v="2559" u="1"/>
        <n v="10445" u="1"/>
        <n v="19602" u="1"/>
        <n v="11422" u="1"/>
        <n v="3796" u="1"/>
        <n v="3536" u="1"/>
        <n v="3276" u="1"/>
        <n v="4213" u="1"/>
        <n v="672" u="1"/>
        <n v="542" u="1"/>
        <n v="11170" u="1"/>
        <n v="1882" u="1"/>
        <n v="1817" u="1"/>
        <n v="1622" u="1"/>
        <n v="397" u="1"/>
        <n v="11044" u="1"/>
        <n v="10461" u="1"/>
        <n v="10398" u="1"/>
        <n v="738" u="1"/>
        <n v="44" u="1"/>
        <n v="23227" u="1"/>
        <n v="543" u="1"/>
        <n v="1884" u="1"/>
        <n v="10666" u="1"/>
        <n v="3477" u="1"/>
        <n v="430" u="1"/>
        <n v="1689" u="1"/>
        <n v="1624" u="1"/>
        <n v="10477" u="1"/>
        <n v="3674" u="1"/>
        <n v="5269" u="1"/>
        <n v="10414" u="1"/>
        <n v="4489" u="1"/>
        <n v="674" u="1"/>
        <n v="4946" u="1"/>
        <n v="4166" u="1"/>
        <n v="2016" u="1"/>
        <n v="1886" u="1"/>
        <n v="5403" u="1"/>
        <n v="463" u="1"/>
        <n v="12179" u="1"/>
        <n v="3481" u="1"/>
        <n v="10619" u="1"/>
        <n v="398" u="1"/>
        <n v="10556" u="1"/>
        <n v="333" u="1"/>
        <n v="3808" u="1"/>
        <n v="10430" u="1"/>
        <n v="675" u="1"/>
        <n v="12778" u="1"/>
        <n v="1953" u="1"/>
        <n v="1888" u="1"/>
        <n v="10635" u="1"/>
        <n v="1563" u="1"/>
        <n v="11612" u="1"/>
        <n v="10572" u="1"/>
        <n v="1001" u="1"/>
        <n v="3682" u="1"/>
        <n v="10446" u="1"/>
        <n v="10383" u="1"/>
        <n v="7499" u="1"/>
        <n v="10840" u="1"/>
        <n v="10777" u="1"/>
        <n v="1955" u="1"/>
        <n v="1890" u="1"/>
        <n v="464" u="1"/>
        <n v="10651" u="1"/>
        <n v="399" u="1"/>
        <n v="1565" u="1"/>
        <n v="10588" u="1"/>
        <n v="10399" u="1"/>
        <n v="742" u="1"/>
        <n v="677" u="1"/>
        <n v="10793" u="1"/>
        <n v="2126" u="1"/>
        <n v="1567" u="1"/>
        <n v="10604" u="1"/>
        <n v="10415" u="1"/>
        <n v="2130" u="1"/>
        <n v="1894" u="1"/>
        <n v="3757" u="1"/>
        <n v="465" u="1"/>
        <n v="400" u="1"/>
        <n v="335" u="1"/>
        <n v="2587" u="1"/>
        <n v="2327" u="1"/>
        <n v="10557" u="1"/>
        <n v="10494" u="1"/>
        <n v="11991" u="1"/>
        <n v="10431" u="1"/>
        <n v="744" u="1"/>
        <n v="679" u="1"/>
        <n v="4466" u="1"/>
        <n v="3501" u="1"/>
        <n v="23230" u="1"/>
        <n v="10636" u="1"/>
        <n v="1311" u="1"/>
        <n v="2461" u="1"/>
        <n v="10573" u="1"/>
        <n v="10510" u="1"/>
        <n v="10447" u="1"/>
        <n v="680" u="1"/>
        <n v="4474" u="1"/>
        <n v="2138" u="1"/>
        <n v="1898" u="1"/>
        <n v="466" u="1"/>
        <n v="10715" u="1"/>
        <n v="23199" u="1"/>
        <n v="401" u="1"/>
        <n v="10652" u="1"/>
        <n v="10526" u="1"/>
        <n v="10463" u="1"/>
        <n v="681" u="1"/>
        <n v="10400" u="1"/>
        <n v="12417" u="1"/>
        <n v="616" u="1"/>
        <n v="551" u="1"/>
        <n v="499" u="1"/>
        <n v="1900" u="1"/>
        <n v="434" u="1"/>
        <n v="369" u="1"/>
        <n v="22" u="1"/>
        <n v="1315" u="1"/>
        <n v="10605" u="1"/>
        <n v="10479" u="1"/>
        <n v="747" u="1"/>
        <n v="682" u="1"/>
        <n v="10416" u="1"/>
        <n v="617" u="1"/>
        <n v="1902" u="1"/>
        <n v="1837" u="1"/>
        <n v="402" u="1"/>
        <n v="337" u="1"/>
        <n v="20" u="1"/>
        <n v="683" u="1"/>
        <n v="2670" u="1"/>
        <n v="10432" u="1"/>
        <n v="2540" u="1"/>
        <n v="618" u="1"/>
        <n v="11409" u="1"/>
        <n v="2150" u="1"/>
        <n v="1904" u="1"/>
        <n v="10826" u="1"/>
        <n v="1839" u="1"/>
        <n v="3647" u="1"/>
        <n v="3517" u="1"/>
        <n v="370" u="1"/>
        <n v="10700" u="1"/>
        <n v="10637" u="1"/>
        <n v="10574" u="1"/>
        <n v="10511" u="1"/>
        <n v="684" u="1"/>
        <n v="2674" u="1"/>
        <n v="10448" u="1"/>
        <n v="619" u="1"/>
        <n v="1971" u="1"/>
        <n v="3781" u="1"/>
        <n v="1841" u="1"/>
        <n v="10779" u="1"/>
        <n v="403" u="1"/>
        <n v="2481" u="1"/>
        <n v="10653" u="1"/>
        <n v="10590" u="1"/>
        <n v="39162" u="1"/>
        <n v="2678" u="1"/>
        <n v="10464" u="1"/>
        <n v="620" u="1"/>
        <n v="2158" u="1"/>
        <n v="10401" u="1"/>
        <n v="2038" u="1"/>
        <n v="501" u="1"/>
        <n v="11378" u="1"/>
        <n v="1843" u="1"/>
        <n v="436" u="1"/>
        <n v="371" u="1"/>
        <n v="11126" u="1"/>
        <n v="10543" u="1"/>
        <n v="14577" u="1"/>
        <n v="10480" u="1"/>
        <n v="621" u="1"/>
        <n v="10417" u="1"/>
        <n v="3399" u="1"/>
        <n v="10811" u="1"/>
        <n v="404" u="1"/>
        <n v="339" u="1"/>
        <n v="10685" u="1"/>
        <n v="10622" u="1"/>
        <n v="752" u="1"/>
        <n v="11536" u="1"/>
        <n v="2686" u="1"/>
        <n v="622" u="1"/>
        <n v="10433" u="1"/>
        <n v="2042" u="1"/>
        <n v="502" u="1"/>
        <n v="1847" u="1"/>
        <n v="437" u="1"/>
        <n v="11347" u="1"/>
        <n v="372" u="1"/>
        <n v="14735" u="1"/>
        <n v="10638" u="1"/>
        <n v="3340" u="1"/>
        <n v="10575" u="1"/>
        <n v="53347" u="1"/>
        <n v="753" u="1"/>
        <n v="688" u="1"/>
        <n v="623" u="1"/>
        <n v="10449" u="1"/>
        <n v="2044" u="1"/>
        <n v="470" u="1"/>
        <n v="1849" u="1"/>
        <n v="405" u="1"/>
        <n v="3017" u="1"/>
        <n v="340" u="1"/>
        <n v="2367" u="1"/>
        <n v="10717" u="1"/>
        <n v="3604" u="1"/>
        <n v="3474" u="1"/>
        <n v="45" u="1"/>
        <n v="689" u="1"/>
        <n v="10528" u="1"/>
        <n v="624" u="1"/>
        <n v="10465" u="1"/>
        <n v="1851" u="1"/>
        <n v="10402" u="1"/>
        <n v="438" u="1"/>
        <n v="11379" u="1"/>
        <n v="373" u="1"/>
        <n v="23235" u="1"/>
        <n v="3478" u="1"/>
        <n v="755" u="1"/>
        <n v="10544" u="1"/>
        <n v="41" u="1"/>
        <n v="560" u="1"/>
        <n v="10481" u="1"/>
        <n v="1983" u="1"/>
        <n v="1853" u="1"/>
        <n v="10418" u="1"/>
        <n v="3545" u="1"/>
        <n v="406" u="1"/>
        <n v="341" u="1"/>
        <n v="10623" u="1"/>
        <n v="14657" u="1"/>
        <n v="756" u="1"/>
        <n v="11080" u="1"/>
        <n v="691" u="1"/>
        <n v="10560" u="1"/>
        <n v="10497" u="1"/>
        <n v="504" u="1"/>
        <n v="10434" u="1"/>
        <n v="1790" u="1"/>
        <n v="439" u="1"/>
        <n v="11411" u="1"/>
        <n v="374" u="1"/>
        <n v="10765" u="1"/>
        <n v="822" u="1"/>
        <n v="10639" u="1"/>
        <n v="10576" u="1"/>
        <n v="4570" u="1"/>
        <n v="8496" u="1"/>
        <n v="16681" u="1"/>
        <n v="1922" u="1"/>
        <n v="10450" u="1"/>
        <n v="1792" u="1"/>
        <n v="407" u="1"/>
        <n v="1467" u="1"/>
        <n v="342" u="1"/>
        <n v="11821" u="1"/>
        <n v="693" u="1"/>
        <n v="10592" u="1"/>
        <n v="10529" u="1"/>
        <n v="1859" u="1"/>
        <n v="1794" u="1"/>
        <n v="440" u="1"/>
        <n v="10403" u="1"/>
        <n v="375" u="1"/>
        <n v="2127" u="1"/>
        <n v="9757" u="1"/>
        <n v="4846" u="1"/>
        <n v="473" u="1"/>
        <n v="10482" u="1"/>
        <n v="1796" u="1"/>
        <n v="408" u="1"/>
        <n v="10419" u="1"/>
        <n v="343" u="1"/>
        <n v="3368" u="1"/>
        <n v="10687" u="1"/>
        <n v="10624" u="1"/>
        <n v="2588" u="1"/>
        <n v="565" u="1"/>
        <n v="4085" u="1"/>
        <n v="506" u="1"/>
        <n v="10498" u="1"/>
        <n v="1798" u="1"/>
        <n v="441" u="1"/>
        <n v="10435" u="1"/>
        <n v="376" u="1"/>
        <n v="10577" u="1"/>
        <n v="2072" u="1"/>
        <n v="474" u="1"/>
        <n v="1865" u="1"/>
        <n v="1800" u="1"/>
        <n v="409" u="1"/>
        <n v="10451" u="1"/>
        <n v="344" u="1"/>
        <n v="10388" u="1"/>
        <n v="4153" u="1"/>
        <n v="697" u="1"/>
        <n v="10593" u="1"/>
        <n v="507" u="1"/>
        <n v="1802" u="1"/>
        <n v="442" u="1"/>
        <n v="3443" u="1"/>
        <n v="11507" u="1"/>
        <n v="10467" u="1"/>
        <n v="377" u="1"/>
        <n v="2663" u="1"/>
        <n v="10404" u="1"/>
        <n v="2143" u="1"/>
        <n v="3380" u="1"/>
        <n v="1869" u="1"/>
        <n v="10546" u="1"/>
        <n v="410" u="1"/>
        <n v="10483" u="1"/>
        <n v="14974" u="1"/>
        <n v="345" u="1"/>
        <n v="10420" u="1"/>
        <n v="23208" u="1"/>
        <n v="699" u="1"/>
        <n v="508" u="1"/>
        <n v="10562" u="1"/>
        <n v="443" u="1"/>
        <n v="1741" u="1"/>
        <n v="378" u="1"/>
        <n v="10436" u="1"/>
        <n v="2868" u="1"/>
        <n v="700" u="1"/>
        <n v="2348" u="1"/>
        <n v="10641" u="1"/>
        <n v="19931" u="1"/>
        <n v="1873" u="1"/>
        <n v="10578" u="1"/>
        <n v="411" u="1"/>
        <n v="10515" u="1"/>
        <n v="346" u="1"/>
        <n v="10452" u="1"/>
        <n v="10389" u="1"/>
        <n v="701" u="1"/>
        <n v="23209" u="1"/>
        <n v="636" u="1"/>
        <n v="10657" u="1"/>
        <n v="509" u="1"/>
        <n v="1875" u="1"/>
        <n v="444" u="1"/>
        <n v="10531" u="1"/>
        <n v="379" u="1"/>
        <n v="10468" u="1"/>
        <n v="10405" u="1"/>
        <n v="3656" u="1"/>
        <n v="3266" u="1"/>
        <n v="702" u="1"/>
        <n v="1877" u="1"/>
        <n v="10610" u="1"/>
        <n v="3333" u="1"/>
        <n v="412" u="1"/>
        <n v="10547" u="1"/>
        <n v="11004" u="1"/>
        <n v="347" u="1"/>
        <n v="1357" u="1"/>
        <n v="2683" u="1"/>
        <n v="10484" u="1"/>
        <n v="10421" u="1"/>
        <n v="3660" u="1"/>
        <n v="11335" u="1"/>
        <n v="768" u="1"/>
        <n v="703" u="1"/>
        <n v="4138" u="1"/>
        <n v="510" u="1"/>
        <n v="1879" u="1"/>
        <n v="445" u="1"/>
        <n v="3337" u="1"/>
        <n v="10563" u="1"/>
        <n v="380" u="1"/>
        <n v="1164" u="1"/>
        <n v="10437" u="1"/>
        <n v="2624" u="1"/>
        <n v="478" u="1"/>
        <n v="1881" u="1"/>
        <n v="19933" u="1"/>
        <n v="413" u="1"/>
        <n v="10579" u="1"/>
        <n v="10453" u="1"/>
        <n v="770" u="1"/>
        <n v="705" u="1"/>
        <n v="23211" u="1"/>
        <n v="511" u="1"/>
        <n v="10658" u="1"/>
        <n v="446" u="1"/>
        <n v="1623" u="1"/>
        <n v="381" u="1"/>
        <n v="2695" u="1"/>
        <n v="2305" u="1"/>
        <n v="10469" u="1"/>
        <n v="10406" u="1"/>
        <n v="3542" u="1"/>
        <n v="10800" u="1"/>
        <n v="42" u="1"/>
        <n v="3999" u="1"/>
        <n v="479" u="1"/>
        <n v="1885" u="1"/>
        <n v="14708" u="1"/>
        <n v="414" u="1"/>
        <n v="1625" u="1"/>
        <n v="349" u="1"/>
        <n v="10548" u="1"/>
        <n v="10485" u="1"/>
        <n v="10422" u="1"/>
        <n v="512" u="1"/>
        <n v="1952" u="1"/>
        <n v="447" u="1"/>
        <n v="10627" u="1"/>
        <n v="382" u="1"/>
        <n v="10438" u="1"/>
        <n v="14929" u="1"/>
        <n v="513" u="1"/>
        <n v="1889" u="1"/>
        <n v="3617" u="1"/>
        <n v="415" u="1"/>
        <n v="10643" u="1"/>
        <n v="1564" u="1"/>
        <n v="2707" u="1"/>
        <n v="12597" u="1"/>
        <n v="5549" u="1"/>
        <n v="10454" u="1"/>
        <n v="10391" u="1"/>
        <n v="2124" u="1"/>
        <n v="31" u="1"/>
        <n v="1891" u="1"/>
        <n v="10722" u="1"/>
        <n v="448" u="1"/>
        <n v="1566" u="1"/>
        <n v="4123" u="1"/>
        <n v="383" u="1"/>
        <n v="10533" u="1"/>
        <n v="3948" u="1"/>
        <n v="10470" u="1"/>
        <n v="10407" u="1"/>
        <n v="775" u="1"/>
        <n v="2128" u="1"/>
        <n v="11258" u="1"/>
        <n v="481" u="1"/>
        <n v="1893" u="1"/>
        <n v="1568" u="1"/>
        <n v="351" u="1"/>
        <n v="2325" u="1"/>
        <n v="10549" u="1"/>
        <n v="135888" u="1"/>
        <n v="10486" u="1"/>
        <n v="10423" u="1"/>
        <n v="516" u="1"/>
        <n v="1895" u="1"/>
        <n v="449" u="1"/>
        <n v="384" u="1"/>
        <n v="10565" u="1"/>
        <n v="12062" u="1"/>
        <n v="10502" u="1"/>
        <n v="11479" u="1"/>
        <n v="10439" u="1"/>
        <n v="1037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29861111" createdVersion="6" refreshedVersion="6" minRefreshableVersion="3" recordCount="80" xr:uid="{F90FCA24-4554-4B47-9DD6-3C85071C9163}">
  <cacheSource type="worksheet">
    <worksheetSource ref="I1:I1048576" sheet="fast-Link"/>
  </cacheSource>
  <cacheFields count="1">
    <cacheField name="data req to resp" numFmtId="0">
      <sharedItems containsBlank="1" containsMixedTypes="1" containsNumber="1" containsInteger="1" minValue="18" maxValue="2512510" count="1369">
        <s v="EMPTY"/>
        <n v="317"/>
        <n v="667"/>
        <n v="409"/>
        <n v="313"/>
        <n v="823"/>
        <n v="665"/>
        <n v="352"/>
        <n v="825"/>
        <n v="346"/>
        <n v="316"/>
        <n v="669"/>
        <n v="379"/>
        <n v="318"/>
        <n v="662"/>
        <n v="351"/>
        <n v="826"/>
        <n v="687"/>
        <n v="407"/>
        <n v="336"/>
        <n v="824"/>
        <n v="326"/>
        <n v="406"/>
        <n v="323"/>
        <n v="674"/>
        <n v="410"/>
        <n v="319"/>
        <n v="348"/>
        <m/>
        <n v="582" u="1"/>
        <n v="2027" u="1"/>
        <n v="482" u="1"/>
        <n v="1897" u="1"/>
        <n v="1832" u="1"/>
        <n v="3373" u="1"/>
        <n v="417" u="1"/>
        <n v="1637" u="1"/>
        <n v="25" u="1"/>
        <n v="5904" u="1"/>
        <n v="10644" u="1"/>
        <n v="1312" u="1"/>
        <n v="10581" u="1"/>
        <n v="2073" u="1"/>
        <n v="843" u="1"/>
        <n v="10455" u="1"/>
        <n v="2660" u="1"/>
        <n v="10392" u="1"/>
        <n v="1899" u="1"/>
        <n v="450" u="1"/>
        <n v="1704" u="1"/>
        <n v="1639" u="1"/>
        <n v="23215" u="1"/>
        <n v="12220" u="1"/>
        <n v="385" u="1"/>
        <n v="23" u="1"/>
        <n v="10660" u="1"/>
        <n v="1314" u="1"/>
        <n v="2597" u="1"/>
        <n v="320" u="1"/>
        <n v="1184" u="1"/>
        <n v="974" u="1"/>
        <n v="10534" u="1"/>
        <n v="844" u="1"/>
        <n v="3314" u="1"/>
        <n v="10471" u="1"/>
        <n v="2664" u="1"/>
        <n v="10408" u="1"/>
        <n v="2031" u="1"/>
        <n v="483" u="1"/>
        <n v="1901" u="1"/>
        <n v="1836" u="1"/>
        <n v="418" u="1"/>
        <n v="1641" u="1"/>
        <n v="1576" u="1"/>
        <n v="1316" u="1"/>
        <n v="21" u="1"/>
        <n v="11590" u="1"/>
        <n v="10487" u="1"/>
        <n v="780" u="1"/>
        <n v="10424" u="1"/>
        <n v="2278" u="1"/>
        <n v="2033" u="1"/>
        <n v="1903" u="1"/>
        <n v="1838" u="1"/>
        <n v="451" u="1"/>
        <n v="1708" u="1"/>
        <n v="1643" u="1"/>
        <n v="14789" u="1"/>
        <n v="386" u="1"/>
        <n v="1318" u="1"/>
        <n v="321" u="1"/>
        <n v="2475" u="1"/>
        <n v="19" u="1"/>
        <n v="10629" u="1"/>
        <n v="12646" u="1"/>
        <n v="21010" u="1"/>
        <n v="976" u="1"/>
        <n v="13103" u="1"/>
        <n v="10566" u="1"/>
        <n v="846" u="1"/>
        <n v="781" u="1"/>
        <n v="2672" u="1"/>
        <n v="10440" u="1"/>
        <n v="2152" u="1"/>
        <n v="1970" u="1"/>
        <n v="11354" u="1"/>
        <n v="484" u="1"/>
        <n v="1905" u="1"/>
        <n v="419" u="1"/>
        <n v="1645" u="1"/>
        <n v="354" u="1"/>
        <n v="1320" u="1"/>
        <n v="10645" u="1"/>
        <n v="10582" u="1"/>
        <n v="847" u="1"/>
        <n v="11039" u="1"/>
        <n v="10519" u="1"/>
        <n v="782" u="1"/>
        <n v="2676" u="1"/>
        <n v="10456" u="1"/>
        <n v="652" u="1"/>
        <n v="10393" u="1"/>
        <n v="11370" u="1"/>
        <n v="21452" u="1"/>
        <n v="1842" u="1"/>
        <n v="3653" u="1"/>
        <n v="452" u="1"/>
        <n v="387" u="1"/>
        <n v="29331" u="1"/>
        <n v="1322" u="1"/>
        <n v="322" u="1"/>
        <n v="2353" u="1"/>
        <n v="12158" u="1"/>
        <n v="848" u="1"/>
        <n v="27913" u="1"/>
        <n v="10535" u="1"/>
        <n v="2680" u="1"/>
        <n v="10472" u="1"/>
        <n v="12489" u="1"/>
        <n v="653" u="1"/>
        <n v="588" u="1"/>
        <n v="2160" u="1"/>
        <n v="10409" u="1"/>
        <n v="1974" u="1"/>
        <n v="485" u="1"/>
        <n v="1909" u="1"/>
        <n v="1844" u="1"/>
        <n v="420" u="1"/>
        <n v="1649" u="1"/>
        <n v="14837" u="1"/>
        <n v="1454" u="1"/>
        <n v="1194" u="1"/>
        <n v="3984" u="1"/>
        <n v="16145" u="1"/>
        <n v="10551" u="1"/>
        <n v="784" u="1"/>
        <n v="2684" u="1"/>
        <n v="10488" u="1"/>
        <n v="10425" u="1"/>
        <n v="453" u="1"/>
        <n v="1651" u="1"/>
        <n v="388" u="1"/>
        <n v="11796" u="1"/>
        <n v="1196" u="1"/>
        <n v="10693" u="1"/>
        <n v="3858" u="1"/>
        <n v="785" u="1"/>
        <n v="720" u="1"/>
        <n v="2688" u="1"/>
        <n v="655" u="1"/>
        <n v="10441" u="1"/>
        <n v="525" u="1"/>
        <n v="2043" u="1"/>
        <n v="1978" u="1"/>
        <n v="3925" u="1"/>
        <n v="486" u="1"/>
        <n v="1913" u="1"/>
        <n v="10898" u="1"/>
        <n v="1848" u="1"/>
        <n v="1783" u="1"/>
        <n v="421" u="1"/>
        <n v="4471" u="1"/>
        <n v="1588" u="1"/>
        <n v="356" u="1"/>
        <n v="11166" u="1"/>
        <n v="3732" u="1"/>
        <n v="10646" u="1"/>
        <n v="851" u="1"/>
        <n v="3342" u="1"/>
        <n v="10583" u="1"/>
        <n v="786" u="1"/>
        <n v="47" u="1"/>
        <n v="656" u="1"/>
        <n v="10457" u="1"/>
        <n v="2045" u="1"/>
        <n v="1980" u="1"/>
        <n v="11434" u="1"/>
        <n v="1915" u="1"/>
        <n v="1850" u="1"/>
        <n v="10394" u="1"/>
        <n v="454" u="1"/>
        <n v="1785" u="1"/>
        <n v="389" u="1"/>
        <n v="3019" u="1"/>
        <n v="1330" u="1"/>
        <n v="324" u="1"/>
        <n v="1200" u="1"/>
        <n v="2369" u="1"/>
        <n v="24259" u="1"/>
        <n v="10725" u="1"/>
        <n v="917" u="1"/>
        <n v="14176" u="1"/>
        <n v="852" u="1"/>
        <n v="787" u="1"/>
        <n v="722" u="1"/>
        <n v="10536" u="1"/>
        <n v="43" u="1"/>
        <n v="592" u="1"/>
        <n v="10473" u="1"/>
        <n v="2047" u="1"/>
        <n v="487" u="1"/>
        <n v="1917" u="1"/>
        <n v="10410" u="1"/>
        <n v="1787" u="1"/>
        <n v="422" u="1"/>
        <n v="357" u="1"/>
        <n v="1397" u="1"/>
        <n v="10804" u="1"/>
        <n v="1267" u="1"/>
        <n v="1202" u="1"/>
        <n v="2243" u="1"/>
        <n v="11718" u="1"/>
        <n v="853" u="1"/>
        <n v="788" u="1"/>
        <n v="10552" u="1"/>
        <n v="658" u="1"/>
        <n v="12049" u="1"/>
        <n v="10489" u="1"/>
        <n v="2050" u="1"/>
        <n v="1854" u="1"/>
        <n v="10426" u="1"/>
        <n v="12443" u="1"/>
        <n v="455" u="1"/>
        <n v="1789" u="1"/>
        <n v="3417" u="1"/>
        <n v="10883" u="1"/>
        <n v="390" u="1"/>
        <n v="13877" u="1"/>
        <n v="2767" u="1"/>
        <n v="325" u="1"/>
        <n v="10694" u="1"/>
        <n v="854" u="1"/>
        <n v="10631" u="1"/>
        <n v="14665" u="1"/>
        <n v="789" u="1"/>
        <n v="10568" u="1"/>
        <n v="659" u="1"/>
        <n v="2574" u="1"/>
        <n v="10505" u="1"/>
        <n v="529" u="1"/>
        <n v="488" u="1"/>
        <n v="1921" u="1"/>
        <n v="1856" u="1"/>
        <n v="3681" u="1"/>
        <n v="10442" u="1"/>
        <n v="1791" u="1"/>
        <n v="11419" u="1"/>
        <n v="423" u="1"/>
        <n v="10379" u="1"/>
        <n v="358" u="1"/>
        <n v="2641" u="1"/>
        <n v="1206" u="1"/>
        <n v="920" u="1"/>
        <n v="855" u="1"/>
        <n v="3358" u="1"/>
        <n v="10647" u="1"/>
        <n v="10584" u="1"/>
        <n v="10521" u="1"/>
        <n v="1923" u="1"/>
        <n v="10458" u="1"/>
        <n v="456" u="1"/>
        <n v="1793" u="1"/>
        <n v="6528" u="1"/>
        <n v="1598" u="1"/>
        <n v="391" u="1"/>
        <n v="1208" u="1"/>
        <n v="2255" u="1"/>
        <n v="2125" u="1"/>
        <n v="10726" u="1"/>
        <n v="14177" u="1"/>
        <n v="726" u="1"/>
        <n v="14114" u="1"/>
        <n v="10537" u="1"/>
        <n v="531" u="1"/>
        <n v="1990" u="1"/>
        <n v="489" u="1"/>
        <n v="1925" u="1"/>
        <n v="1860" u="1"/>
        <n v="10474" u="1"/>
        <n v="1795" u="1"/>
        <n v="424" u="1"/>
        <n v="10411" u="1"/>
        <n v="359" u="1"/>
        <n v="2649" u="1"/>
        <n v="1275" u="1"/>
        <n v="1210" u="1"/>
        <n v="2129" u="1"/>
        <n v="857" u="1"/>
        <n v="10553" u="1"/>
        <n v="2066" u="1"/>
        <n v="1992" u="1"/>
        <n v="1862" u="1"/>
        <n v="457" u="1"/>
        <n v="1797" u="1"/>
        <n v="36871" u="1"/>
        <n v="10947" u="1"/>
        <n v="10427" u="1"/>
        <n v="392" u="1"/>
        <n v="13421" u="1"/>
        <n v="2653" u="1"/>
        <n v="327" u="1"/>
        <n v="28485" u="1"/>
        <n v="1147" u="1"/>
        <n v="4464" u="1"/>
        <n v="10758" u="1"/>
        <n v="10695" u="1"/>
        <n v="728" u="1"/>
        <n v="663" u="1"/>
        <n v="23947" u="1"/>
        <n v="10569" u="1"/>
        <n v="490" u="1"/>
        <n v="1929" u="1"/>
        <n v="19787" u="1"/>
        <n v="1864" u="1"/>
        <n v="10506" u="1"/>
        <n v="1799" u="1"/>
        <n v="425" u="1"/>
        <n v="1669" u="1"/>
        <n v="1604" u="1"/>
        <n v="10443" u="1"/>
        <n v="1214" u="1"/>
        <n v="2137" u="1"/>
        <n v="924" u="1"/>
        <n v="859" u="1"/>
        <n v="23191" u="1"/>
        <n v="10648" u="1"/>
        <n v="14682" u="1"/>
        <n v="664" u="1"/>
        <n v="10585" u="1"/>
        <n v="2074" u="1"/>
        <n v="1931" u="1"/>
        <n v="1866" u="1"/>
        <n v="458" u="1"/>
        <n v="10459" u="1"/>
        <n v="393" u="1"/>
        <n v="10396" u="1"/>
        <n v="328" u="1"/>
        <n v="28549" u="1"/>
        <n v="1151" u="1"/>
        <n v="3638" u="1"/>
        <n v="860" u="1"/>
        <n v="3378" u="1"/>
        <n v="730" u="1"/>
        <n v="10664" u="1"/>
        <n v="535" u="1"/>
        <n v="2078" u="1"/>
        <n v="1998" u="1"/>
        <n v="491" u="1"/>
        <n v="1933" u="1"/>
        <n v="3835" u="1"/>
        <n v="1868" u="1"/>
        <n v="1803" u="1"/>
        <n v="1738" u="1"/>
        <n v="426" u="1"/>
        <n v="1673" u="1"/>
        <n v="1608" u="1"/>
        <n v="10475" u="1"/>
        <n v="361" u="1"/>
        <n v="10412" u="1"/>
        <n v="1153" u="1"/>
        <n v="3772" u="1"/>
        <n v="3642" u="1"/>
        <n v="10743" u="1"/>
        <n v="731" u="1"/>
        <n v="666" u="1"/>
        <n v="1935" u="1"/>
        <n v="1870" u="1"/>
        <n v="10554" u="1"/>
        <n v="22877" u="1"/>
        <n v="459" u="1"/>
        <n v="1610" u="1"/>
        <n v="10491" u="1"/>
        <n v="394" u="1"/>
        <n v="2669" u="1"/>
        <n v="10428" u="1"/>
        <n v="329" u="1"/>
        <n v="1285" u="1"/>
        <n v="1220" u="1"/>
        <n v="1155" u="1"/>
        <n v="732" u="1"/>
        <n v="10633" u="1"/>
        <n v="1872" u="1"/>
        <n v="10570" u="1"/>
        <n v="1742" u="1"/>
        <n v="427" u="1"/>
        <n v="1612" u="1"/>
        <n v="10507" u="1"/>
        <n v="3063" u="1"/>
        <n v="362" u="1"/>
        <n v="5544" u="1"/>
        <n v="2673" u="1"/>
        <n v="10444" u="1"/>
        <n v="1287" u="1"/>
        <n v="1222" u="1"/>
        <n v="1157" u="1"/>
        <n v="2512510" u="1"/>
        <n v="13769" u="1"/>
        <n v="733" u="1"/>
        <n v="668" u="1"/>
        <n v="10649" u="1"/>
        <n v="5875" u="1"/>
        <n v="1939" u="1"/>
        <n v="1874" u="1"/>
        <n v="10586" u="1"/>
        <n v="460" u="1"/>
        <n v="13580" u="1"/>
        <n v="1679" u="1"/>
        <n v="3327" u="1"/>
        <n v="1614" u="1"/>
        <n v="395" u="1"/>
        <n v="10460" u="1"/>
        <n v="330" u="1"/>
        <n v="1289" u="1"/>
        <n v="1224" u="1"/>
        <n v="1159" u="1"/>
        <n v="10397" u="1"/>
        <n v="9877" u="1"/>
        <n v="929" u="1"/>
        <n v="11831" u="1"/>
        <n v="864" u="1"/>
        <n v="799" u="1"/>
        <n v="734" u="1"/>
        <n v="35869" u="1"/>
        <n v="2224" u="1"/>
        <n v="2006" u="1"/>
        <n v="493" u="1"/>
        <n v="1941" u="1"/>
        <n v="1876" u="1"/>
        <n v="1746" u="1"/>
        <n v="3461" u="1"/>
        <n v="428" u="1"/>
        <n v="1681" u="1"/>
        <n v="39210" u="1"/>
        <n v="119785" u="1"/>
        <n v="1616" u="1"/>
        <n v="363" u="1"/>
        <n v="1421" u="1"/>
        <n v="10476" u="1"/>
        <n v="1291" u="1"/>
        <n v="1161" u="1"/>
        <n v="10413" u="1"/>
        <n v="3918" u="1"/>
        <n v="12367" u="1"/>
        <n v="6474" u="1"/>
        <n v="800" u="1"/>
        <n v="735" u="1"/>
        <n v="10744" u="1"/>
        <n v="670" u="1"/>
        <n v="25211" u="1"/>
        <n v="540" u="1"/>
        <n v="2098" u="1"/>
        <n v="2008" u="1"/>
        <n v="1943" u="1"/>
        <n v="1878" u="1"/>
        <n v="461" u="1"/>
        <n v="18908" u="1"/>
        <n v="1683" u="1"/>
        <n v="1618" u="1"/>
        <n v="4331" u="1"/>
        <n v="10555" u="1"/>
        <n v="396" u="1"/>
        <n v="12052" u="1"/>
        <n v="14069" u="1"/>
        <n v="2685" u="1"/>
        <n v="10492" u="1"/>
        <n v="331" u="1"/>
        <n v="1293" u="1"/>
        <n v="1228" u="1"/>
        <n v="1163" u="1"/>
        <n v="10429" u="1"/>
        <n v="931" u="1"/>
        <n v="3532" u="1"/>
        <n v="14857" u="1"/>
        <n v="801" u="1"/>
        <n v="736" u="1"/>
        <n v="10697" u="1"/>
        <n v="14731" u="1"/>
        <n v="494" u="1"/>
        <n v="1945" u="1"/>
        <n v="10634" u="1"/>
        <n v="1750" u="1"/>
        <n v="429" u="1"/>
        <n v="27985" u="1"/>
        <n v="1620" u="1"/>
        <n v="10571" u="1"/>
        <n v="2949" u="1"/>
        <n v="364" u="1"/>
        <n v="1425" u="1"/>
        <n v="5576" u="1"/>
        <n v="2689" u="1"/>
        <n v="10508" u="1"/>
        <n v="1295" u="1"/>
        <n v="2559" u="1"/>
        <n v="1230" u="1"/>
        <n v="1165" u="1"/>
        <n v="10445" u="1"/>
        <n v="19602" u="1"/>
        <n v="11422" u="1"/>
        <n v="3796" u="1"/>
        <n v="932" u="1"/>
        <n v="3536" u="1"/>
        <n v="3276" u="1"/>
        <n v="4213" u="1"/>
        <n v="48" u="1"/>
        <n v="737" u="1"/>
        <n v="672" u="1"/>
        <n v="28269" u="1"/>
        <n v="542" u="1"/>
        <n v="1947" u="1"/>
        <n v="11170" u="1"/>
        <n v="1882" u="1"/>
        <n v="10650" u="1"/>
        <n v="462" u="1"/>
        <n v="1817" u="1"/>
        <n v="28080" u="1"/>
        <n v="1622" u="1"/>
        <n v="397" u="1"/>
        <n v="1427" u="1"/>
        <n v="11044" u="1"/>
        <n v="332" u="1"/>
        <n v="1297" u="1"/>
        <n v="1232" u="1"/>
        <n v="1167" u="1"/>
        <n v="10461" u="1"/>
        <n v="933" u="1"/>
        <n v="10398" u="1"/>
        <n v="803" u="1"/>
        <n v="738" u="1"/>
        <n v="44" u="1"/>
        <n v="23227" u="1"/>
        <n v="543" u="1"/>
        <n v="495" u="1"/>
        <n v="1949" u="1"/>
        <n v="1884" u="1"/>
        <n v="10666" u="1"/>
        <n v="3477" u="1"/>
        <n v="430" u="1"/>
        <n v="1689" u="1"/>
        <n v="1624" u="1"/>
        <n v="365" u="1"/>
        <n v="1429" u="1"/>
        <n v="1299" u="1"/>
        <n v="1234" u="1"/>
        <n v="1169" u="1"/>
        <n v="10477" u="1"/>
        <n v="27671" u="1"/>
        <n v="934" u="1"/>
        <n v="3674" u="1"/>
        <n v="5269" u="1"/>
        <n v="10414" u="1"/>
        <n v="13928" u="1"/>
        <n v="4489" u="1"/>
        <n v="739" u="1"/>
        <n v="2764" u="1"/>
        <n v="4946" u="1"/>
        <n v="544" u="1"/>
        <n v="4166" u="1"/>
        <n v="2016" u="1"/>
        <n v="1951" u="1"/>
        <n v="1886" u="1"/>
        <n v="5403" u="1"/>
        <n v="463" u="1"/>
        <n v="1821" u="1"/>
        <n v="12179" u="1"/>
        <n v="3481" u="1"/>
        <n v="1626" u="1"/>
        <n v="10619" u="1"/>
        <n v="398" u="1"/>
        <n v="1561" u="1"/>
        <n v="12116" u="1"/>
        <n v="10556" u="1"/>
        <n v="333" u="1"/>
        <n v="1301" u="1"/>
        <n v="1236" u="1"/>
        <n v="2051" u="1"/>
        <n v="1000" u="1"/>
        <n v="3808" u="1"/>
        <n v="10430" u="1"/>
        <n v="15898" u="1"/>
        <n v="675" u="1"/>
        <n v="12778" u="1"/>
        <n v="545" u="1"/>
        <n v="496" u="1"/>
        <n v="1953" u="1"/>
        <n v="1888" u="1"/>
        <n v="1693" u="1"/>
        <n v="1628" u="1"/>
        <n v="10635" u="1"/>
        <n v="1563" u="1"/>
        <n v="11612" u="1"/>
        <n v="366" u="1"/>
        <n v="10572" u="1"/>
        <n v="1303" u="1"/>
        <n v="1238" u="1"/>
        <n v="1001" u="1"/>
        <n v="3682" u="1"/>
        <n v="10446" u="1"/>
        <n v="10383" u="1"/>
        <n v="741" u="1"/>
        <n v="7499" u="1"/>
        <n v="10840" u="1"/>
        <n v="10777" u="1"/>
        <n v="546" u="1"/>
        <n v="1955" u="1"/>
        <n v="1890" u="1"/>
        <n v="464" u="1"/>
        <n v="1630" u="1"/>
        <n v="10651" u="1"/>
        <n v="399" u="1"/>
        <n v="1565" u="1"/>
        <n v="10588" u="1"/>
        <n v="334" u="1"/>
        <n v="1305" u="1"/>
        <n v="2579" u="1"/>
        <n v="1240" u="1"/>
        <n v="937" u="1"/>
        <n v="10462" u="1"/>
        <n v="10399" u="1"/>
        <n v="742" u="1"/>
        <n v="677" u="1"/>
        <n v="10793" u="1"/>
        <n v="547" u="1"/>
        <n v="2126" u="1"/>
        <n v="2022" u="1"/>
        <n v="1892" u="1"/>
        <n v="1827" u="1"/>
        <n v="14244" u="1"/>
        <n v="1762" u="1"/>
        <n v="432" u="1"/>
        <n v="1697" u="1"/>
        <n v="1632" u="1"/>
        <n v="14701" u="1"/>
        <n v="1567" u="1"/>
        <n v="367" u="1"/>
        <n v="1372" u="1"/>
        <n v="10604" u="1"/>
        <n v="1307" u="1"/>
        <n v="1177" u="1"/>
        <n v="808" u="1"/>
        <n v="10415" u="1"/>
        <n v="13929" u="1"/>
        <n v="743" u="1"/>
        <n v="2130" u="1"/>
        <n v="1959" u="1"/>
        <n v="1894" u="1"/>
        <n v="3757" u="1"/>
        <n v="465" u="1"/>
        <n v="3627" u="1"/>
        <n v="1634" u="1"/>
        <n v="10683" u="1"/>
        <n v="400" u="1"/>
        <n v="1374" u="1"/>
        <n v="335" u="1"/>
        <n v="1309" u="1"/>
        <n v="2587" u="1"/>
        <n v="1244" u="1"/>
        <n v="2327" u="1"/>
        <n v="10557" u="1"/>
        <n v="10494" u="1"/>
        <n v="11991" u="1"/>
        <n v="10431" u="1"/>
        <n v="744" u="1"/>
        <n v="23545" u="1"/>
        <n v="679" u="1"/>
        <n v="4466" u="1"/>
        <n v="549" u="1"/>
        <n v="3501" u="1"/>
        <n v="23230" u="1"/>
        <n v="1701" u="1"/>
        <n v="1636" u="1"/>
        <n v="26" u="1"/>
        <n v="368" u="1"/>
        <n v="10636" u="1"/>
        <n v="1311" u="1"/>
        <n v="2461" u="1"/>
        <n v="10573" u="1"/>
        <n v="2071" u="1"/>
        <n v="1005" u="1"/>
        <n v="940" u="1"/>
        <n v="10510" u="1"/>
        <n v="10447" u="1"/>
        <n v="745" u="1"/>
        <n v="680" u="1"/>
        <n v="2528" u="1"/>
        <n v="4474" u="1"/>
        <n v="550" u="1"/>
        <n v="2138" u="1"/>
        <n v="1898" u="1"/>
        <n v="466" u="1"/>
        <n v="1833" u="1"/>
        <n v="1703" u="1"/>
        <n v="1638" u="1"/>
        <n v="10715" u="1"/>
        <n v="23199" u="1"/>
        <n v="401" u="1"/>
        <n v="24" u="1"/>
        <n v="10652" u="1"/>
        <n v="1313" u="1"/>
        <n v="1183" u="1"/>
        <n v="1053" u="1"/>
        <n v="941" u="1"/>
        <n v="10526" u="1"/>
        <n v="10463" u="1"/>
        <n v="746" u="1"/>
        <n v="681" u="1"/>
        <n v="2662" u="1"/>
        <n v="10400" u="1"/>
        <n v="12417" u="1"/>
        <n v="616" u="1"/>
        <n v="551" u="1"/>
        <n v="499" u="1"/>
        <n v="1965" u="1"/>
        <n v="1900" u="1"/>
        <n v="17306" u="1"/>
        <n v="1835" u="1"/>
        <n v="434" u="1"/>
        <n v="1640" u="1"/>
        <n v="110858" u="1"/>
        <n v="369" u="1"/>
        <n v="1380" u="1"/>
        <n v="14702" u="1"/>
        <n v="22" u="1"/>
        <n v="1315" u="1"/>
        <n v="10605" u="1"/>
        <n v="2079" u="1"/>
        <n v="942" u="1"/>
        <n v="10542" u="1"/>
        <n v="14576" u="1"/>
        <n v="10479" u="1"/>
        <n v="747" u="1"/>
        <n v="682" u="1"/>
        <n v="10416" u="1"/>
        <n v="617" u="1"/>
        <n v="2032" u="1"/>
        <n v="1967" u="1"/>
        <n v="1902" u="1"/>
        <n v="467" u="1"/>
        <n v="1837" u="1"/>
        <n v="1707" u="1"/>
        <n v="402" u="1"/>
        <n v="1512" u="1"/>
        <n v="337" u="1"/>
        <n v="1317" u="1"/>
        <n v="20" u="1"/>
        <n v="1008" u="1"/>
        <n v="11598" u="1"/>
        <n v="943" u="1"/>
        <n v="22822" u="1"/>
        <n v="748" u="1"/>
        <n v="683" u="1"/>
        <n v="2670" u="1"/>
        <n v="10432" u="1"/>
        <n v="2540" u="1"/>
        <n v="618" u="1"/>
        <n v="11409" u="1"/>
        <n v="2280" u="1"/>
        <n v="2150" u="1"/>
        <n v="1904" u="1"/>
        <n v="10826" u="1"/>
        <n v="1839" u="1"/>
        <n v="3647" u="1"/>
        <n v="3517" u="1"/>
        <n v="435" u="1"/>
        <n v="370" u="1"/>
        <n v="10700" u="1"/>
        <n v="1319" u="1"/>
        <n v="10637" u="1"/>
        <n v="18" u="1"/>
        <n v="944" u="1"/>
        <n v="10574" u="1"/>
        <n v="10511" u="1"/>
        <n v="749" u="1"/>
        <n v="684" u="1"/>
        <n v="2674" u="1"/>
        <n v="10448" u="1"/>
        <n v="619" u="1"/>
        <n v="1971" u="1"/>
        <n v="3781" u="1"/>
        <n v="468" u="1"/>
        <n v="1841" u="1"/>
        <n v="1646" u="1"/>
        <n v="3261" u="1"/>
        <n v="10779" u="1"/>
        <n v="403" u="1"/>
        <n v="3131" u="1"/>
        <n v="338" u="1"/>
        <n v="1321" u="1"/>
        <n v="2481" u="1"/>
        <n v="1191" u="1"/>
        <n v="10653" u="1"/>
        <n v="945" u="1"/>
        <n v="10590" u="1"/>
        <n v="39162" u="1"/>
        <n v="815" u="1"/>
        <n v="750" u="1"/>
        <n v="685" u="1"/>
        <n v="2678" u="1"/>
        <n v="10464" u="1"/>
        <n v="620" u="1"/>
        <n v="555" u="1"/>
        <n v="2158" u="1"/>
        <n v="10401" u="1"/>
        <n v="2038" u="1"/>
        <n v="501" u="1"/>
        <n v="11378" u="1"/>
        <n v="1843" u="1"/>
        <n v="1778" u="1"/>
        <n v="436" u="1"/>
        <n v="1648" u="1"/>
        <n v="371" u="1"/>
        <n v="1388" u="1"/>
        <n v="1193" u="1"/>
        <n v="11189" u="1"/>
        <n v="14703" u="1"/>
        <n v="11126" u="1"/>
        <n v="946" u="1"/>
        <n v="10543" u="1"/>
        <n v="14577" u="1"/>
        <n v="751" u="1"/>
        <n v="686" u="1"/>
        <n v="10480" u="1"/>
        <n v="621" u="1"/>
        <n v="10417" u="1"/>
        <n v="469" u="1"/>
        <n v="3399" u="1"/>
        <n v="10811" u="1"/>
        <n v="404" u="1"/>
        <n v="1585" u="1"/>
        <n v="1390" u="1"/>
        <n v="339" u="1"/>
        <n v="1325" u="1"/>
        <n v="1260" u="1"/>
        <n v="1195" u="1"/>
        <n v="10685" u="1"/>
        <n v="947" u="1"/>
        <n v="10622" u="1"/>
        <n v="817" u="1"/>
        <n v="10559" u="1"/>
        <n v="752" u="1"/>
        <n v="11536" u="1"/>
        <n v="11016" u="1"/>
        <n v="2686" u="1"/>
        <n v="10496" u="1"/>
        <n v="622" u="1"/>
        <n v="557" u="1"/>
        <n v="10433" u="1"/>
        <n v="2042" u="1"/>
        <n v="502" u="1"/>
        <n v="1847" u="1"/>
        <n v="1782" u="1"/>
        <n v="437" u="1"/>
        <n v="11347" u="1"/>
        <n v="372" u="1"/>
        <n v="10764" u="1"/>
        <n v="1327" u="1"/>
        <n v="1197" u="1"/>
        <n v="14735" u="1"/>
        <n v="948" u="1"/>
        <n v="10638" u="1"/>
        <n v="3340" u="1"/>
        <n v="818" u="1"/>
        <n v="10575" u="1"/>
        <n v="18885" u="1"/>
        <n v="53347" u="1"/>
        <n v="49" u="1"/>
        <n v="753" u="1"/>
        <n v="688" u="1"/>
        <n v="2690" u="1"/>
        <n v="623" u="1"/>
        <n v="10449" u="1"/>
        <n v="2044" u="1"/>
        <n v="470" u="1"/>
        <n v="1849" u="1"/>
        <n v="1784" u="1"/>
        <n v="405" u="1"/>
        <n v="1589" u="1"/>
        <n v="3017" u="1"/>
        <n v="340" u="1"/>
        <n v="1199" u="1"/>
        <n v="2367" u="1"/>
        <n v="10717" u="1"/>
        <n v="949" u="1"/>
        <n v="10654" u="1"/>
        <n v="3604" u="1"/>
        <n v="3474" u="1"/>
        <n v="754" u="1"/>
        <n v="45" u="1"/>
        <n v="689" u="1"/>
        <n v="10528" u="1"/>
        <n v="624" u="1"/>
        <n v="559" u="1"/>
        <n v="10465" u="1"/>
        <n v="503" u="1"/>
        <n v="1916" u="1"/>
        <n v="1851" u="1"/>
        <n v="10402" u="1"/>
        <n v="1786" u="1"/>
        <n v="438" u="1"/>
        <n v="11379" u="1"/>
        <n v="373" u="1"/>
        <n v="1201" u="1"/>
        <n v="23235" u="1"/>
        <n v="14704" u="1"/>
        <n v="3478" u="1"/>
        <n v="820" u="1"/>
        <n v="12104" u="1"/>
        <n v="755" u="1"/>
        <n v="690" u="1"/>
        <n v="10544" u="1"/>
        <n v="41" u="1"/>
        <n v="121464" u="1"/>
        <n v="560" u="1"/>
        <n v="10481" u="1"/>
        <n v="1983" u="1"/>
        <n v="471" u="1"/>
        <n v="1853" u="1"/>
        <n v="10418" u="1"/>
        <n v="1788" u="1"/>
        <n v="3545" u="1"/>
        <n v="10875" u="1"/>
        <n v="341" u="1"/>
        <n v="1333" u="1"/>
        <n v="10749" u="1"/>
        <n v="23204" u="1"/>
        <n v="12183" u="1"/>
        <n v="821" u="1"/>
        <n v="10623" u="1"/>
        <n v="14657" u="1"/>
        <n v="10103" u="1"/>
        <n v="756" u="1"/>
        <n v="11080" u="1"/>
        <n v="691" u="1"/>
        <n v="10560" u="1"/>
        <n v="561" u="1"/>
        <n v="6319" u="1"/>
        <n v="10497" u="1"/>
        <n v="504" u="1"/>
        <n v="1920" u="1"/>
        <n v="10434" u="1"/>
        <n v="1790" u="1"/>
        <n v="439" u="1"/>
        <n v="11411" u="1"/>
        <n v="1595" u="1"/>
        <n v="374" u="1"/>
        <n v="1465" u="1"/>
        <n v="1335" u="1"/>
        <n v="1205" u="1"/>
        <n v="10765" u="1"/>
        <n v="822" u="1"/>
        <n v="10639" u="1"/>
        <n v="692" u="1"/>
        <n v="10576" u="1"/>
        <n v="4570" u="1"/>
        <n v="8496" u="1"/>
        <n v="2056" u="1"/>
        <n v="16681" u="1"/>
        <n v="1922" u="1"/>
        <n v="472" u="1"/>
        <n v="1857" u="1"/>
        <n v="10450" u="1"/>
        <n v="1792" u="1"/>
        <n v="1662" u="1"/>
        <n v="1597" u="1"/>
        <n v="1467" u="1"/>
        <n v="342" u="1"/>
        <n v="11821" u="1"/>
        <n v="1207" u="1"/>
        <n v="1142" u="1"/>
        <n v="28153" u="1"/>
        <n v="758" u="1"/>
        <n v="693" u="1"/>
        <n v="10592" u="1"/>
        <n v="10529" u="1"/>
        <n v="505" u="1"/>
        <n v="1989" u="1"/>
        <n v="1859" u="1"/>
        <n v="10466" u="1"/>
        <n v="1794" u="1"/>
        <n v="440" u="1"/>
        <n v="10403" u="1"/>
        <n v="375" u="1"/>
        <n v="2777" u="1"/>
        <n v="1209" u="1"/>
        <n v="10797" u="1"/>
        <n v="2127" u="1"/>
        <n v="9757" u="1"/>
        <n v="954" u="1"/>
        <n v="759" u="1"/>
        <n v="694" u="1"/>
        <n v="4846" u="1"/>
        <n v="564" u="1"/>
        <n v="10545" u="1"/>
        <n v="1926" u="1"/>
        <n v="473" u="1"/>
        <n v="10482" u="1"/>
        <n v="1796" u="1"/>
        <n v="13996" u="1"/>
        <n v="408" u="1"/>
        <n v="10419" u="1"/>
        <n v="343" u="1"/>
        <n v="1276" u="1"/>
        <n v="10813" u="1"/>
        <n v="14847" u="1"/>
        <n v="3368" u="1"/>
        <n v="10687" u="1"/>
        <n v="760" u="1"/>
        <n v="695" u="1"/>
        <n v="2718" u="1"/>
        <n v="10624" u="1"/>
        <n v="2588" u="1"/>
        <n v="6611" u="1"/>
        <n v="565" u="1"/>
        <n v="10561" u="1"/>
        <n v="2068" u="1"/>
        <n v="4085" u="1"/>
        <n v="506" u="1"/>
        <n v="1928" u="1"/>
        <n v="1863" u="1"/>
        <n v="10498" u="1"/>
        <n v="1798" u="1"/>
        <n v="441" u="1"/>
        <n v="1603" u="1"/>
        <n v="10435" u="1"/>
        <n v="376" u="1"/>
        <n v="2655" u="1"/>
        <n v="1278" u="1"/>
        <n v="1213" u="1"/>
        <n v="1148" u="1"/>
        <n v="42261" u="1"/>
        <n v="696" u="1"/>
        <n v="10640" u="1"/>
        <n v="10577" u="1"/>
        <n v="2072" u="1"/>
        <n v="1995" u="1"/>
        <n v="1930" u="1"/>
        <n v="474" u="1"/>
        <n v="1865" u="1"/>
        <n v="1800" u="1"/>
        <n v="14028" u="1"/>
        <n v="10451" u="1"/>
        <n v="344" u="1"/>
        <n v="10388" u="1"/>
        <n v="1280" u="1"/>
        <n v="65757" u="1"/>
        <n v="1150" u="1"/>
        <n v="827" u="1"/>
        <n v="10719" u="1"/>
        <n v="4153" u="1"/>
        <n v="697" u="1"/>
        <n v="632" u="1"/>
        <n v="10593" u="1"/>
        <n v="2076" u="1"/>
        <n v="507" u="1"/>
        <n v="1867" u="1"/>
        <n v="1802" u="1"/>
        <n v="442" u="1"/>
        <n v="3443" u="1"/>
        <n v="11507" u="1"/>
        <n v="1672" u="1"/>
        <n v="3313" u="1"/>
        <n v="10467" u="1"/>
        <n v="377" u="1"/>
        <n v="2663" u="1"/>
        <n v="10404" u="1"/>
        <n v="1282" u="1"/>
        <n v="312" u="1"/>
        <n v="1217" u="1"/>
        <n v="2143" u="1"/>
        <n v="3380" u="1"/>
        <n v="828" u="1"/>
        <n v="3250" u="1"/>
        <n v="10735" u="1"/>
        <n v="698" u="1"/>
        <n v="1999" u="1"/>
        <n v="1934" u="1"/>
        <n v="475" u="1"/>
        <n v="1869" u="1"/>
        <n v="10546" u="1"/>
        <n v="1609" u="1"/>
        <n v="10483" u="1"/>
        <n v="14974" u="1"/>
        <n v="345" u="1"/>
        <n v="10420" u="1"/>
        <n v="1219" u="1"/>
        <n v="764" u="1"/>
        <n v="23208" u="1"/>
        <n v="699" u="1"/>
        <n v="28093" u="1"/>
        <n v="508" u="1"/>
        <n v="2001" u="1"/>
        <n v="23933" u="1"/>
        <n v="1871" u="1"/>
        <n v="10562" u="1"/>
        <n v="443" u="1"/>
        <n v="1741" u="1"/>
        <n v="1611" u="1"/>
        <n v="3061" u="1"/>
        <n v="378" u="1"/>
        <n v="10436" u="1"/>
        <n v="1286" u="1"/>
        <n v="1221" u="1"/>
        <n v="4760" u="1"/>
        <n v="1156" u="1"/>
        <n v="765" u="1"/>
        <n v="2868" u="1"/>
        <n v="700" u="1"/>
        <n v="2348" u="1"/>
        <n v="10641" u="1"/>
        <n v="14675" u="1"/>
        <n v="28062" u="1"/>
        <n v="1938" u="1"/>
        <n v="19931" u="1"/>
        <n v="476" u="1"/>
        <n v="1873" u="1"/>
        <n v="10578" u="1"/>
        <n v="411" u="1"/>
        <n v="1613" u="1"/>
        <n v="10515" u="1"/>
        <n v="10452" u="1"/>
        <n v="1288" u="1"/>
        <n v="1158" u="1"/>
        <n v="10389" u="1"/>
        <n v="1028" u="1"/>
        <n v="701" u="1"/>
        <n v="23209" u="1"/>
        <n v="636" u="1"/>
        <n v="10657" u="1"/>
        <n v="509" u="1"/>
        <n v="1940" u="1"/>
        <n v="13131" u="1"/>
        <n v="1875" u="1"/>
        <n v="444" u="1"/>
        <n v="1680" u="1"/>
        <n v="1615" u="1"/>
        <n v="10531" u="1"/>
        <n v="1355" u="1"/>
        <n v="10468" u="1"/>
        <n v="1290" u="1"/>
        <n v="314" u="1"/>
        <n v="1160" u="1"/>
        <n v="10405" u="1"/>
        <n v="3656" u="1"/>
        <n v="3266" u="1"/>
        <n v="702" u="1"/>
        <n v="477" u="1"/>
        <n v="1877" u="1"/>
        <n v="10610" u="1"/>
        <n v="1812" u="1"/>
        <n v="3463" u="1"/>
        <n v="3333" u="1"/>
        <n v="412" u="1"/>
        <n v="1617" u="1"/>
        <n v="10547" u="1"/>
        <n v="11004" u="1"/>
        <n v="347" u="1"/>
        <n v="1357" u="1"/>
        <n v="2683" u="1"/>
        <n v="10484" u="1"/>
        <n v="14518" u="1"/>
        <n v="1292" u="1"/>
        <n v="1162" u="1"/>
        <n v="10421" u="1"/>
        <n v="3660" u="1"/>
        <n v="11335" u="1"/>
        <n v="768" u="1"/>
        <n v="703" u="1"/>
        <n v="4138" u="1"/>
        <n v="510" u="1"/>
        <n v="1944" u="1"/>
        <n v="1879" u="1"/>
        <n v="1814" u="1"/>
        <n v="445" u="1"/>
        <n v="1749" u="1"/>
        <n v="1684" u="1"/>
        <n v="3337" u="1"/>
        <n v="1619" u="1"/>
        <n v="10563" u="1"/>
        <n v="380" u="1"/>
        <n v="1294" u="1"/>
        <n v="1164" u="1"/>
        <n v="10437" u="1"/>
        <n v="10374" u="1"/>
        <n v="704" u="1"/>
        <n v="2624" u="1"/>
        <n v="639" u="1"/>
        <n v="10705" u="1"/>
        <n v="2011" u="1"/>
        <n v="1946" u="1"/>
        <n v="478" u="1"/>
        <n v="1881" u="1"/>
        <n v="10642" u="1"/>
        <n v="1751" u="1"/>
        <n v="19933" u="1"/>
        <n v="413" u="1"/>
        <n v="1621" u="1"/>
        <n v="10579" u="1"/>
        <n v="1426" u="1"/>
        <n v="1296" u="1"/>
        <n v="1166" u="1"/>
        <n v="10453" u="1"/>
        <n v="10390" u="1"/>
        <n v="770" u="1"/>
        <n v="46" u="1"/>
        <n v="705" u="1"/>
        <n v="640" u="1"/>
        <n v="575" u="1"/>
        <n v="23211" u="1"/>
        <n v="511" u="1"/>
        <n v="1948" u="1"/>
        <n v="10658" u="1"/>
        <n v="1818" u="1"/>
        <n v="446" u="1"/>
        <n v="1623" u="1"/>
        <n v="381" u="1"/>
        <n v="1428" u="1"/>
        <n v="2695" u="1"/>
        <n v="1298" u="1"/>
        <n v="1233" u="1"/>
        <n v="1168" u="1"/>
        <n v="2305" u="1"/>
        <n v="10469" u="1"/>
        <n v="10406" u="1"/>
        <n v="3542" u="1"/>
        <n v="3412" u="1"/>
        <n v="26426" u="1"/>
        <n v="706" u="1"/>
        <n v="10800" u="1"/>
        <n v="42" u="1"/>
        <n v="641" u="1"/>
        <n v="2242" u="1"/>
        <n v="3999" u="1"/>
        <n v="479" u="1"/>
        <n v="1885" u="1"/>
        <n v="10674" u="1"/>
        <n v="14708" u="1"/>
        <n v="1690" u="1"/>
        <n v="3349" u="1"/>
        <n v="414" u="1"/>
        <n v="1625" u="1"/>
        <n v="1430" u="1"/>
        <n v="349" u="1"/>
        <n v="10548" u="1"/>
        <n v="1300" u="1"/>
        <n v="10485" u="1"/>
        <n v="10422" u="1"/>
        <n v="902" u="1"/>
        <n v="772" u="1"/>
        <n v="707" u="1"/>
        <n v="10816" u="1"/>
        <n v="512" u="1"/>
        <n v="2017" u="1"/>
        <n v="1952" u="1"/>
        <n v="447" u="1"/>
        <n v="1692" u="1"/>
        <n v="1627" u="1"/>
        <n v="10627" u="1"/>
        <n v="1562" u="1"/>
        <n v="382" u="1"/>
        <n v="1302" u="1"/>
        <n v="1237" u="1"/>
        <n v="4824" u="1"/>
        <n v="2053" u="1"/>
        <n v="10438" u="1"/>
        <n v="838" u="1"/>
        <n v="14929" u="1"/>
        <n v="708" u="1"/>
        <n v="578" u="1"/>
        <n v="513" u="1"/>
        <n v="1954" u="1"/>
        <n v="480" u="1"/>
        <n v="1889" u="1"/>
        <n v="10706" u="1"/>
        <n v="1824" u="1"/>
        <n v="3617" u="1"/>
        <n v="1694" u="1"/>
        <n v="415" u="1"/>
        <n v="1629" u="1"/>
        <n v="10643" u="1"/>
        <n v="1564" u="1"/>
        <n v="350" u="1"/>
        <n v="2707" u="1"/>
        <n v="12597" u="1"/>
        <n v="1304" u="1"/>
        <n v="1239" u="1"/>
        <n v="5549" u="1"/>
        <n v="10974" u="1"/>
        <n v="10454" u="1"/>
        <n v="839" u="1"/>
        <n v="10391" u="1"/>
        <n v="709" u="1"/>
        <n v="11305" u="1"/>
        <n v="10785" u="1"/>
        <n v="2124" u="1"/>
        <n v="31" u="1"/>
        <n v="1891" u="1"/>
        <n v="10722" u="1"/>
        <n v="448" u="1"/>
        <n v="1696" u="1"/>
        <n v="1631" u="1"/>
        <n v="10659" u="1"/>
        <n v="1566" u="1"/>
        <n v="4123" u="1"/>
        <n v="383" u="1"/>
        <n v="1306" u="1"/>
        <n v="1241" u="1"/>
        <n v="2191" u="1"/>
        <n v="10533" u="1"/>
        <n v="3948" u="1"/>
        <n v="10470" u="1"/>
        <n v="840" u="1"/>
        <n v="10407" u="1"/>
        <n v="775" u="1"/>
        <n v="710" u="1"/>
        <n v="2778" u="1"/>
        <n v="10864" u="1"/>
        <n v="2128" u="1"/>
        <n v="2023" u="1"/>
        <n v="11258" u="1"/>
        <n v="481" u="1"/>
        <n v="1893" u="1"/>
        <n v="416" u="1"/>
        <n v="1633" u="1"/>
        <n v="1568" u="1"/>
        <n v="1308" u="1"/>
        <n v="2325" u="1"/>
        <n v="10549" u="1"/>
        <n v="135888" u="1"/>
        <n v="10486" u="1"/>
        <n v="841" u="1"/>
        <n v="10423" u="1"/>
        <n v="14914" u="1"/>
        <n v="581" u="1"/>
        <n v="12314" u="1"/>
        <n v="516" u="1"/>
        <n v="1960" u="1"/>
        <n v="1895" u="1"/>
        <n v="1830" u="1"/>
        <n v="449" u="1"/>
        <n v="1635" u="1"/>
        <n v="384" u="1"/>
        <n v="1310" u="1"/>
        <n v="10565" u="1"/>
        <n v="12062" u="1"/>
        <n v="972" u="1"/>
        <n v="10502" u="1"/>
        <n v="11479" u="1"/>
        <n v="842" u="1"/>
        <n v="10439" u="1"/>
        <n v="1037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30092596" createdVersion="6" refreshedVersion="6" minRefreshableVersion="3" recordCount="514" xr:uid="{D35DEF94-40C9-4E63-B34B-A4631053AB51}">
  <cacheSource type="worksheet">
    <worksheetSource name="timingTable[rxCall to afterRx]"/>
  </cacheSource>
  <cacheFields count="1">
    <cacheField name="rxCall to afterRx" numFmtId="0">
      <sharedItems containsMixedTypes="1" containsNumber="1" containsInteger="1" minValue="0" maxValue="823" count="87">
        <s v="EMPTY"/>
        <n v="140"/>
        <n v="17"/>
        <n v="145"/>
        <n v="152"/>
        <n v="16"/>
        <n v="158"/>
        <n v="141"/>
        <n v="155"/>
        <n v="18"/>
        <n v="146"/>
        <n v="154"/>
        <n v="29"/>
        <n v="153"/>
        <n v="30"/>
        <n v="157"/>
        <n v="0" u="1"/>
        <n v="135" u="1"/>
        <n v="57" u="1"/>
        <n v="143" u="1"/>
        <n v="151" u="1"/>
        <n v="159" u="1"/>
        <n v="14" u="1"/>
        <n v="138" u="1"/>
        <n v="167" u="1"/>
        <n v="238" u="1"/>
        <n v="42" u="1"/>
        <n v="15" u="1"/>
        <n v="225" u="1"/>
        <n v="44" u="1"/>
        <n v="133" u="1"/>
        <n v="162" u="1"/>
        <n v="46" u="1"/>
        <n v="103" u="1"/>
        <n v="149" u="1"/>
        <n v="313" u="1"/>
        <n v="136" u="1"/>
        <n v="300" u="1"/>
        <n v="236" u="1"/>
        <n v="144" u="1"/>
        <n v="19" u="1"/>
        <n v="54" u="1"/>
        <n v="223" u="1"/>
        <n v="20" u="1"/>
        <n v="56" u="1"/>
        <n v="33" u="1"/>
        <n v="160" u="1"/>
        <n v="823" u="1"/>
        <n v="21" u="1"/>
        <n v="139" u="1"/>
        <n v="58" u="1"/>
        <n v="435" u="1"/>
        <n v="22" u="1"/>
        <n v="102" u="1"/>
        <n v="147" u="1"/>
        <n v="37" u="1"/>
        <n v="309" u="1"/>
        <n v="23" u="1"/>
        <n v="226" u="1"/>
        <n v="134" u="1"/>
        <n v="39" u="1"/>
        <n v="24" u="1"/>
        <n v="163" u="1"/>
        <n v="142" u="1"/>
        <n v="41" u="1"/>
        <n v="25" u="1"/>
        <n v="114" u="1"/>
        <n v="150" u="1"/>
        <n v="43" u="1"/>
        <n v="499" u="1"/>
        <n v="26" u="1"/>
        <n v="45" u="1"/>
        <n v="137" u="1"/>
        <n v="27" u="1"/>
        <n v="237" u="1"/>
        <n v="101" u="1"/>
        <n v="28" u="1"/>
        <n v="305" u="1"/>
        <n v="224" u="1"/>
        <n v="132" u="1"/>
        <n v="161" u="1"/>
        <n v="113" u="1"/>
        <n v="31" u="1"/>
        <n v="148" u="1"/>
        <n v="32" u="1"/>
        <n v="156" u="1"/>
        <n v="22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201.580130439812" createdVersion="6" refreshedVersion="6" minRefreshableVersion="3" recordCount="514" xr:uid="{3746F96D-EF1F-4E01-AED9-674DC899077F}">
  <cacheSource type="worksheet">
    <worksheetSource name="timingTable"/>
  </cacheSource>
  <cacheFields count="27">
    <cacheField name="BYTENUM" numFmtId="0">
      <sharedItems/>
    </cacheField>
    <cacheField name="FRT_DEC" numFmtId="0">
      <sharedItems containsSemiMixedTypes="0" containsString="0" containsNumber="1" containsInteger="1" minValue="1556334966561" maxValue="1556344028029"/>
    </cacheField>
    <cacheField name="FRT_HEX" numFmtId="0">
      <sharedItems/>
    </cacheField>
    <cacheField name="[TRACECODE]:.1" numFmtId="0">
      <sharedItems containsSemiMixedTypes="0" containsString="0" containsNumber="1" containsInteger="1" minValue="6" maxValue="141"/>
    </cacheField>
    <cacheField name="[TRACECODE]:.2" numFmtId="0">
      <sharedItems/>
    </cacheField>
    <cacheField name="TRACE INFO" numFmtId="0">
      <sharedItems/>
    </cacheField>
    <cacheField name="diff" numFmtId="0">
      <sharedItems containsMixedTypes="1" containsNumber="1" containsInteger="1" minValue="2" maxValue="964767"/>
    </cacheField>
    <cacheField name="cl id" numFmtId="0">
      <sharedItems/>
    </cacheField>
    <cacheField name="FRT32_val" numFmtId="0">
      <sharedItems containsMixedTypes="1" containsNumber="1" containsInteger="1" minValue="47" maxValue="1565866868"/>
    </cacheField>
    <cacheField name="FRT32_trace" numFmtId="0">
      <sharedItems containsSemiMixedTypes="0" containsString="0" containsNumber="1" containsInteger="1" minValue="1556805409" maxValue="1565866877"/>
    </cacheField>
    <cacheField name="afterTxCol" numFmtId="0">
      <sharedItems/>
    </cacheField>
    <cacheField name="beforeTx" numFmtId="0">
      <sharedItems/>
    </cacheField>
    <cacheField name="dccol" numFmtId="0">
      <sharedItems/>
    </cacheField>
    <cacheField name="txEnd" numFmtId="0">
      <sharedItems/>
    </cacheField>
    <cacheField name="afterRxCol" numFmtId="0">
      <sharedItems/>
    </cacheField>
    <cacheField name="beforeRx" numFmtId="0">
      <sharedItems/>
    </cacheField>
    <cacheField name="rxStart" numFmtId="0">
      <sharedItems/>
    </cacheField>
    <cacheField name="rxEnd" numFmtId="0">
      <sharedItems/>
    </cacheField>
    <cacheField name="txPHR - target" numFmtId="0">
      <sharedItems containsMixedTypes="1" containsNumber="1" containsInteger="1" minValue="718" maxValue="723"/>
    </cacheField>
    <cacheField name="txEnd to rxStart" numFmtId="0">
      <sharedItems containsMixedTypes="1" containsNumber="1" containsInteger="1" minValue="555" maxValue="919"/>
    </cacheField>
    <cacheField name="rxEnd to targetTime" numFmtId="0">
      <sharedItems containsMixedTypes="1" containsNumber="1" containsInteger="1" minValue="1000" maxValue="1000"/>
    </cacheField>
    <cacheField name="rxEnd to txTime" numFmtId="0">
      <sharedItems containsMixedTypes="1" containsNumber="1" containsInteger="1" minValue="1718" maxValue="1723"/>
    </cacheField>
    <cacheField name="txCall to targetTime" numFmtId="0">
      <sharedItems containsMixedTypes="1" containsNumber="1" containsInteger="1" minValue="786" maxValue="1223"/>
    </cacheField>
    <cacheField name="txCall to afterTx" numFmtId="0">
      <sharedItems containsMixedTypes="1" containsNumber="1" containsInteger="1" minValue="805" maxValue="1236"/>
    </cacheField>
    <cacheField name="rxEnd to txCall" numFmtId="0">
      <sharedItems containsMixedTypes="1" containsNumber="1" containsInteger="1" minValue="195" maxValue="214"/>
    </cacheField>
    <cacheField name="rxCall to afterRx" numFmtId="0">
      <sharedItems containsMixedTypes="1" containsNumber="1" containsInteger="1" minValue="16" maxValue="158"/>
    </cacheField>
    <cacheField name="txend to rxstart act" numFmtId="0">
      <sharedItems containsMixedTypes="1" containsNumber="1" containsInteger="1" minValue="1684" maxValue="1700" count="11">
        <s v="EMPTY"/>
        <n v="1686"/>
        <n v="1689"/>
        <n v="1699"/>
        <n v="1688"/>
        <n v="1698"/>
        <n v="1700"/>
        <n v="1687"/>
        <n v="1685"/>
        <n v="1697"/>
        <n v="168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x v="0"/>
  </r>
  <r>
    <x v="1"/>
  </r>
  <r>
    <x v="0"/>
  </r>
  <r>
    <x v="0"/>
  </r>
  <r>
    <x v="2"/>
  </r>
  <r>
    <x v="0"/>
  </r>
  <r>
    <x v="3"/>
  </r>
  <r>
    <x v="0"/>
  </r>
  <r>
    <x v="4"/>
  </r>
  <r>
    <x v="0"/>
  </r>
  <r>
    <x v="5"/>
  </r>
  <r>
    <x v="0"/>
  </r>
  <r>
    <x v="6"/>
  </r>
  <r>
    <x v="0"/>
  </r>
  <r>
    <x v="7"/>
  </r>
  <r>
    <x v="0"/>
  </r>
  <r>
    <x v="1"/>
  </r>
  <r>
    <x v="0"/>
  </r>
  <r>
    <x v="8"/>
  </r>
  <r>
    <x v="0"/>
  </r>
  <r>
    <x v="2"/>
  </r>
  <r>
    <x v="0"/>
  </r>
  <r>
    <x v="9"/>
  </r>
  <r>
    <x v="0"/>
  </r>
  <r>
    <x v="10"/>
  </r>
  <r>
    <x v="0"/>
  </r>
  <r>
    <x v="8"/>
  </r>
  <r>
    <x v="0"/>
  </r>
  <r>
    <x v="11"/>
  </r>
  <r>
    <x v="0"/>
  </r>
  <r>
    <x v="12"/>
  </r>
  <r>
    <x v="0"/>
  </r>
  <r>
    <x v="13"/>
  </r>
  <r>
    <x v="0"/>
  </r>
  <r>
    <x v="8"/>
  </r>
  <r>
    <x v="0"/>
  </r>
  <r>
    <x v="14"/>
  </r>
  <r>
    <x v="0"/>
  </r>
  <r>
    <x v="15"/>
  </r>
  <r>
    <x v="0"/>
  </r>
  <r>
    <x v="1"/>
  </r>
  <r>
    <x v="0"/>
  </r>
  <r>
    <x v="16"/>
  </r>
  <r>
    <x v="0"/>
  </r>
  <r>
    <x v="17"/>
  </r>
  <r>
    <x v="0"/>
  </r>
  <r>
    <x v="18"/>
  </r>
  <r>
    <x v="0"/>
  </r>
  <r>
    <x v="19"/>
  </r>
  <r>
    <x v="0"/>
  </r>
  <r>
    <x v="20"/>
  </r>
  <r>
    <x v="0"/>
  </r>
  <r>
    <x v="2"/>
  </r>
  <r>
    <x v="0"/>
  </r>
  <r>
    <x v="18"/>
  </r>
  <r>
    <x v="0"/>
  </r>
  <r>
    <x v="21"/>
  </r>
  <r>
    <x v="0"/>
  </r>
  <r>
    <x v="8"/>
  </r>
  <r>
    <x v="0"/>
  </r>
  <r>
    <x v="6"/>
  </r>
  <r>
    <x v="0"/>
  </r>
  <r>
    <x v="22"/>
  </r>
  <r>
    <x v="0"/>
  </r>
  <r>
    <x v="23"/>
  </r>
  <r>
    <x v="0"/>
  </r>
  <r>
    <x v="8"/>
  </r>
  <r>
    <x v="0"/>
  </r>
  <r>
    <x v="24"/>
  </r>
  <r>
    <x v="0"/>
  </r>
  <r>
    <x v="25"/>
  </r>
  <r>
    <x v="0"/>
  </r>
  <r>
    <x v="26"/>
  </r>
  <r>
    <x v="0"/>
  </r>
  <r>
    <x v="20"/>
  </r>
  <r>
    <x v="0"/>
  </r>
  <r>
    <x v="11"/>
  </r>
  <r>
    <x v="0"/>
  </r>
  <r>
    <x v="2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</r>
  <r>
    <x v="1"/>
  </r>
  <r>
    <x v="0"/>
  </r>
  <r>
    <x v="0"/>
  </r>
  <r>
    <x v="2"/>
  </r>
  <r>
    <x v="0"/>
  </r>
  <r>
    <x v="3"/>
  </r>
  <r>
    <x v="0"/>
  </r>
  <r>
    <x v="4"/>
  </r>
  <r>
    <x v="0"/>
  </r>
  <r>
    <x v="5"/>
  </r>
  <r>
    <x v="0"/>
  </r>
  <r>
    <x v="6"/>
  </r>
  <r>
    <x v="0"/>
  </r>
  <r>
    <x v="7"/>
  </r>
  <r>
    <x v="0"/>
  </r>
  <r>
    <x v="1"/>
  </r>
  <r>
    <x v="0"/>
  </r>
  <r>
    <x v="8"/>
  </r>
  <r>
    <x v="0"/>
  </r>
  <r>
    <x v="2"/>
  </r>
  <r>
    <x v="0"/>
  </r>
  <r>
    <x v="9"/>
  </r>
  <r>
    <x v="0"/>
  </r>
  <r>
    <x v="10"/>
  </r>
  <r>
    <x v="0"/>
  </r>
  <r>
    <x v="8"/>
  </r>
  <r>
    <x v="0"/>
  </r>
  <r>
    <x v="11"/>
  </r>
  <r>
    <x v="0"/>
  </r>
  <r>
    <x v="12"/>
  </r>
  <r>
    <x v="0"/>
  </r>
  <r>
    <x v="13"/>
  </r>
  <r>
    <x v="0"/>
  </r>
  <r>
    <x v="8"/>
  </r>
  <r>
    <x v="0"/>
  </r>
  <r>
    <x v="14"/>
  </r>
  <r>
    <x v="0"/>
  </r>
  <r>
    <x v="15"/>
  </r>
  <r>
    <x v="0"/>
  </r>
  <r>
    <x v="1"/>
  </r>
  <r>
    <x v="0"/>
  </r>
  <r>
    <x v="16"/>
  </r>
  <r>
    <x v="0"/>
  </r>
  <r>
    <x v="17"/>
  </r>
  <r>
    <x v="0"/>
  </r>
  <r>
    <x v="18"/>
  </r>
  <r>
    <x v="0"/>
  </r>
  <r>
    <x v="19"/>
  </r>
  <r>
    <x v="0"/>
  </r>
  <r>
    <x v="20"/>
  </r>
  <r>
    <x v="0"/>
  </r>
  <r>
    <x v="2"/>
  </r>
  <r>
    <x v="0"/>
  </r>
  <r>
    <x v="18"/>
  </r>
  <r>
    <x v="0"/>
  </r>
  <r>
    <x v="21"/>
  </r>
  <r>
    <x v="0"/>
  </r>
  <r>
    <x v="8"/>
  </r>
  <r>
    <x v="0"/>
  </r>
  <r>
    <x v="6"/>
  </r>
  <r>
    <x v="0"/>
  </r>
  <r>
    <x v="22"/>
  </r>
  <r>
    <x v="0"/>
  </r>
  <r>
    <x v="23"/>
  </r>
  <r>
    <x v="0"/>
  </r>
  <r>
    <x v="8"/>
  </r>
  <r>
    <x v="0"/>
  </r>
  <r>
    <x v="24"/>
  </r>
  <r>
    <x v="0"/>
  </r>
  <r>
    <x v="25"/>
  </r>
  <r>
    <x v="0"/>
  </r>
  <r>
    <x v="26"/>
  </r>
  <r>
    <x v="0"/>
  </r>
  <r>
    <x v="20"/>
  </r>
  <r>
    <x v="0"/>
  </r>
  <r>
    <x v="11"/>
  </r>
  <r>
    <x v="0"/>
  </r>
  <r>
    <x v="27"/>
  </r>
  <r>
    <x v="28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4">
  <r>
    <s v="00000440"/>
    <n v="1556334966561"/>
    <s v="0x16a5ccaf721"/>
    <n v="131"/>
    <s v="(0x83)"/>
    <s v="CL_NEW CL Id 51 (0x33) duration 400msec"/>
    <e v="#VALUE!"/>
    <s v="51"/>
    <b v="0"/>
    <n v="15568054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60"/>
    <n v="1556334966604"/>
    <s v="0x16a5ccaf74c"/>
    <n v="129"/>
    <s v="(0x81)"/>
    <s v="CL_FRT32_TX_CALL param32 0x5CCAFAC4"/>
    <n v="43"/>
    <s v="51"/>
    <n v="1556806340"/>
    <n v="1556805452"/>
    <s v=""/>
    <s v="beforeTx"/>
    <s v=""/>
    <s v=""/>
    <s v=""/>
    <s v=""/>
    <s v=""/>
    <s v=""/>
    <n v="719"/>
    <s v="EMPTY"/>
    <s v="EMPTY"/>
    <s v="EMPTY"/>
    <n v="888"/>
    <n v="907"/>
    <s v="EMPTY"/>
    <s v="EMPTY"/>
    <x v="0"/>
  </r>
  <r>
    <s v="00000470"/>
    <n v="1556334966607"/>
    <s v="0x16a5ccaf74f"/>
    <n v="129"/>
    <s v="(0x81)"/>
    <s v="CL_FRT32_TX_CALL param32 0x0000016A"/>
    <n v="3"/>
    <s v="51"/>
    <n v="362"/>
    <n v="15568054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80"/>
    <n v="1556334967511"/>
    <s v="0x16a5ccafad7"/>
    <n v="140"/>
    <s v="(0x8c)"/>
    <s v="CL_TX STS_SUCCESS(0,0x0) mode 1 chan 67"/>
    <n v="904"/>
    <s v="51"/>
    <b v="0"/>
    <n v="155680635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90"/>
    <n v="1556334970601"/>
    <s v="0x16a5ccb06e9"/>
    <n v="6"/>
    <s v="(0x6)"/>
    <s v="LMMGR_DATA_CONF param32 0x5CCAFD93"/>
    <n v="3090"/>
    <s v="51"/>
    <n v="1556807059"/>
    <n v="155680944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04a0"/>
    <n v="1556334970604"/>
    <s v="0x16a5ccb06ec"/>
    <n v="6"/>
    <s v="(0x6)"/>
    <s v="LMMGR_DATA_CONF param32 0x0000016A"/>
    <n v="3"/>
    <s v="51"/>
    <n v="362"/>
    <n v="15568094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b0"/>
    <n v="1556334970606"/>
    <s v="0x16a5ccb06ee"/>
    <n v="122"/>
    <s v="(0x7a)"/>
    <s v="FRT32_TX_END param32 0x5CCB06B2"/>
    <n v="2"/>
    <s v="51"/>
    <n v="1556809394"/>
    <n v="1556809454"/>
    <s v=""/>
    <s v=""/>
    <s v=""/>
    <s v="txEnd"/>
    <s v=""/>
    <s v=""/>
    <s v=""/>
    <s v=""/>
    <s v="EMPTY"/>
    <n v="830"/>
    <s v="EMPTY"/>
    <s v="EMPTY"/>
    <s v="EMPTY"/>
    <s v="EMPTY"/>
    <s v="EMPTY"/>
    <s v="EMPTY"/>
    <x v="1"/>
  </r>
  <r>
    <s v="000004c0"/>
    <n v="1556334970608"/>
    <s v="0x16a5ccb06f0"/>
    <n v="122"/>
    <s v="(0x7a)"/>
    <s v="FRT32_TX_END param32 0x0000016A"/>
    <n v="2"/>
    <s v="51"/>
    <n v="362"/>
    <n v="15568094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60"/>
    <n v="1556334971236"/>
    <s v="0x16a5ccb0964"/>
    <n v="130"/>
    <s v="(0x82)"/>
    <s v="CL_FRT32_RX_CALL param32 0x00430001"/>
    <n v="628"/>
    <s v="51"/>
    <n v="4390913"/>
    <n v="1556810084"/>
    <s v=""/>
    <s v=""/>
    <s v=""/>
    <s v=""/>
    <s v=""/>
    <s v="beforeRx"/>
    <s v=""/>
    <s v=""/>
    <s v="EMPTY"/>
    <s v="EMPTY"/>
    <s v="EMPTY"/>
    <s v="EMPTY"/>
    <s v="EMPTY"/>
    <s v="EMPTY"/>
    <s v="EMPTY"/>
    <n v="140"/>
    <x v="0"/>
  </r>
  <r>
    <s v="00000570"/>
    <n v="1556334971376"/>
    <s v="0x16a5ccb09f0"/>
    <n v="141"/>
    <s v="(0x8d)"/>
    <s v="CL_RX STS_SUCCESS(0,0x0) mode 1 chan 67"/>
    <n v="140"/>
    <s v="51"/>
    <b v="0"/>
    <n v="155681022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0590"/>
    <n v="1556334972532"/>
    <s v="0x16a5ccb0e74"/>
    <n v="123"/>
    <s v="(0x7b)"/>
    <s v="FRT32_RX_START param32 0x5CCB0D48"/>
    <n v="1156"/>
    <s v="51"/>
    <n v="1556811080"/>
    <n v="155681138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05a0"/>
    <n v="1556334972535"/>
    <s v="0x16a5ccb0e77"/>
    <n v="123"/>
    <s v="(0x7b)"/>
    <s v="FRT32_RX_START param32 0x0000016A"/>
    <n v="3"/>
    <s v="51"/>
    <n v="362"/>
    <n v="15568113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10"/>
    <n v="1556334973979"/>
    <s v="0x16a5ccb141b"/>
    <n v="124"/>
    <s v="(0x7c)"/>
    <s v="FRT32_RX_END param32 0x5CCB13D8"/>
    <n v="1444"/>
    <s v="51"/>
    <n v="1556812760"/>
    <n v="1556812827"/>
    <s v=""/>
    <s v=""/>
    <s v=""/>
    <s v=""/>
    <s v=""/>
    <s v=""/>
    <s v=""/>
    <s v="rxEnd"/>
    <s v="EMPTY"/>
    <s v="EMPTY"/>
    <n v="1000"/>
    <n v="1723"/>
    <s v="EMPTY"/>
    <s v="EMPTY"/>
    <n v="200"/>
    <s v="EMPTY"/>
    <x v="0"/>
  </r>
  <r>
    <s v="00000720"/>
    <n v="1556334973981"/>
    <s v="0x16a5ccb141d"/>
    <n v="124"/>
    <s v="(0x7c)"/>
    <s v="FRT32_RX_END param32 0x0000016A"/>
    <n v="2"/>
    <s v="51"/>
    <n v="362"/>
    <n v="15568128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c0"/>
    <n v="1556334974112"/>
    <s v="0x16a5ccb14a0"/>
    <n v="129"/>
    <s v="(0x81)"/>
    <s v="CL_FRT32_TX_CALL param32 0x5CCB17C0"/>
    <n v="131"/>
    <s v="51"/>
    <n v="1556813760"/>
    <n v="1556812960"/>
    <s v=""/>
    <s v="beforeTx"/>
    <s v=""/>
    <s v=""/>
    <s v=""/>
    <s v=""/>
    <s v=""/>
    <s v=""/>
    <n v="723"/>
    <s v="EMPTY"/>
    <s v="EMPTY"/>
    <s v="EMPTY"/>
    <n v="800"/>
    <n v="819"/>
    <s v="EMPTY"/>
    <s v="EMPTY"/>
    <x v="0"/>
  </r>
  <r>
    <s v="000007d0"/>
    <n v="1556334974114"/>
    <s v="0x16a5ccb14a2"/>
    <n v="129"/>
    <s v="(0x81)"/>
    <s v="CL_FRT32_TX_CALL param32 0x0000016A"/>
    <n v="2"/>
    <s v="51"/>
    <n v="362"/>
    <n v="15568129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e0"/>
    <n v="1556334974931"/>
    <s v="0x16a5ccb17d3"/>
    <n v="140"/>
    <s v="(0x8c)"/>
    <s v="CL_TX STS_SUCCESS(0,0x0) mode 1 chan 67"/>
    <n v="817"/>
    <s v="51"/>
    <b v="0"/>
    <n v="15568137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a0"/>
    <n v="1556334988341"/>
    <s v="0x16a5ccb4c35"/>
    <n v="6"/>
    <s v="(0x6)"/>
    <s v="LMMGR_DATA_CONF param32 0x5CCB1A93"/>
    <n v="13410"/>
    <s v="51"/>
    <n v="1556814483"/>
    <n v="155682718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08b0"/>
    <n v="1556334988344"/>
    <s v="0x16a5ccb4c38"/>
    <n v="6"/>
    <s v="(0x6)"/>
    <s v="LMMGR_DATA_CONF param32 0x0000016A"/>
    <n v="3"/>
    <s v="51"/>
    <n v="362"/>
    <n v="15568271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c0"/>
    <n v="1556334988347"/>
    <s v="0x16a5ccb4c3b"/>
    <n v="122"/>
    <s v="(0x7a)"/>
    <s v="FRT32_TX_END param32 0x5CCB4BFC"/>
    <n v="3"/>
    <s v="51"/>
    <n v="1556827132"/>
    <n v="1556827195"/>
    <s v=""/>
    <s v=""/>
    <s v=""/>
    <s v="txEnd"/>
    <s v=""/>
    <s v=""/>
    <s v=""/>
    <s v=""/>
    <s v="EMPTY"/>
    <n v="555"/>
    <s v="EMPTY"/>
    <s v="EMPTY"/>
    <s v="EMPTY"/>
    <s v="EMPTY"/>
    <s v="EMPTY"/>
    <s v="EMPTY"/>
    <x v="2"/>
  </r>
  <r>
    <s v="000008d0"/>
    <n v="1556334988350"/>
    <s v="0x16a5ccb4c3e"/>
    <n v="122"/>
    <s v="(0x7a)"/>
    <s v="FRT32_TX_END param32 0x0000016A"/>
    <n v="3"/>
    <s v="51"/>
    <n v="362"/>
    <n v="15568271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970"/>
    <n v="1556334988822"/>
    <s v="0x16a5ccb4e16"/>
    <n v="130"/>
    <s v="(0x82)"/>
    <s v="CL_FRT32_RX_CALL param32 0x00430001"/>
    <n v="472"/>
    <s v="51"/>
    <n v="4390913"/>
    <n v="1556827670"/>
    <s v=""/>
    <s v=""/>
    <s v=""/>
    <s v=""/>
    <s v=""/>
    <s v="beforeRx"/>
    <s v=""/>
    <s v=""/>
    <s v="EMPTY"/>
    <s v="EMPTY"/>
    <s v="EMPTY"/>
    <s v="EMPTY"/>
    <s v="EMPTY"/>
    <s v="EMPTY"/>
    <s v="EMPTY"/>
    <n v="17"/>
    <x v="0"/>
  </r>
  <r>
    <s v="00000980"/>
    <n v="1556334988839"/>
    <s v="0x16a5ccb4e27"/>
    <n v="141"/>
    <s v="(0x8d)"/>
    <s v="CL_RX STS_SUCCESS(0,0x0) mode 1 chan 67"/>
    <n v="17"/>
    <s v="51"/>
    <b v="0"/>
    <n v="155682768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09a0"/>
    <n v="1556334990276"/>
    <s v="0x16a5ccb53c4"/>
    <n v="123"/>
    <s v="(0x7b)"/>
    <s v="FRT32_RX_START param32 0x5CCB5295"/>
    <n v="1437"/>
    <s v="51"/>
    <n v="1556828821"/>
    <n v="155682912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09b0"/>
    <n v="1556334990278"/>
    <s v="0x16a5ccb53c6"/>
    <n v="123"/>
    <s v="(0x7b)"/>
    <s v="FRT32_RX_START param32 0x0000016A"/>
    <n v="2"/>
    <s v="51"/>
    <n v="362"/>
    <n v="15568291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b50"/>
    <n v="1556334991883"/>
    <s v="0x16a5ccb5a0b"/>
    <n v="124"/>
    <s v="(0x7c)"/>
    <s v="FRT32_RX_END param32 0x0000016A"/>
    <n v="1605"/>
    <s v="51"/>
    <n v="362"/>
    <n v="1556830731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0c90"/>
    <n v="1556335016110"/>
    <s v="0x16a5ccbb8ae"/>
    <n v="131"/>
    <s v="(0x83)"/>
    <s v="CL_NEW CL Id 52 (0x34) duration 400msec"/>
    <n v="24227"/>
    <s v="52"/>
    <b v="0"/>
    <n v="15568549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db0"/>
    <n v="1556335017216"/>
    <s v="0x16a5ccbbd00"/>
    <n v="124"/>
    <s v="(0x7c)"/>
    <s v="FRT32_RX_END param32 0x5CCBBCBF"/>
    <n v="1106"/>
    <s v="52"/>
    <n v="1556855999"/>
    <n v="15568560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dc0"/>
    <n v="1556335017219"/>
    <s v="0x16a5ccbbd03"/>
    <n v="124"/>
    <s v="(0x7c)"/>
    <s v="FRT32_RX_END param32 0x0000016A"/>
    <n v="3"/>
    <s v="52"/>
    <n v="362"/>
    <n v="1556856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40"/>
    <n v="1556335017329"/>
    <s v="0x16a5ccbbd71"/>
    <n v="129"/>
    <s v="(0x81)"/>
    <s v="CL_FRT32_TX_CALL param32 0x5CCBC237"/>
    <n v="110"/>
    <s v="52"/>
    <n v="1556857399"/>
    <n v="1556856177"/>
    <s v=""/>
    <s v="beforeTx"/>
    <s v=""/>
    <s v=""/>
    <s v=""/>
    <s v=""/>
    <s v=""/>
    <s v=""/>
    <n v="722"/>
    <s v="EMPTY"/>
    <s v="EMPTY"/>
    <s v="EMPTY"/>
    <n v="1222"/>
    <n v="1235"/>
    <s v="EMPTY"/>
    <s v="EMPTY"/>
    <x v="0"/>
  </r>
  <r>
    <s v="00000e50"/>
    <n v="1556335017331"/>
    <s v="0x16a5ccbbd73"/>
    <n v="129"/>
    <s v="(0x81)"/>
    <s v="CL_FRT32_TX_CALL param32 0x0000016A"/>
    <n v="2"/>
    <s v="52"/>
    <n v="362"/>
    <n v="15568561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60"/>
    <n v="1556335018564"/>
    <s v="0x16a5ccbc244"/>
    <n v="140"/>
    <s v="(0x8c)"/>
    <s v="CL_TX STS_SUCCESS(0,0x0) mode 47 chan 11"/>
    <n v="1233"/>
    <s v="52"/>
    <b v="0"/>
    <n v="155685741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90"/>
    <n v="1556335019893"/>
    <s v="0x16a5ccbc775"/>
    <n v="6"/>
    <s v="(0x6)"/>
    <s v="LMMGR_DATA_CONF param32 0x5CCBC509"/>
    <n v="1329"/>
    <s v="52"/>
    <n v="1556858121"/>
    <n v="155685874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0ea0"/>
    <n v="1556335019895"/>
    <s v="0x16a5ccbc777"/>
    <n v="6"/>
    <s v="(0x6)"/>
    <s v="LMMGR_DATA_CONF param32 0x0000016A"/>
    <n v="2"/>
    <s v="52"/>
    <n v="362"/>
    <n v="15568587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b0"/>
    <n v="1556335019898"/>
    <s v="0x16a5ccbc77a"/>
    <n v="122"/>
    <s v="(0x7a)"/>
    <s v="FRT32_TX_END param32 0x5CCBC774"/>
    <n v="3"/>
    <s v="52"/>
    <n v="1556858740"/>
    <n v="1556858746"/>
    <s v=""/>
    <s v=""/>
    <s v=""/>
    <s v="txEnd"/>
    <s v=""/>
    <s v=""/>
    <s v=""/>
    <s v=""/>
    <s v="EMPTY"/>
    <n v="864"/>
    <s v="EMPTY"/>
    <s v="EMPTY"/>
    <s v="EMPTY"/>
    <s v="EMPTY"/>
    <s v="EMPTY"/>
    <s v="EMPTY"/>
    <x v="3"/>
  </r>
  <r>
    <s v="00000ec0"/>
    <n v="1556335019900"/>
    <s v="0x16a5ccbc77c"/>
    <n v="122"/>
    <s v="(0x7a)"/>
    <s v="FRT32_TX_END param32 0x0000016A"/>
    <n v="2"/>
    <s v="52"/>
    <n v="362"/>
    <n v="15568587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60"/>
    <n v="1556335020611"/>
    <s v="0x16a5ccbca43"/>
    <n v="130"/>
    <s v="(0x82)"/>
    <s v="CL_FRT32_RX_CALL param32 0x000B002F"/>
    <n v="711"/>
    <s v="52"/>
    <n v="720943"/>
    <n v="1556859459"/>
    <s v=""/>
    <s v=""/>
    <s v=""/>
    <s v=""/>
    <s v=""/>
    <s v="beforeRx"/>
    <s v=""/>
    <s v=""/>
    <s v="EMPTY"/>
    <s v="EMPTY"/>
    <s v="EMPTY"/>
    <s v="EMPTY"/>
    <s v="EMPTY"/>
    <s v="EMPTY"/>
    <s v="EMPTY"/>
    <n v="145"/>
    <x v="0"/>
  </r>
  <r>
    <s v="00000f70"/>
    <n v="1556335020756"/>
    <s v="0x16a5ccbcad4"/>
    <n v="141"/>
    <s v="(0x8d)"/>
    <s v="CL_RX STS_SUCCESS(0,0x0) mode 47 chan 11"/>
    <n v="145"/>
    <s v="52"/>
    <b v="0"/>
    <n v="155685960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0f90"/>
    <n v="1556335021992"/>
    <s v="0x16a5ccbcfa8"/>
    <n v="123"/>
    <s v="(0x7b)"/>
    <s v="FRT32_RX_START param32 0x5CCBCE17"/>
    <n v="1236"/>
    <s v="52"/>
    <n v="1556860439"/>
    <n v="155686084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0fa0"/>
    <n v="1556335021994"/>
    <s v="0x16a5ccbcfaa"/>
    <n v="123"/>
    <s v="(0x7b)"/>
    <s v="FRT32_RX_START param32 0x0000016A"/>
    <n v="2"/>
    <s v="52"/>
    <n v="362"/>
    <n v="15568608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110"/>
    <n v="1556335023088"/>
    <s v="0x16a5ccbd3f0"/>
    <n v="124"/>
    <s v="(0x7c)"/>
    <s v="FRT32_RX_END param32 0x5CCBD3AB"/>
    <n v="1094"/>
    <s v="52"/>
    <n v="1556861867"/>
    <n v="1556861936"/>
    <s v=""/>
    <s v=""/>
    <s v=""/>
    <s v=""/>
    <s v=""/>
    <s v=""/>
    <s v=""/>
    <s v="rxEnd"/>
    <s v="EMPTY"/>
    <s v="EMPTY"/>
    <n v="1000"/>
    <n v="1723"/>
    <s v="EMPTY"/>
    <s v="EMPTY"/>
    <n v="197"/>
    <s v="EMPTY"/>
    <x v="0"/>
  </r>
  <r>
    <s v="00001120"/>
    <n v="1556335023091"/>
    <s v="0x16a5ccbd3f3"/>
    <n v="124"/>
    <s v="(0x7c)"/>
    <s v="FRT32_RX_END param32 0x0000016A"/>
    <n v="3"/>
    <s v="52"/>
    <n v="362"/>
    <n v="15568619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1c0"/>
    <n v="1556335023216"/>
    <s v="0x16a5ccbd470"/>
    <n v="129"/>
    <s v="(0x81)"/>
    <s v="CL_FRT32_TX_CALL param32 0x5CCBD793"/>
    <n v="125"/>
    <s v="52"/>
    <n v="1556862867"/>
    <n v="1556862064"/>
    <s v=""/>
    <s v="beforeTx"/>
    <s v=""/>
    <s v=""/>
    <s v=""/>
    <s v=""/>
    <s v=""/>
    <s v=""/>
    <n v="723"/>
    <s v="EMPTY"/>
    <s v="EMPTY"/>
    <s v="EMPTY"/>
    <n v="803"/>
    <n v="817"/>
    <s v="EMPTY"/>
    <s v="EMPTY"/>
    <x v="0"/>
  </r>
  <r>
    <s v="000011d0"/>
    <n v="1556335023219"/>
    <s v="0x16a5ccbd473"/>
    <n v="129"/>
    <s v="(0x81)"/>
    <s v="CL_FRT32_TX_CALL param32 0x0000016A"/>
    <n v="3"/>
    <s v="52"/>
    <n v="362"/>
    <n v="1556862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1e0"/>
    <n v="1556335024033"/>
    <s v="0x16a5ccbd7a1"/>
    <n v="140"/>
    <s v="(0x8c)"/>
    <s v="CL_TX STS_SUCCESS(0,0x0) mode 47 chan 11"/>
    <n v="814"/>
    <s v="52"/>
    <b v="0"/>
    <n v="155686288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210"/>
    <n v="1556335025361"/>
    <s v="0x16a5ccbdcd1"/>
    <n v="6"/>
    <s v="(0x6)"/>
    <s v="LMMGR_DATA_CONF param32 0x5CCBDA66"/>
    <n v="1328"/>
    <s v="52"/>
    <n v="1556863590"/>
    <n v="155686420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220"/>
    <n v="1556335025364"/>
    <s v="0x16a5ccbdcd4"/>
    <n v="6"/>
    <s v="(0x6)"/>
    <s v="LMMGR_DATA_CONF param32 0x0000016A"/>
    <n v="3"/>
    <s v="52"/>
    <n v="362"/>
    <n v="15568642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230"/>
    <n v="1556335025366"/>
    <s v="0x16a5ccbdcd6"/>
    <n v="122"/>
    <s v="(0x7a)"/>
    <s v="FRT32_TX_END param32 0x5CCBDCD0"/>
    <n v="2"/>
    <s v="52"/>
    <n v="1556864208"/>
    <n v="155686421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1240"/>
    <n v="1556335025368"/>
    <s v="0x16a5ccbdcd8"/>
    <n v="122"/>
    <s v="(0x7a)"/>
    <s v="FRT32_TX_END param32 0x0000016A"/>
    <n v="2"/>
    <s v="52"/>
    <n v="362"/>
    <n v="15568642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90"/>
    <n v="1556335976887"/>
    <s v="0x16a5cda61b7"/>
    <n v="131"/>
    <s v="(0x83)"/>
    <s v="CL_NEW CL Id 53 (0x35) duration 400msec"/>
    <n v="951519"/>
    <s v="53"/>
    <b v="0"/>
    <n v="15578157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b0"/>
    <n v="1556335976929"/>
    <s v="0x16a5cda61e1"/>
    <n v="129"/>
    <s v="(0x81)"/>
    <s v="CL_FRT32_TX_CALL param32 0x5CDA655A"/>
    <n v="42"/>
    <s v="53"/>
    <n v="1557816666"/>
    <n v="1557815777"/>
    <s v=""/>
    <s v="beforeTx"/>
    <s v=""/>
    <s v=""/>
    <s v=""/>
    <s v=""/>
    <s v=""/>
    <s v=""/>
    <n v="719"/>
    <s v="EMPTY"/>
    <s v="EMPTY"/>
    <s v="EMPTY"/>
    <n v="889"/>
    <n v="908"/>
    <s v="EMPTY"/>
    <s v="EMPTY"/>
    <x v="0"/>
  </r>
  <r>
    <s v="000015c0"/>
    <n v="1556335976931"/>
    <s v="0x16a5cda61e3"/>
    <n v="129"/>
    <s v="(0x81)"/>
    <s v="CL_FRT32_TX_CALL param32 0x0000016A"/>
    <n v="2"/>
    <s v="53"/>
    <n v="362"/>
    <n v="15578157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d0"/>
    <n v="1556335977837"/>
    <s v="0x16a5cda656d"/>
    <n v="140"/>
    <s v="(0x8c)"/>
    <s v="CL_TX STS_SUCCESS(0,0x0) mode 1 chan 57"/>
    <n v="906"/>
    <s v="53"/>
    <b v="0"/>
    <n v="155781668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e0"/>
    <n v="1556335980927"/>
    <s v="0x16a5cda717f"/>
    <n v="6"/>
    <s v="(0x6)"/>
    <s v="LMMGR_DATA_CONF param32 0x5CDA6829"/>
    <n v="3090"/>
    <s v="53"/>
    <n v="1557817385"/>
    <n v="155781977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5f0"/>
    <n v="1556335980931"/>
    <s v="0x16a5cda7183"/>
    <n v="6"/>
    <s v="(0x6)"/>
    <s v="LMMGR_DATA_CONF param32 0x0000016A"/>
    <n v="4"/>
    <s v="53"/>
    <n v="362"/>
    <n v="15578197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600"/>
    <n v="1556335980933"/>
    <s v="0x16a5cda7185"/>
    <n v="122"/>
    <s v="(0x7a)"/>
    <s v="FRT32_TX_END param32 0x5CDA7148"/>
    <n v="2"/>
    <s v="53"/>
    <n v="1557819720"/>
    <n v="1557819781"/>
    <s v=""/>
    <s v=""/>
    <s v=""/>
    <s v="txEnd"/>
    <s v=""/>
    <s v=""/>
    <s v=""/>
    <s v=""/>
    <s v="EMPTY"/>
    <n v="830"/>
    <s v="EMPTY"/>
    <s v="EMPTY"/>
    <s v="EMPTY"/>
    <s v="EMPTY"/>
    <s v="EMPTY"/>
    <s v="EMPTY"/>
    <x v="4"/>
  </r>
  <r>
    <s v="00001610"/>
    <n v="1556335980935"/>
    <s v="0x16a5cda7187"/>
    <n v="122"/>
    <s v="(0x7a)"/>
    <s v="FRT32_TX_END param32 0x0000016A"/>
    <n v="2"/>
    <s v="53"/>
    <n v="362"/>
    <n v="15578197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6b0"/>
    <n v="1556335981550"/>
    <s v="0x16a5cda73ee"/>
    <n v="130"/>
    <s v="(0x82)"/>
    <s v="CL_FRT32_RX_CALL param32 0x00390001"/>
    <n v="615"/>
    <s v="53"/>
    <n v="3735553"/>
    <n v="1557820398"/>
    <s v=""/>
    <s v=""/>
    <s v=""/>
    <s v=""/>
    <s v=""/>
    <s v="beforeRx"/>
    <s v=""/>
    <s v=""/>
    <s v="EMPTY"/>
    <s v="EMPTY"/>
    <s v="EMPTY"/>
    <s v="EMPTY"/>
    <s v="EMPTY"/>
    <s v="EMPTY"/>
    <s v="EMPTY"/>
    <n v="152"/>
    <x v="0"/>
  </r>
  <r>
    <s v="000016c0"/>
    <n v="1556335981702"/>
    <s v="0x16a5cda7486"/>
    <n v="141"/>
    <s v="(0x8d)"/>
    <s v="CL_RX STS_SUCCESS(0,0x0) mode 1 chan 57"/>
    <n v="152"/>
    <s v="53"/>
    <b v="0"/>
    <n v="155782055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6e0"/>
    <n v="1556335982860"/>
    <s v="0x16a5cda790c"/>
    <n v="123"/>
    <s v="(0x7b)"/>
    <s v="FRT32_RX_START param32 0x5CDA77E0"/>
    <n v="1158"/>
    <s v="53"/>
    <n v="1557821408"/>
    <n v="155782170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6f0"/>
    <n v="1556335982863"/>
    <s v="0x16a5cda790f"/>
    <n v="123"/>
    <s v="(0x7b)"/>
    <s v="FRT32_RX_START param32 0x0000016A"/>
    <n v="3"/>
    <s v="53"/>
    <n v="362"/>
    <n v="15578217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860"/>
    <n v="1556335984307"/>
    <s v="0x16a5cda7eb3"/>
    <n v="124"/>
    <s v="(0x7c)"/>
    <s v="FRT32_RX_END param32 0x5CDA7E70"/>
    <n v="1444"/>
    <s v="53"/>
    <n v="1557823088"/>
    <n v="1557823155"/>
    <s v=""/>
    <s v=""/>
    <s v=""/>
    <s v=""/>
    <s v=""/>
    <s v=""/>
    <s v=""/>
    <s v="rxEnd"/>
    <s v="EMPTY"/>
    <s v="EMPTY"/>
    <n v="1000"/>
    <n v="1722"/>
    <s v="EMPTY"/>
    <s v="EMPTY"/>
    <n v="202"/>
    <s v="EMPTY"/>
    <x v="0"/>
  </r>
  <r>
    <s v="00001870"/>
    <n v="1556335984309"/>
    <s v="0x16a5cda7eb5"/>
    <n v="124"/>
    <s v="(0x7c)"/>
    <s v="FRT32_RX_END param32 0x0000016A"/>
    <n v="2"/>
    <s v="53"/>
    <n v="362"/>
    <n v="15578231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10"/>
    <n v="1556335984442"/>
    <s v="0x16a5cda7f3a"/>
    <n v="129"/>
    <s v="(0x81)"/>
    <s v="CL_FRT32_TX_CALL param32 0x5CDA8258"/>
    <n v="133"/>
    <s v="53"/>
    <n v="1557824088"/>
    <n v="1557823290"/>
    <s v=""/>
    <s v="beforeTx"/>
    <s v=""/>
    <s v=""/>
    <s v=""/>
    <s v=""/>
    <s v=""/>
    <s v=""/>
    <n v="722"/>
    <s v="EMPTY"/>
    <s v="EMPTY"/>
    <s v="EMPTY"/>
    <n v="798"/>
    <n v="817"/>
    <s v="EMPTY"/>
    <s v="EMPTY"/>
    <x v="0"/>
  </r>
  <r>
    <s v="00001920"/>
    <n v="1556335984445"/>
    <s v="0x16a5cda7f3d"/>
    <n v="129"/>
    <s v="(0x81)"/>
    <s v="CL_FRT32_TX_CALL param32 0x0000016A"/>
    <n v="3"/>
    <s v="53"/>
    <n v="362"/>
    <n v="15578232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30"/>
    <n v="1556335985259"/>
    <s v="0x16a5cda826b"/>
    <n v="140"/>
    <s v="(0x8c)"/>
    <s v="CL_TX STS_SUCCESS(0,0x0) mode 1 chan 57"/>
    <n v="814"/>
    <s v="53"/>
    <b v="0"/>
    <n v="155782410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f0"/>
    <n v="1556335998669"/>
    <s v="0x16a5cdab6cd"/>
    <n v="6"/>
    <s v="(0x6)"/>
    <s v="LMMGR_DATA_CONF param32 0x5CDA852A"/>
    <n v="13410"/>
    <s v="53"/>
    <n v="1557824810"/>
    <n v="155783751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a00"/>
    <n v="1556335998671"/>
    <s v="0x16a5cdab6cf"/>
    <n v="6"/>
    <s v="(0x6)"/>
    <s v="LMMGR_DATA_CONF param32 0x0000016A"/>
    <n v="2"/>
    <s v="53"/>
    <n v="362"/>
    <n v="15578375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a10"/>
    <n v="1556335998674"/>
    <s v="0x16a5cdab6d2"/>
    <n v="122"/>
    <s v="(0x7a)"/>
    <s v="FRT32_TX_END param32 0x5CDAB694"/>
    <n v="3"/>
    <s v="53"/>
    <n v="1557837460"/>
    <n v="1557837522"/>
    <s v=""/>
    <s v=""/>
    <s v=""/>
    <s v="txEnd"/>
    <s v=""/>
    <s v=""/>
    <s v=""/>
    <s v=""/>
    <s v="EMPTY"/>
    <n v="556"/>
    <s v="EMPTY"/>
    <s v="EMPTY"/>
    <s v="EMPTY"/>
    <s v="EMPTY"/>
    <s v="EMPTY"/>
    <s v="EMPTY"/>
    <x v="2"/>
  </r>
  <r>
    <s v="00001a20"/>
    <n v="1556335998676"/>
    <s v="0x16a5cdab6d4"/>
    <n v="122"/>
    <s v="(0x7a)"/>
    <s v="FRT32_TX_END param32 0x0000016A"/>
    <n v="2"/>
    <s v="53"/>
    <n v="362"/>
    <n v="15578375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ac0"/>
    <n v="1556335999152"/>
    <s v="0x16a5cdab8b0"/>
    <n v="130"/>
    <s v="(0x82)"/>
    <s v="CL_FRT32_RX_CALL param32 0x00390001"/>
    <n v="476"/>
    <s v="53"/>
    <n v="3735553"/>
    <n v="1557838000"/>
    <s v=""/>
    <s v=""/>
    <s v=""/>
    <s v=""/>
    <s v=""/>
    <s v="beforeRx"/>
    <s v=""/>
    <s v=""/>
    <s v="EMPTY"/>
    <s v="EMPTY"/>
    <s v="EMPTY"/>
    <s v="EMPTY"/>
    <s v="EMPTY"/>
    <s v="EMPTY"/>
    <s v="EMPTY"/>
    <n v="16"/>
    <x v="0"/>
  </r>
  <r>
    <s v="00001ad0"/>
    <n v="1556335999168"/>
    <s v="0x16a5cdab8c0"/>
    <n v="141"/>
    <s v="(0x8d)"/>
    <s v="CL_RX STS_SUCCESS(0,0x0) mode 1 chan 57"/>
    <n v="16"/>
    <s v="53"/>
    <b v="0"/>
    <n v="155783801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af0"/>
    <n v="1556336000602"/>
    <s v="0x16a5cdabe5a"/>
    <n v="123"/>
    <s v="(0x7b)"/>
    <s v="FRT32_RX_START param32 0x5CDABD2D"/>
    <n v="1434"/>
    <s v="53"/>
    <n v="1557839149"/>
    <n v="155783945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b00"/>
    <n v="1556336000604"/>
    <s v="0x16a5cdabe5c"/>
    <n v="123"/>
    <s v="(0x7b)"/>
    <s v="FRT32_RX_START param32 0x0000016A"/>
    <n v="2"/>
    <s v="53"/>
    <n v="362"/>
    <n v="15578394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cb0"/>
    <n v="1556336002208"/>
    <s v="0x16a5cdac4a0"/>
    <n v="124"/>
    <s v="(0x7c)"/>
    <s v="FRT32_RX_END param32 0x5CDAC45E"/>
    <n v="1604"/>
    <s v="53"/>
    <n v="1557840990"/>
    <n v="1557841056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1cc0"/>
    <n v="1556336002211"/>
    <s v="0x16a5cdac4a3"/>
    <n v="124"/>
    <s v="(0x7c)"/>
    <s v="FRT32_RX_END param32 0x0000016A"/>
    <n v="3"/>
    <s v="53"/>
    <n v="362"/>
    <n v="15578410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f10"/>
    <n v="1556336007629"/>
    <s v="0x16a5cdad9cd"/>
    <n v="123"/>
    <s v="(0x7b)"/>
    <s v="FRT32_RX_START param32 0x5CDAD8A1"/>
    <n v="5418"/>
    <s v="53"/>
    <n v="1557846177"/>
    <n v="15578464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f20"/>
    <n v="1556336007633"/>
    <s v="0x16a5cdad9d1"/>
    <n v="123"/>
    <s v="(0x7b)"/>
    <s v="FRT32_RX_START param32 0x0000016A"/>
    <n v="4"/>
    <s v="53"/>
    <n v="362"/>
    <n v="15578464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0c0"/>
    <n v="1556336009168"/>
    <s v="0x16a5cdadfd0"/>
    <n v="131"/>
    <s v="(0x83)"/>
    <s v="CL_NEW CL Id 54 (0x36) duration 400msec"/>
    <n v="1535"/>
    <s v="54"/>
    <b v="0"/>
    <n v="15578480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1e0"/>
    <n v="1556336010274"/>
    <s v="0x16a5cdae422"/>
    <n v="124"/>
    <s v="(0x7c)"/>
    <s v="FRT32_RX_END param32 0x5CDAE3E1"/>
    <n v="1106"/>
    <s v="54"/>
    <n v="1557849057"/>
    <n v="15578491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1f0"/>
    <n v="1556336010276"/>
    <s v="0x16a5cdae424"/>
    <n v="124"/>
    <s v="(0x7c)"/>
    <s v="FRT32_RX_END param32 0x0000016A"/>
    <n v="2"/>
    <s v="54"/>
    <n v="362"/>
    <n v="15578491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70"/>
    <n v="1556336010387"/>
    <s v="0x16a5cdae493"/>
    <n v="129"/>
    <s v="(0x81)"/>
    <s v="CL_FRT32_TX_CALL param32 0x5CDAE959"/>
    <n v="111"/>
    <s v="54"/>
    <n v="1557850457"/>
    <n v="1557849235"/>
    <s v=""/>
    <s v="beforeTx"/>
    <s v=""/>
    <s v=""/>
    <s v=""/>
    <s v=""/>
    <s v=""/>
    <s v=""/>
    <n v="722"/>
    <s v="EMPTY"/>
    <s v="EMPTY"/>
    <s v="EMPTY"/>
    <n v="1222"/>
    <n v="1235"/>
    <s v="EMPTY"/>
    <s v="EMPTY"/>
    <x v="0"/>
  </r>
  <r>
    <s v="00002280"/>
    <n v="1556336010390"/>
    <s v="0x16a5cdae496"/>
    <n v="129"/>
    <s v="(0x81)"/>
    <s v="CL_FRT32_TX_CALL param32 0x0000016A"/>
    <n v="3"/>
    <s v="54"/>
    <n v="362"/>
    <n v="15578492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90"/>
    <n v="1556336011622"/>
    <s v="0x16a5cdae966"/>
    <n v="140"/>
    <s v="(0x8c)"/>
    <s v="CL_TX STS_SUCCESS(0,0x0) mode 47 chan 14"/>
    <n v="1232"/>
    <s v="54"/>
    <b v="0"/>
    <n v="155785047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c0"/>
    <n v="1556336012951"/>
    <s v="0x16a5cdaee97"/>
    <n v="6"/>
    <s v="(0x6)"/>
    <s v="LMMGR_DATA_CONF param32 0x5CDAEC2B"/>
    <n v="1329"/>
    <s v="54"/>
    <n v="1557851179"/>
    <n v="155785179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2d0"/>
    <n v="1556336012953"/>
    <s v="0x16a5cdaee99"/>
    <n v="6"/>
    <s v="(0x6)"/>
    <s v="LMMGR_DATA_CONF param32 0x0000016A"/>
    <n v="2"/>
    <s v="54"/>
    <n v="362"/>
    <n v="15578518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e0"/>
    <n v="1556336012956"/>
    <s v="0x16a5cdaee9c"/>
    <n v="122"/>
    <s v="(0x7a)"/>
    <s v="FRT32_TX_END param32 0x5CDAEE96"/>
    <n v="3"/>
    <s v="54"/>
    <n v="1557851798"/>
    <n v="1557851804"/>
    <s v=""/>
    <s v=""/>
    <s v=""/>
    <s v="txEnd"/>
    <s v=""/>
    <s v=""/>
    <s v=""/>
    <s v=""/>
    <s v="EMPTY"/>
    <n v="781"/>
    <s v="EMPTY"/>
    <s v="EMPTY"/>
    <s v="EMPTY"/>
    <s v="EMPTY"/>
    <s v="EMPTY"/>
    <s v="EMPTY"/>
    <x v="5"/>
  </r>
  <r>
    <s v="000022f0"/>
    <n v="1556336012958"/>
    <s v="0x16a5cdaee9e"/>
    <n v="122"/>
    <s v="(0x7a)"/>
    <s v="FRT32_TX_END param32 0x0000016A"/>
    <n v="2"/>
    <s v="54"/>
    <n v="362"/>
    <n v="15578518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90"/>
    <n v="1556336013573"/>
    <s v="0x16a5cdaf105"/>
    <n v="130"/>
    <s v="(0x82)"/>
    <s v="CL_FRT32_RX_CALL param32 0x000E002F"/>
    <n v="615"/>
    <s v="54"/>
    <n v="917551"/>
    <n v="1557852421"/>
    <s v=""/>
    <s v=""/>
    <s v=""/>
    <s v=""/>
    <s v=""/>
    <s v="beforeRx"/>
    <s v=""/>
    <s v=""/>
    <s v="EMPTY"/>
    <s v="EMPTY"/>
    <s v="EMPTY"/>
    <s v="EMPTY"/>
    <s v="EMPTY"/>
    <s v="EMPTY"/>
    <s v="EMPTY"/>
    <n v="158"/>
    <x v="0"/>
  </r>
  <r>
    <s v="000023a0"/>
    <n v="1556336013731"/>
    <s v="0x16a5cdaf1a3"/>
    <n v="141"/>
    <s v="(0x8d)"/>
    <s v="CL_RX STS_SUCCESS(0,0x0) mode 47 chan 14"/>
    <n v="158"/>
    <s v="54"/>
    <b v="0"/>
    <n v="155785257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410"/>
    <n v="1556336015050"/>
    <s v="0x16a5cdaf6ca"/>
    <n v="123"/>
    <s v="(0x7b)"/>
    <s v="FRT32_RX_START param32 0x5CDAF538"/>
    <n v="1319"/>
    <s v="54"/>
    <n v="1557853496"/>
    <n v="155785389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420"/>
    <n v="1556336015052"/>
    <s v="0x16a5cdaf6cc"/>
    <n v="123"/>
    <s v="(0x7b)"/>
    <s v="FRT32_RX_START param32 0x0000016A"/>
    <n v="2"/>
    <s v="54"/>
    <n v="362"/>
    <n v="15578539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5d0"/>
    <n v="1556336016145"/>
    <s v="0x16a5cdafb11"/>
    <n v="124"/>
    <s v="(0x7c)"/>
    <s v="FRT32_RX_END param32 0x5CDAFACC"/>
    <n v="1093"/>
    <s v="54"/>
    <n v="1557854924"/>
    <n v="1557854993"/>
    <s v=""/>
    <s v=""/>
    <s v=""/>
    <s v=""/>
    <s v=""/>
    <s v=""/>
    <s v=""/>
    <s v="rxEnd"/>
    <s v="EMPTY"/>
    <s v="EMPTY"/>
    <n v="1000"/>
    <n v="1721"/>
    <s v="EMPTY"/>
    <s v="EMPTY"/>
    <n v="195"/>
    <s v="EMPTY"/>
    <x v="0"/>
  </r>
  <r>
    <s v="000025e0"/>
    <n v="1556336016147"/>
    <s v="0x16a5cdafb13"/>
    <n v="124"/>
    <s v="(0x7c)"/>
    <s v="FRT32_RX_END param32 0x0000016A"/>
    <n v="2"/>
    <s v="54"/>
    <n v="362"/>
    <n v="15578549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80"/>
    <n v="1556336016271"/>
    <s v="0x16a5cdafb8f"/>
    <n v="129"/>
    <s v="(0x81)"/>
    <s v="CL_FRT32_TX_CALL param32 0x5CDAFEB4"/>
    <n v="124"/>
    <s v="54"/>
    <n v="1557855924"/>
    <n v="1557855119"/>
    <s v=""/>
    <s v="beforeTx"/>
    <s v=""/>
    <s v=""/>
    <s v=""/>
    <s v=""/>
    <s v=""/>
    <s v=""/>
    <n v="721"/>
    <s v="EMPTY"/>
    <s v="EMPTY"/>
    <s v="EMPTY"/>
    <n v="805"/>
    <n v="817"/>
    <s v="EMPTY"/>
    <s v="EMPTY"/>
    <x v="0"/>
  </r>
  <r>
    <s v="00002690"/>
    <n v="1556336016275"/>
    <s v="0x16a5cdafb93"/>
    <n v="129"/>
    <s v="(0x81)"/>
    <s v="CL_FRT32_TX_CALL param32 0x0000016A"/>
    <n v="4"/>
    <s v="54"/>
    <n v="362"/>
    <n v="15578551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a0"/>
    <n v="1556336017088"/>
    <s v="0x16a5cdafec0"/>
    <n v="140"/>
    <s v="(0x8c)"/>
    <s v="CL_TX STS_SUCCESS(0,0x0) mode 47 chan 14"/>
    <n v="813"/>
    <s v="54"/>
    <b v="0"/>
    <n v="155785593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d0"/>
    <n v="1556336018417"/>
    <s v="0x16a5cdb03f1"/>
    <n v="6"/>
    <s v="(0x6)"/>
    <s v="LMMGR_DATA_CONF param32 0x5CDB0185"/>
    <n v="1329"/>
    <s v="54"/>
    <n v="1557856645"/>
    <n v="155785726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6e0"/>
    <n v="1556336018419"/>
    <s v="0x16a5cdb03f3"/>
    <n v="6"/>
    <s v="(0x6)"/>
    <s v="LMMGR_DATA_CONF param32 0x0000016A"/>
    <n v="2"/>
    <s v="54"/>
    <n v="362"/>
    <n v="15578572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f0"/>
    <n v="1556336018422"/>
    <s v="0x16a5cdb03f6"/>
    <n v="122"/>
    <s v="(0x7a)"/>
    <s v="FRT32_TX_END param32 0x5CDB03F0"/>
    <n v="3"/>
    <s v="54"/>
    <n v="1557857264"/>
    <n v="155785727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2700"/>
    <n v="1556336018425"/>
    <s v="0x16a5cdb03f9"/>
    <n v="122"/>
    <s v="(0x7a)"/>
    <s v="FRT32_TX_END param32 0x0000016A"/>
    <n v="3"/>
    <s v="54"/>
    <n v="362"/>
    <n v="15578572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a50"/>
    <n v="1556336976796"/>
    <s v="0x16a5ce9a39c"/>
    <n v="131"/>
    <s v="(0x83)"/>
    <s v="CL_NEW CL Id 55 (0x37) duration 400msec"/>
    <n v="958371"/>
    <s v="55"/>
    <b v="0"/>
    <n v="15588156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a70"/>
    <n v="1556336976837"/>
    <s v="0x16a5ce9a3c5"/>
    <n v="129"/>
    <s v="(0x81)"/>
    <s v="CL_FRT32_TX_CALL param32 0x5CE9A73E"/>
    <n v="41"/>
    <s v="55"/>
    <n v="1558816574"/>
    <n v="1558815685"/>
    <s v=""/>
    <s v="beforeTx"/>
    <s v=""/>
    <s v=""/>
    <s v=""/>
    <s v=""/>
    <s v=""/>
    <s v=""/>
    <n v="719"/>
    <s v="EMPTY"/>
    <s v="EMPTY"/>
    <s v="EMPTY"/>
    <n v="889"/>
    <n v="908"/>
    <s v="EMPTY"/>
    <s v="EMPTY"/>
    <x v="0"/>
  </r>
  <r>
    <s v="00002a80"/>
    <n v="1556336976841"/>
    <s v="0x16a5ce9a3c9"/>
    <n v="129"/>
    <s v="(0x81)"/>
    <s v="CL_FRT32_TX_CALL param32 0x0000016A"/>
    <n v="4"/>
    <s v="55"/>
    <n v="362"/>
    <n v="1558815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a90"/>
    <n v="1556336977745"/>
    <s v="0x16a5ce9a751"/>
    <n v="140"/>
    <s v="(0x8c)"/>
    <s v="CL_TX STS_SUCCESS(0,0x0) mode 1 chan 5"/>
    <n v="904"/>
    <s v="55"/>
    <b v="0"/>
    <n v="155881659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aa0"/>
    <n v="1556336980835"/>
    <s v="0x16a5ce9b363"/>
    <n v="6"/>
    <s v="(0x6)"/>
    <s v="LMMGR_DATA_CONF param32 0x5CE9AA0D"/>
    <n v="3090"/>
    <s v="55"/>
    <n v="1558817293"/>
    <n v="155881968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ab0"/>
    <n v="1556336980837"/>
    <s v="0x16a5ce9b365"/>
    <n v="6"/>
    <s v="(0x6)"/>
    <s v="LMMGR_DATA_CONF param32 0x0000016A"/>
    <n v="2"/>
    <s v="55"/>
    <n v="362"/>
    <n v="15588196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ac0"/>
    <n v="1556336980840"/>
    <s v="0x16a5ce9b368"/>
    <n v="122"/>
    <s v="(0x7a)"/>
    <s v="FRT32_TX_END param32 0x5CE9B32C"/>
    <n v="3"/>
    <s v="55"/>
    <n v="1558819628"/>
    <n v="1558819688"/>
    <s v=""/>
    <s v=""/>
    <s v=""/>
    <s v="txEnd"/>
    <s v=""/>
    <s v=""/>
    <s v=""/>
    <s v=""/>
    <s v="EMPTY"/>
    <n v="818"/>
    <s v="EMPTY"/>
    <s v="EMPTY"/>
    <s v="EMPTY"/>
    <s v="EMPTY"/>
    <s v="EMPTY"/>
    <s v="EMPTY"/>
    <x v="1"/>
  </r>
  <r>
    <s v="00002ad0"/>
    <n v="1556336980842"/>
    <s v="0x16a5ce9b36a"/>
    <n v="122"/>
    <s v="(0x7a)"/>
    <s v="FRT32_TX_END param32 0x0000016A"/>
    <n v="2"/>
    <s v="55"/>
    <n v="362"/>
    <n v="15588196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b70"/>
    <n v="1556336981457"/>
    <s v="0x16a5ce9b5d1"/>
    <n v="130"/>
    <s v="(0x82)"/>
    <s v="CL_FRT32_RX_CALL param32 0x00050001"/>
    <n v="615"/>
    <s v="55"/>
    <n v="327681"/>
    <n v="1558820305"/>
    <s v=""/>
    <s v=""/>
    <s v=""/>
    <s v=""/>
    <s v=""/>
    <s v="beforeRx"/>
    <s v=""/>
    <s v=""/>
    <s v="EMPTY"/>
    <s v="EMPTY"/>
    <s v="EMPTY"/>
    <s v="EMPTY"/>
    <s v="EMPTY"/>
    <s v="EMPTY"/>
    <s v="EMPTY"/>
    <n v="141"/>
    <x v="0"/>
  </r>
  <r>
    <s v="00002b80"/>
    <n v="1556336981598"/>
    <s v="0x16a5ce9b65e"/>
    <n v="141"/>
    <s v="(0x8d)"/>
    <s v="CL_RX STS_SUCCESS(0,0x0) mode 1 chan 5"/>
    <n v="141"/>
    <s v="55"/>
    <b v="0"/>
    <n v="155882044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ba0"/>
    <n v="1556336982768"/>
    <s v="0x16a5ce9baf0"/>
    <n v="123"/>
    <s v="(0x7b)"/>
    <s v="FRT32_RX_START param32 0x5CE9B9C2"/>
    <n v="1170"/>
    <s v="55"/>
    <n v="1558821314"/>
    <n v="155882161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bb0"/>
    <n v="1556336982770"/>
    <s v="0x16a5ce9baf2"/>
    <n v="123"/>
    <s v="(0x7b)"/>
    <s v="FRT32_RX_START param32 0x0000016A"/>
    <n v="2"/>
    <s v="55"/>
    <n v="362"/>
    <n v="15588216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20"/>
    <n v="1556336984216"/>
    <s v="0x16a5ce9c098"/>
    <n v="124"/>
    <s v="(0x7c)"/>
    <s v="FRT32_RX_END param32 0x5CE9C054"/>
    <n v="1446"/>
    <s v="55"/>
    <n v="1558822996"/>
    <n v="1558823064"/>
    <s v=""/>
    <s v=""/>
    <s v=""/>
    <s v=""/>
    <s v=""/>
    <s v=""/>
    <s v=""/>
    <s v="rxEnd"/>
    <s v="EMPTY"/>
    <s v="EMPTY"/>
    <n v="1000"/>
    <n v="1720"/>
    <s v="EMPTY"/>
    <s v="EMPTY"/>
    <n v="201"/>
    <s v="EMPTY"/>
    <x v="0"/>
  </r>
  <r>
    <s v="00002d30"/>
    <n v="1556336984218"/>
    <s v="0x16a5ce9c09a"/>
    <n v="124"/>
    <s v="(0x7c)"/>
    <s v="FRT32_RX_END param32 0x0000016A"/>
    <n v="2"/>
    <s v="55"/>
    <n v="362"/>
    <n v="15588230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d0"/>
    <n v="1556336984349"/>
    <s v="0x16a5ce9c11d"/>
    <n v="129"/>
    <s v="(0x81)"/>
    <s v="CL_FRT32_TX_CALL param32 0x5CE9C43C"/>
    <n v="131"/>
    <s v="55"/>
    <n v="1558823996"/>
    <n v="1558823197"/>
    <s v=""/>
    <s v="beforeTx"/>
    <s v=""/>
    <s v=""/>
    <s v=""/>
    <s v=""/>
    <s v=""/>
    <s v=""/>
    <n v="720"/>
    <s v="EMPTY"/>
    <s v="EMPTY"/>
    <s v="EMPTY"/>
    <n v="799"/>
    <n v="818"/>
    <s v="EMPTY"/>
    <s v="EMPTY"/>
    <x v="0"/>
  </r>
  <r>
    <s v="00002de0"/>
    <n v="1556336984351"/>
    <s v="0x16a5ce9c11f"/>
    <n v="129"/>
    <s v="(0x81)"/>
    <s v="CL_FRT32_TX_CALL param32 0x0000016A"/>
    <n v="2"/>
    <s v="55"/>
    <n v="362"/>
    <n v="15588231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f0"/>
    <n v="1556336985167"/>
    <s v="0x16a5ce9c44f"/>
    <n v="140"/>
    <s v="(0x8c)"/>
    <s v="CL_TX STS_SUCCESS(0,0x0) mode 1 chan 5"/>
    <n v="816"/>
    <s v="55"/>
    <b v="0"/>
    <n v="155882401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eb0"/>
    <n v="1556336998577"/>
    <s v="0x16a5ce9f8b1"/>
    <n v="6"/>
    <s v="(0x6)"/>
    <s v="LMMGR_DATA_CONF param32 0x5CE9C70C"/>
    <n v="13410"/>
    <s v="55"/>
    <n v="1558824716"/>
    <n v="155883742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ec0"/>
    <n v="1556336998579"/>
    <s v="0x16a5ce9f8b3"/>
    <n v="6"/>
    <s v="(0x6)"/>
    <s v="LMMGR_DATA_CONF param32 0x0000016A"/>
    <n v="2"/>
    <s v="55"/>
    <n v="362"/>
    <n v="15588374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ed0"/>
    <n v="1556336998582"/>
    <s v="0x16a5ce9f8b6"/>
    <n v="122"/>
    <s v="(0x7a)"/>
    <s v="FRT32_TX_END param32 0x5CE9F878"/>
    <n v="3"/>
    <s v="55"/>
    <n v="1558837368"/>
    <n v="1558837430"/>
    <s v=""/>
    <s v=""/>
    <s v=""/>
    <s v="txEnd"/>
    <s v=""/>
    <s v=""/>
    <s v=""/>
    <s v=""/>
    <s v="EMPTY"/>
    <n v="555"/>
    <s v="EMPTY"/>
    <s v="EMPTY"/>
    <s v="EMPTY"/>
    <s v="EMPTY"/>
    <s v="EMPTY"/>
    <s v="EMPTY"/>
    <x v="1"/>
  </r>
  <r>
    <s v="00002ee0"/>
    <n v="1556336998586"/>
    <s v="0x16a5ce9f8ba"/>
    <n v="122"/>
    <s v="(0x7a)"/>
    <s v="FRT32_TX_END param32 0x0000016A"/>
    <n v="4"/>
    <s v="55"/>
    <n v="362"/>
    <n v="15588374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f80"/>
    <n v="1556336999059"/>
    <s v="0x16a5ce9fa93"/>
    <n v="130"/>
    <s v="(0x82)"/>
    <s v="CL_FRT32_RX_CALL param32 0x00050001"/>
    <n v="473"/>
    <s v="55"/>
    <n v="327681"/>
    <n v="1558837907"/>
    <s v=""/>
    <s v=""/>
    <s v=""/>
    <s v=""/>
    <s v=""/>
    <s v="beforeRx"/>
    <s v=""/>
    <s v=""/>
    <s v="EMPTY"/>
    <s v="EMPTY"/>
    <s v="EMPTY"/>
    <s v="EMPTY"/>
    <s v="EMPTY"/>
    <s v="EMPTY"/>
    <s v="EMPTY"/>
    <n v="16"/>
    <x v="0"/>
  </r>
  <r>
    <s v="00002f90"/>
    <n v="1556336999075"/>
    <s v="0x16a5ce9faa3"/>
    <n v="141"/>
    <s v="(0x8d)"/>
    <s v="CL_RX STS_SUCCESS(0,0x0) mode 1 chan 5"/>
    <n v="16"/>
    <s v="55"/>
    <b v="0"/>
    <n v="1558837923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fb0"/>
    <n v="1556337000508"/>
    <s v="0x16a5cea003c"/>
    <n v="123"/>
    <s v="(0x7b)"/>
    <s v="FRT32_RX_START param32 0x5CE9FF0E"/>
    <n v="1433"/>
    <s v="55"/>
    <n v="1558839054"/>
    <n v="155883935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fc0"/>
    <n v="1556337000512"/>
    <s v="0x16a5cea0040"/>
    <n v="123"/>
    <s v="(0x7b)"/>
    <s v="FRT32_RX_START param32 0x0000016A"/>
    <n v="4"/>
    <s v="55"/>
    <n v="362"/>
    <n v="15588393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170"/>
    <n v="1556337002114"/>
    <s v="0x16a5cea0682"/>
    <n v="124"/>
    <s v="(0x7c)"/>
    <s v="FRT32_RX_END param32 0x5CEA0640"/>
    <n v="1602"/>
    <s v="55"/>
    <n v="1558840896"/>
    <n v="1558840962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3180"/>
    <n v="1556337002118"/>
    <s v="0x16a5cea0686"/>
    <n v="124"/>
    <s v="(0x7c)"/>
    <s v="FRT32_RX_END param32 0x0000016A"/>
    <n v="4"/>
    <s v="55"/>
    <n v="362"/>
    <n v="15588409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d0"/>
    <n v="1556337007350"/>
    <s v="0x16a5cea1af6"/>
    <n v="123"/>
    <s v="(0x7b)"/>
    <s v="FRT32_RX_START param32 0x5CEA19C9"/>
    <n v="5232"/>
    <s v="55"/>
    <n v="1558845897"/>
    <n v="15588461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e0"/>
    <n v="1556337007352"/>
    <s v="0x16a5cea1af8"/>
    <n v="123"/>
    <s v="(0x7b)"/>
    <s v="FRT32_RX_START param32 0x0000016A"/>
    <n v="2"/>
    <s v="55"/>
    <n v="362"/>
    <n v="15588462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580"/>
    <n v="1556337008889"/>
    <s v="0x16a5cea20f9"/>
    <n v="131"/>
    <s v="(0x83)"/>
    <s v="CL_NEW CL Id 56 (0x38) duration 400msec"/>
    <n v="1537"/>
    <s v="56"/>
    <b v="0"/>
    <n v="15588477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6a0"/>
    <n v="1556337009995"/>
    <s v="0x16a5cea254b"/>
    <n v="124"/>
    <s v="(0x7c)"/>
    <s v="FRT32_RX_END param32 0x5CEA250A"/>
    <n v="1106"/>
    <s v="56"/>
    <n v="1558848778"/>
    <n v="15588488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6b0"/>
    <n v="1556337009997"/>
    <s v="0x16a5cea254d"/>
    <n v="124"/>
    <s v="(0x7c)"/>
    <s v="FRT32_RX_END param32 0x0000016A"/>
    <n v="2"/>
    <s v="56"/>
    <n v="362"/>
    <n v="15588488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30"/>
    <n v="1556337010123"/>
    <s v="0x16a5cea25cb"/>
    <n v="129"/>
    <s v="(0x81)"/>
    <s v="CL_FRT32_TX_CALL param32 0x5CEA2A82"/>
    <n v="126"/>
    <s v="56"/>
    <n v="1558850178"/>
    <n v="1558848971"/>
    <s v=""/>
    <s v="beforeTx"/>
    <s v=""/>
    <s v=""/>
    <s v=""/>
    <s v=""/>
    <s v=""/>
    <s v=""/>
    <n v="722"/>
    <s v="EMPTY"/>
    <s v="EMPTY"/>
    <s v="EMPTY"/>
    <n v="1207"/>
    <n v="1220"/>
    <s v="EMPTY"/>
    <s v="EMPTY"/>
    <x v="0"/>
  </r>
  <r>
    <s v="00003740"/>
    <n v="1556337010125"/>
    <s v="0x16a5cea25cd"/>
    <n v="129"/>
    <s v="(0x81)"/>
    <s v="CL_FRT32_TX_CALL param32 0x0000016A"/>
    <n v="2"/>
    <s v="56"/>
    <n v="362"/>
    <n v="15588489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50"/>
    <n v="1556337011343"/>
    <s v="0x16a5cea2a8f"/>
    <n v="140"/>
    <s v="(0x8c)"/>
    <s v="CL_TX STS_SUCCESS(0,0x0) mode 47 chan 10"/>
    <n v="1218"/>
    <s v="56"/>
    <b v="0"/>
    <n v="155885019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80"/>
    <n v="1556337012671"/>
    <s v="0x16a5cea2fbf"/>
    <n v="6"/>
    <s v="(0x6)"/>
    <s v="LMMGR_DATA_CONF param32 0x5CEA2D54"/>
    <n v="1328"/>
    <s v="56"/>
    <n v="1558850900"/>
    <n v="155885151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3790"/>
    <n v="1556337012674"/>
    <s v="0x16a5cea2fc2"/>
    <n v="6"/>
    <s v="(0x6)"/>
    <s v="LMMGR_DATA_CONF param32 0x0000016A"/>
    <n v="3"/>
    <s v="56"/>
    <n v="362"/>
    <n v="15588515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a0"/>
    <n v="1556337012677"/>
    <s v="0x16a5cea2fc5"/>
    <n v="122"/>
    <s v="(0x7a)"/>
    <s v="FRT32_TX_END param32 0x5CEA2FBE"/>
    <n v="3"/>
    <s v="56"/>
    <n v="1558851518"/>
    <n v="1558851525"/>
    <s v=""/>
    <s v=""/>
    <s v=""/>
    <s v="txEnd"/>
    <s v=""/>
    <s v=""/>
    <s v=""/>
    <s v=""/>
    <s v="EMPTY"/>
    <n v="779"/>
    <s v="EMPTY"/>
    <s v="EMPTY"/>
    <s v="EMPTY"/>
    <s v="EMPTY"/>
    <s v="EMPTY"/>
    <s v="EMPTY"/>
    <x v="5"/>
  </r>
  <r>
    <s v="000037b0"/>
    <n v="1556337012680"/>
    <s v="0x16a5cea2fc8"/>
    <n v="122"/>
    <s v="(0x7a)"/>
    <s v="FRT32_TX_END param32 0x0000016A"/>
    <n v="3"/>
    <s v="56"/>
    <n v="362"/>
    <n v="15588515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850"/>
    <n v="1556337013294"/>
    <s v="0x16a5cea322e"/>
    <n v="130"/>
    <s v="(0x82)"/>
    <s v="CL_FRT32_RX_CALL param32 0x000A002F"/>
    <n v="614"/>
    <s v="56"/>
    <n v="655407"/>
    <n v="1558852142"/>
    <s v=""/>
    <s v=""/>
    <s v=""/>
    <s v=""/>
    <s v=""/>
    <s v="beforeRx"/>
    <s v=""/>
    <s v=""/>
    <s v="EMPTY"/>
    <s v="EMPTY"/>
    <s v="EMPTY"/>
    <s v="EMPTY"/>
    <s v="EMPTY"/>
    <s v="EMPTY"/>
    <s v="EMPTY"/>
    <n v="155"/>
    <x v="0"/>
  </r>
  <r>
    <s v="00003860"/>
    <n v="1556337013449"/>
    <s v="0x16a5cea32c9"/>
    <n v="141"/>
    <s v="(0x8d)"/>
    <s v="CL_RX STS_SUCCESS(0,0x0) mode 47 chan 10"/>
    <n v="155"/>
    <s v="56"/>
    <b v="0"/>
    <n v="155885229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38d0"/>
    <n v="1556337014791"/>
    <s v="0x16a5cea3807"/>
    <n v="123"/>
    <s v="(0x7b)"/>
    <s v="FRT32_RX_START param32 0x5CEA3660"/>
    <n v="1342"/>
    <s v="56"/>
    <n v="1558853216"/>
    <n v="155885363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38e0"/>
    <n v="1556337014794"/>
    <s v="0x16a5cea380a"/>
    <n v="123"/>
    <s v="(0x7b)"/>
    <s v="FRT32_RX_START param32 0x0000016A"/>
    <n v="3"/>
    <s v="56"/>
    <n v="362"/>
    <n v="15588536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90"/>
    <n v="1556337015865"/>
    <s v="0x16a5cea3c39"/>
    <n v="124"/>
    <s v="(0x7c)"/>
    <s v="FRT32_RX_END param32 0x5CEA3BF4"/>
    <n v="1071"/>
    <s v="56"/>
    <n v="1558854644"/>
    <n v="1558854713"/>
    <s v=""/>
    <s v=""/>
    <s v=""/>
    <s v=""/>
    <s v=""/>
    <s v=""/>
    <s v=""/>
    <s v="rxEnd"/>
    <s v="EMPTY"/>
    <s v="EMPTY"/>
    <n v="1000"/>
    <n v="1721"/>
    <s v="EMPTY"/>
    <s v="EMPTY"/>
    <n v="197"/>
    <s v="EMPTY"/>
    <x v="0"/>
  </r>
  <r>
    <s v="00003aa0"/>
    <n v="1556337015867"/>
    <s v="0x16a5cea3c3b"/>
    <n v="124"/>
    <s v="(0x7c)"/>
    <s v="FRT32_RX_END param32 0x0000016A"/>
    <n v="2"/>
    <s v="56"/>
    <n v="362"/>
    <n v="15588547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40"/>
    <n v="1556337015993"/>
    <s v="0x16a5cea3cb9"/>
    <n v="129"/>
    <s v="(0x81)"/>
    <s v="CL_FRT32_TX_CALL param32 0x5CEA3FDC"/>
    <n v="126"/>
    <s v="56"/>
    <n v="1558855644"/>
    <n v="1558854841"/>
    <s v=""/>
    <s v="beforeTx"/>
    <s v=""/>
    <s v=""/>
    <s v=""/>
    <s v=""/>
    <s v=""/>
    <s v=""/>
    <n v="721"/>
    <s v="EMPTY"/>
    <s v="EMPTY"/>
    <s v="EMPTY"/>
    <n v="803"/>
    <n v="815"/>
    <s v="EMPTY"/>
    <s v="EMPTY"/>
    <x v="0"/>
  </r>
  <r>
    <s v="00003b50"/>
    <n v="1556337015996"/>
    <s v="0x16a5cea3cbc"/>
    <n v="129"/>
    <s v="(0x81)"/>
    <s v="CL_FRT32_TX_CALL param32 0x0000016A"/>
    <n v="3"/>
    <s v="56"/>
    <n v="362"/>
    <n v="15588548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60"/>
    <n v="1556337016808"/>
    <s v="0x16a5cea3fe8"/>
    <n v="140"/>
    <s v="(0x8c)"/>
    <s v="CL_TX STS_SUCCESS(0,0x0) mode 47 chan 10"/>
    <n v="812"/>
    <s v="56"/>
    <b v="0"/>
    <n v="155885565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90"/>
    <n v="1556337018137"/>
    <s v="0x16a5cea4519"/>
    <n v="6"/>
    <s v="(0x6)"/>
    <s v="LMMGR_DATA_CONF param32 0x5CEA42AD"/>
    <n v="1329"/>
    <s v="56"/>
    <n v="1558856365"/>
    <n v="155885698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3ba0"/>
    <n v="1556337018139"/>
    <s v="0x16a5cea451b"/>
    <n v="6"/>
    <s v="(0x6)"/>
    <s v="LMMGR_DATA_CONF param32 0x0000016A"/>
    <n v="2"/>
    <s v="56"/>
    <n v="362"/>
    <n v="15588569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b0"/>
    <n v="1556337018142"/>
    <s v="0x16a5cea451e"/>
    <n v="122"/>
    <s v="(0x7a)"/>
    <s v="FRT32_TX_END param32 0x5CEA4518"/>
    <n v="3"/>
    <s v="56"/>
    <n v="1558856984"/>
    <n v="155885699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3bc0"/>
    <n v="1556337018144"/>
    <s v="0x16a5cea4520"/>
    <n v="122"/>
    <s v="(0x7a)"/>
    <s v="FRT32_TX_END param32 0x0000016A"/>
    <n v="2"/>
    <s v="56"/>
    <n v="362"/>
    <n v="15588569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00"/>
    <n v="1556337468201"/>
    <s v="0x16a5cf12329"/>
    <n v="123"/>
    <s v="(0x7b)"/>
    <s v="FRT32_RX_START param32 0x5CF121FC"/>
    <n v="450057"/>
    <s v="56"/>
    <n v="1559306748"/>
    <n v="15593070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10"/>
    <n v="1556337468203"/>
    <s v="0x16a5cf1232b"/>
    <n v="123"/>
    <s v="(0x7b)"/>
    <s v="FRT32_RX_START param32 0x0000016A"/>
    <n v="2"/>
    <s v="56"/>
    <n v="362"/>
    <n v="15593070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b0"/>
    <n v="1556337470771"/>
    <s v="0x16a5cf12d33"/>
    <n v="124"/>
    <s v="(0x7c)"/>
    <s v="FRT32_RX_END param32 0x5CF12CEC"/>
    <n v="2568"/>
    <s v="56"/>
    <n v="1559309548"/>
    <n v="1559309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c0"/>
    <n v="1556337470773"/>
    <s v="0x16a5cf12d35"/>
    <n v="124"/>
    <s v="(0x7c)"/>
    <s v="FRT32_RX_END param32 0x0000016A"/>
    <n v="2"/>
    <s v="56"/>
    <n v="362"/>
    <n v="15593096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a0"/>
    <n v="1556337971491"/>
    <s v="0x16a5cf8d123"/>
    <n v="131"/>
    <s v="(0x83)"/>
    <s v="CL_NEW CL Id 57 (0x39) duration 400msec"/>
    <n v="500718"/>
    <s v="57"/>
    <b v="0"/>
    <n v="15598103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c0"/>
    <n v="1556337971532"/>
    <s v="0x16a5cf8d14c"/>
    <n v="129"/>
    <s v="(0x81)"/>
    <s v="CL_FRT32_TX_CALL param32 0x5CF8D4B9"/>
    <n v="41"/>
    <s v="57"/>
    <n v="1559811257"/>
    <n v="1559810380"/>
    <s v=""/>
    <s v="beforeTx"/>
    <s v=""/>
    <s v=""/>
    <s v=""/>
    <s v=""/>
    <s v=""/>
    <s v=""/>
    <n v="718"/>
    <s v="EMPTY"/>
    <s v="EMPTY"/>
    <s v="EMPTY"/>
    <n v="877"/>
    <n v="895"/>
    <s v="EMPTY"/>
    <s v="EMPTY"/>
    <x v="0"/>
  </r>
  <r>
    <s v="000042d0"/>
    <n v="1556337971535"/>
    <s v="0x16a5cf8d14f"/>
    <n v="129"/>
    <s v="(0x81)"/>
    <s v="CL_FRT32_TX_CALL param32 0x0000016A"/>
    <n v="3"/>
    <s v="57"/>
    <n v="362"/>
    <n v="15598103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e0"/>
    <n v="1556337972427"/>
    <s v="0x16a5cf8d4cb"/>
    <n v="140"/>
    <s v="(0x8c)"/>
    <s v="CL_TX STS_SUCCESS(0,0x0) mode 1 chan 44"/>
    <n v="892"/>
    <s v="57"/>
    <b v="0"/>
    <n v="155981127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f0"/>
    <n v="1556337975517"/>
    <s v="0x16a5cf8e0dd"/>
    <n v="6"/>
    <s v="(0x6)"/>
    <s v="LMMGR_DATA_CONF param32 0x5CF8D787"/>
    <n v="3090"/>
    <s v="57"/>
    <n v="1559811975"/>
    <n v="155981436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300"/>
    <n v="1556337975521"/>
    <s v="0x16a5cf8e0e1"/>
    <n v="6"/>
    <s v="(0x6)"/>
    <s v="LMMGR_DATA_CONF param32 0x0000016A"/>
    <n v="4"/>
    <s v="57"/>
    <n v="362"/>
    <n v="15598143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310"/>
    <n v="1556337975523"/>
    <s v="0x16a5cf8e0e3"/>
    <n v="122"/>
    <s v="(0x7a)"/>
    <s v="FRT32_TX_END param32 0x5CF8E0A6"/>
    <n v="2"/>
    <s v="57"/>
    <n v="1559814310"/>
    <n v="1559814371"/>
    <s v=""/>
    <s v=""/>
    <s v=""/>
    <s v="txEnd"/>
    <s v=""/>
    <s v=""/>
    <s v=""/>
    <s v=""/>
    <s v="EMPTY"/>
    <n v="901"/>
    <s v="EMPTY"/>
    <s v="EMPTY"/>
    <s v="EMPTY"/>
    <s v="EMPTY"/>
    <s v="EMPTY"/>
    <s v="EMPTY"/>
    <x v="1"/>
  </r>
  <r>
    <s v="00004320"/>
    <n v="1556337975526"/>
    <s v="0x16a5cf8e0e6"/>
    <n v="122"/>
    <s v="(0x7a)"/>
    <s v="FRT32_TX_END param32 0x0000016A"/>
    <n v="3"/>
    <s v="57"/>
    <n v="362"/>
    <n v="15598143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3c0"/>
    <n v="1556337976222"/>
    <s v="0x16a5cf8e39e"/>
    <n v="130"/>
    <s v="(0x82)"/>
    <s v="CL_FRT32_RX_CALL param32 0x002C0001"/>
    <n v="696"/>
    <s v="57"/>
    <n v="2883585"/>
    <n v="1559815070"/>
    <s v=""/>
    <s v=""/>
    <s v=""/>
    <s v=""/>
    <s v=""/>
    <s v="beforeRx"/>
    <s v=""/>
    <s v=""/>
    <s v="EMPTY"/>
    <s v="EMPTY"/>
    <s v="EMPTY"/>
    <s v="EMPTY"/>
    <s v="EMPTY"/>
    <s v="EMPTY"/>
    <s v="EMPTY"/>
    <n v="141"/>
    <x v="0"/>
  </r>
  <r>
    <s v="000043d0"/>
    <n v="1556337976363"/>
    <s v="0x16a5cf8e42b"/>
    <n v="141"/>
    <s v="(0x8d)"/>
    <s v="CL_RX STS_SUCCESS(0,0x0) mode 1 chan 44"/>
    <n v="141"/>
    <s v="57"/>
    <b v="0"/>
    <n v="155981521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43f0"/>
    <n v="1556337977448"/>
    <s v="0x16a5cf8e868"/>
    <n v="123"/>
    <s v="(0x7b)"/>
    <s v="FRT32_RX_START param32 0x5CF8E73C"/>
    <n v="1085"/>
    <s v="57"/>
    <n v="1559815996"/>
    <n v="155981629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4400"/>
    <n v="1556337977451"/>
    <s v="0x16a5cf8e86b"/>
    <n v="123"/>
    <s v="(0x7b)"/>
    <s v="FRT32_RX_START param32 0x0000016A"/>
    <n v="3"/>
    <s v="57"/>
    <n v="362"/>
    <n v="15598162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70"/>
    <n v="1556337978895"/>
    <s v="0x16a5cf8ee0f"/>
    <n v="124"/>
    <s v="(0x7c)"/>
    <s v="FRT32_RX_END param32 0x5CF8EDCD"/>
    <n v="1444"/>
    <s v="57"/>
    <n v="1559817677"/>
    <n v="1559817743"/>
    <s v=""/>
    <s v=""/>
    <s v=""/>
    <s v=""/>
    <s v=""/>
    <s v=""/>
    <s v=""/>
    <s v="rxEnd"/>
    <s v="EMPTY"/>
    <s v="EMPTY"/>
    <n v="1000"/>
    <n v="1721"/>
    <s v="EMPTY"/>
    <s v="EMPTY"/>
    <n v="201"/>
    <s v="EMPTY"/>
    <x v="0"/>
  </r>
  <r>
    <s v="00004580"/>
    <n v="1556337978898"/>
    <s v="0x16a5cf8ee12"/>
    <n v="124"/>
    <s v="(0x7c)"/>
    <s v="FRT32_RX_END param32 0x0000016A"/>
    <n v="3"/>
    <s v="57"/>
    <n v="362"/>
    <n v="15598177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620"/>
    <n v="1556337979030"/>
    <s v="0x16a5cf8ee96"/>
    <n v="129"/>
    <s v="(0x81)"/>
    <s v="CL_FRT32_TX_CALL param32 0x5CF8F1B5"/>
    <n v="132"/>
    <s v="57"/>
    <n v="1559818677"/>
    <n v="1559817878"/>
    <s v=""/>
    <s v="beforeTx"/>
    <s v=""/>
    <s v=""/>
    <s v=""/>
    <s v=""/>
    <s v=""/>
    <s v=""/>
    <n v="721"/>
    <s v="EMPTY"/>
    <s v="EMPTY"/>
    <s v="EMPTY"/>
    <n v="799"/>
    <n v="817"/>
    <s v="EMPTY"/>
    <s v="EMPTY"/>
    <x v="0"/>
  </r>
  <r>
    <s v="00004630"/>
    <n v="1556337979032"/>
    <s v="0x16a5cf8ee98"/>
    <n v="129"/>
    <s v="(0x81)"/>
    <s v="CL_FRT32_TX_CALL param32 0x0000016A"/>
    <n v="2"/>
    <s v="57"/>
    <n v="362"/>
    <n v="15598178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640"/>
    <n v="1556337979847"/>
    <s v="0x16a5cf8f1c7"/>
    <n v="140"/>
    <s v="(0x8c)"/>
    <s v="CL_TX STS_SUCCESS(0,0x0) mode 1 chan 44"/>
    <n v="815"/>
    <s v="57"/>
    <b v="0"/>
    <n v="155981869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700"/>
    <n v="1556337993257"/>
    <s v="0x16a5cf92629"/>
    <n v="6"/>
    <s v="(0x6)"/>
    <s v="LMMGR_DATA_CONF param32 0x5CF8F486"/>
    <n v="13410"/>
    <s v="57"/>
    <n v="1559819398"/>
    <n v="155983210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710"/>
    <n v="1556337993260"/>
    <s v="0x16a5cf9262c"/>
    <n v="6"/>
    <s v="(0x6)"/>
    <s v="LMMGR_DATA_CONF param32 0x0000016A"/>
    <n v="3"/>
    <s v="57"/>
    <n v="362"/>
    <n v="15598321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720"/>
    <n v="1556337993262"/>
    <s v="0x16a5cf9262e"/>
    <n v="122"/>
    <s v="(0x7a)"/>
    <s v="FRT32_TX_END param32 0x5CF925F0"/>
    <n v="2"/>
    <s v="57"/>
    <n v="1559832048"/>
    <n v="1559832110"/>
    <s v=""/>
    <s v=""/>
    <s v=""/>
    <s v="txEnd"/>
    <s v=""/>
    <s v=""/>
    <s v=""/>
    <s v=""/>
    <s v="EMPTY"/>
    <n v="559"/>
    <s v="EMPTY"/>
    <s v="EMPTY"/>
    <s v="EMPTY"/>
    <s v="EMPTY"/>
    <s v="EMPTY"/>
    <s v="EMPTY"/>
    <x v="4"/>
  </r>
  <r>
    <s v="00004730"/>
    <n v="1556337993264"/>
    <s v="0x16a5cf92630"/>
    <n v="122"/>
    <s v="(0x7a)"/>
    <s v="FRT32_TX_END param32 0x0000016A"/>
    <n v="2"/>
    <s v="57"/>
    <n v="362"/>
    <n v="15598321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7d0"/>
    <n v="1556337993741"/>
    <s v="0x16a5cf9280d"/>
    <n v="130"/>
    <s v="(0x82)"/>
    <s v="CL_FRT32_RX_CALL param32 0x002C0001"/>
    <n v="477"/>
    <s v="57"/>
    <n v="2883585"/>
    <n v="1559832589"/>
    <s v=""/>
    <s v=""/>
    <s v=""/>
    <s v=""/>
    <s v=""/>
    <s v="beforeRx"/>
    <s v=""/>
    <s v=""/>
    <s v="EMPTY"/>
    <s v="EMPTY"/>
    <s v="EMPTY"/>
    <s v="EMPTY"/>
    <s v="EMPTY"/>
    <s v="EMPTY"/>
    <s v="EMPTY"/>
    <n v="18"/>
    <x v="0"/>
  </r>
  <r>
    <s v="000047e0"/>
    <n v="1556337993759"/>
    <s v="0x16a5cf9281f"/>
    <n v="141"/>
    <s v="(0x8d)"/>
    <s v="CL_RX STS_SUCCESS(0,0x0) mode 1 chan 44"/>
    <n v="18"/>
    <s v="57"/>
    <b v="0"/>
    <n v="155983260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4800"/>
    <n v="1556337995189"/>
    <s v="0x16a5cf92db5"/>
    <n v="123"/>
    <s v="(0x7b)"/>
    <s v="FRT32_RX_START param32 0x5CF92C88"/>
    <n v="1430"/>
    <s v="57"/>
    <n v="1559833736"/>
    <n v="1559834037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4810"/>
    <n v="1556337995191"/>
    <s v="0x16a5cf92db7"/>
    <n v="123"/>
    <s v="(0x7b)"/>
    <s v="FRT32_RX_START param32 0x0000016A"/>
    <n v="2"/>
    <s v="57"/>
    <n v="362"/>
    <n v="15598340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9c0"/>
    <n v="1556337996795"/>
    <s v="0x16a5cf933fb"/>
    <n v="124"/>
    <s v="(0x7c)"/>
    <s v="FRT32_RX_END param32 0x5CF933B9"/>
    <n v="1604"/>
    <s v="57"/>
    <n v="1559835577"/>
    <n v="1559835643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49d0"/>
    <n v="1556337996798"/>
    <s v="0x16a5cf933fe"/>
    <n v="124"/>
    <s v="(0x7c)"/>
    <s v="FRT32_RX_END param32 0x0000016A"/>
    <n v="3"/>
    <s v="57"/>
    <n v="362"/>
    <n v="15598356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c20"/>
    <n v="1556338002617"/>
    <s v="0x16a5cf94ab9"/>
    <n v="123"/>
    <s v="(0x7b)"/>
    <s v="FRT32_RX_START param32 0x5CF9498C"/>
    <n v="5819"/>
    <s v="57"/>
    <n v="1559841164"/>
    <n v="15598414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c30"/>
    <n v="1556338002621"/>
    <s v="0x16a5cf94abd"/>
    <n v="123"/>
    <s v="(0x7b)"/>
    <s v="FRT32_RX_START param32 0x0000016A"/>
    <n v="4"/>
    <s v="57"/>
    <n v="362"/>
    <n v="15598414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dd0"/>
    <n v="1556338004156"/>
    <s v="0x16a5cf950bc"/>
    <n v="131"/>
    <s v="(0x83)"/>
    <s v="CL_NEW CL Id 58 (0x3A) duration 400msec"/>
    <n v="1535"/>
    <s v="58"/>
    <b v="0"/>
    <n v="15598430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ef0"/>
    <n v="1556338005262"/>
    <s v="0x16a5cf9550e"/>
    <n v="124"/>
    <s v="(0x7c)"/>
    <s v="FRT32_RX_END param32 0x5CF954CD"/>
    <n v="1106"/>
    <s v="58"/>
    <n v="1559844045"/>
    <n v="15598441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00"/>
    <n v="1556338005265"/>
    <s v="0x16a5cf95511"/>
    <n v="124"/>
    <s v="(0x7c)"/>
    <s v="FRT32_RX_END param32 0x0000016A"/>
    <n v="3"/>
    <s v="58"/>
    <n v="362"/>
    <n v="15598441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80"/>
    <n v="1556338005375"/>
    <s v="0x16a5cf9557f"/>
    <n v="129"/>
    <s v="(0x81)"/>
    <s v="CL_FRT32_TX_CALL param32 0x5CF95A45"/>
    <n v="110"/>
    <s v="58"/>
    <n v="1559845445"/>
    <n v="1559844223"/>
    <s v=""/>
    <s v="beforeTx"/>
    <s v=""/>
    <s v=""/>
    <s v=""/>
    <s v=""/>
    <s v=""/>
    <s v=""/>
    <n v="723"/>
    <s v="EMPTY"/>
    <s v="EMPTY"/>
    <s v="EMPTY"/>
    <n v="1222"/>
    <n v="1236"/>
    <s v="EMPTY"/>
    <s v="EMPTY"/>
    <x v="0"/>
  </r>
  <r>
    <s v="00004f90"/>
    <n v="1556338005378"/>
    <s v="0x16a5cf95582"/>
    <n v="129"/>
    <s v="(0x81)"/>
    <s v="CL_FRT32_TX_CALL param32 0x0000016A"/>
    <n v="3"/>
    <s v="58"/>
    <n v="362"/>
    <n v="15598442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a0"/>
    <n v="1556338006611"/>
    <s v="0x16a5cf95a53"/>
    <n v="140"/>
    <s v="(0x8c)"/>
    <s v="CL_TX STS_SUCCESS(0,0x0) mode 47 chan 0"/>
    <n v="1233"/>
    <s v="58"/>
    <b v="0"/>
    <n v="155984545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d0"/>
    <n v="1556338007939"/>
    <s v="0x16a5cf95f83"/>
    <n v="6"/>
    <s v="(0x6)"/>
    <s v="LMMGR_DATA_CONF param32 0x5CF95D18"/>
    <n v="1328"/>
    <s v="58"/>
    <n v="1559846168"/>
    <n v="155984678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fe0"/>
    <n v="1556338007942"/>
    <s v="0x16a5cf95f86"/>
    <n v="6"/>
    <s v="(0x6)"/>
    <s v="LMMGR_DATA_CONF param32 0x0000016A"/>
    <n v="3"/>
    <s v="58"/>
    <n v="362"/>
    <n v="15598467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f0"/>
    <n v="1556338007944"/>
    <s v="0x16a5cf95f88"/>
    <n v="122"/>
    <s v="(0x7a)"/>
    <s v="FRT32_TX_END param32 0x5CF95F82"/>
    <n v="2"/>
    <s v="58"/>
    <n v="1559846786"/>
    <n v="1559846792"/>
    <s v=""/>
    <s v=""/>
    <s v=""/>
    <s v="txEnd"/>
    <s v=""/>
    <s v=""/>
    <s v=""/>
    <s v=""/>
    <s v="EMPTY"/>
    <n v="783"/>
    <s v="EMPTY"/>
    <s v="EMPTY"/>
    <s v="EMPTY"/>
    <s v="EMPTY"/>
    <s v="EMPTY"/>
    <s v="EMPTY"/>
    <x v="6"/>
  </r>
  <r>
    <s v="00005000"/>
    <n v="1556338007946"/>
    <s v="0x16a5cf95f8a"/>
    <n v="122"/>
    <s v="(0x7a)"/>
    <s v="FRT32_TX_END param32 0x0000016A"/>
    <n v="2"/>
    <s v="58"/>
    <n v="362"/>
    <n v="15598467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0a0"/>
    <n v="1556338008575"/>
    <s v="0x16a5cf961ff"/>
    <n v="130"/>
    <s v="(0x82)"/>
    <s v="CL_FRT32_RX_CALL param32 0x0000002F"/>
    <n v="629"/>
    <s v="58"/>
    <n v="47"/>
    <n v="1559847423"/>
    <s v=""/>
    <s v=""/>
    <s v=""/>
    <s v=""/>
    <s v=""/>
    <s v="beforeRx"/>
    <s v=""/>
    <s v=""/>
    <s v="EMPTY"/>
    <s v="EMPTY"/>
    <s v="EMPTY"/>
    <s v="EMPTY"/>
    <s v="EMPTY"/>
    <s v="EMPTY"/>
    <s v="EMPTY"/>
    <n v="146"/>
    <x v="0"/>
  </r>
  <r>
    <s v="000050b0"/>
    <n v="1556338008721"/>
    <s v="0x16a5cf96291"/>
    <n v="141"/>
    <s v="(0x8d)"/>
    <s v="CL_RX STS_SUCCESS(0,0x0) mode 47 chan 0"/>
    <n v="146"/>
    <s v="58"/>
    <b v="0"/>
    <n v="155984756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0d0"/>
    <n v="1556338010052"/>
    <s v="0x16a5cf967c4"/>
    <n v="123"/>
    <s v="(0x7b)"/>
    <s v="FRT32_RX_START param32 0x5CF96626"/>
    <n v="1331"/>
    <s v="58"/>
    <n v="1559848486"/>
    <n v="155984890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0e0"/>
    <n v="1556338010054"/>
    <s v="0x16a5cf967c6"/>
    <n v="123"/>
    <s v="(0x7b)"/>
    <s v="FRT32_RX_START param32 0x0000016A"/>
    <n v="2"/>
    <s v="58"/>
    <n v="362"/>
    <n v="15598489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250"/>
    <n v="1556338011136"/>
    <s v="0x16a5cf96c00"/>
    <n v="124"/>
    <s v="(0x7c)"/>
    <s v="FRT32_RX_END param32 0x5CF96BBA"/>
    <n v="1082"/>
    <s v="58"/>
    <n v="1559849914"/>
    <n v="1559849984"/>
    <s v=""/>
    <s v=""/>
    <s v=""/>
    <s v=""/>
    <s v=""/>
    <s v=""/>
    <s v=""/>
    <s v="rxEnd"/>
    <s v="EMPTY"/>
    <s v="EMPTY"/>
    <n v="1000"/>
    <n v="1721"/>
    <s v="EMPTY"/>
    <s v="EMPTY"/>
    <n v="205"/>
    <s v="EMPTY"/>
    <x v="0"/>
  </r>
  <r>
    <s v="00005260"/>
    <n v="1556338011138"/>
    <s v="0x16a5cf96c02"/>
    <n v="124"/>
    <s v="(0x7c)"/>
    <s v="FRT32_RX_END param32 0x0000016A"/>
    <n v="2"/>
    <s v="58"/>
    <n v="362"/>
    <n v="15598499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00"/>
    <n v="1556338011271"/>
    <s v="0x16a5cf96c87"/>
    <n v="129"/>
    <s v="(0x81)"/>
    <s v="CL_FRT32_TX_CALL param32 0x5CF96FA2"/>
    <n v="133"/>
    <s v="58"/>
    <n v="1559850914"/>
    <n v="1559850119"/>
    <s v=""/>
    <s v="beforeTx"/>
    <s v=""/>
    <s v=""/>
    <s v=""/>
    <s v=""/>
    <s v=""/>
    <s v=""/>
    <n v="721"/>
    <s v="EMPTY"/>
    <s v="EMPTY"/>
    <s v="EMPTY"/>
    <n v="795"/>
    <n v="807"/>
    <s v="EMPTY"/>
    <s v="EMPTY"/>
    <x v="0"/>
  </r>
  <r>
    <s v="00005310"/>
    <n v="1556338011273"/>
    <s v="0x16a5cf96c89"/>
    <n v="129"/>
    <s v="(0x81)"/>
    <s v="CL_FRT32_TX_CALL param32 0x0000016A"/>
    <n v="2"/>
    <s v="58"/>
    <n v="362"/>
    <n v="15598501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20"/>
    <n v="1556338012078"/>
    <s v="0x16a5cf96fae"/>
    <n v="140"/>
    <s v="(0x8c)"/>
    <s v="CL_TX STS_SUCCESS(0,0x0) mode 47 chan 0"/>
    <n v="805"/>
    <s v="58"/>
    <b v="0"/>
    <n v="155985092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50"/>
    <n v="1556338013407"/>
    <s v="0x16a5cf974df"/>
    <n v="6"/>
    <s v="(0x6)"/>
    <s v="LMMGR_DATA_CONF param32 0x5CF97273"/>
    <n v="1329"/>
    <s v="58"/>
    <n v="1559851635"/>
    <n v="155985225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360"/>
    <n v="1556338013410"/>
    <s v="0x16a5cf974e2"/>
    <n v="6"/>
    <s v="(0x6)"/>
    <s v="LMMGR_DATA_CONF param32 0x0000016A"/>
    <n v="3"/>
    <s v="58"/>
    <n v="362"/>
    <n v="15598522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70"/>
    <n v="1556338013412"/>
    <s v="0x16a5cf974e4"/>
    <n v="122"/>
    <s v="(0x7a)"/>
    <s v="FRT32_TX_END param32 0x5CF974DE"/>
    <n v="2"/>
    <s v="58"/>
    <n v="1559852254"/>
    <n v="155985226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5380"/>
    <n v="1556338013414"/>
    <s v="0x16a5cf974e6"/>
    <n v="122"/>
    <s v="(0x7a)"/>
    <s v="FRT32_TX_END param32 0x0000016A"/>
    <n v="2"/>
    <s v="58"/>
    <n v="362"/>
    <n v="15598522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60"/>
    <n v="1556338976806"/>
    <s v="0x16a5d082826"/>
    <n v="131"/>
    <s v="(0x83)"/>
    <s v="CL_NEW CL Id 59 (0x3B) duration 400msec"/>
    <n v="963392"/>
    <s v="59"/>
    <b v="0"/>
    <n v="15608156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80"/>
    <n v="1556338976860"/>
    <s v="0x16a5d08285c"/>
    <n v="129"/>
    <s v="(0x81)"/>
    <s v="CL_FRT32_TX_CALL param32 0x5D082BC9"/>
    <n v="54"/>
    <s v="59"/>
    <n v="1560816585"/>
    <n v="1560815708"/>
    <s v=""/>
    <s v="beforeTx"/>
    <s v=""/>
    <s v=""/>
    <s v=""/>
    <s v=""/>
    <s v=""/>
    <s v=""/>
    <n v="718"/>
    <s v="EMPTY"/>
    <s v="EMPTY"/>
    <s v="EMPTY"/>
    <n v="877"/>
    <n v="895"/>
    <s v="EMPTY"/>
    <s v="EMPTY"/>
    <x v="0"/>
  </r>
  <r>
    <s v="00005790"/>
    <n v="1556338976865"/>
    <s v="0x16a5d082861"/>
    <n v="129"/>
    <s v="(0x81)"/>
    <s v="CL_FRT32_TX_CALL param32 0x0000016A"/>
    <n v="5"/>
    <s v="59"/>
    <n v="362"/>
    <n v="15608157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a0"/>
    <n v="1556338977755"/>
    <s v="0x16a5d082bdb"/>
    <n v="140"/>
    <s v="(0x8c)"/>
    <s v="CL_TX STS_SUCCESS(0,0x0) mode 1 chan 64"/>
    <n v="890"/>
    <s v="59"/>
    <b v="0"/>
    <n v="156081660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b0"/>
    <n v="1556338980845"/>
    <s v="0x16a5d0837ed"/>
    <n v="6"/>
    <s v="(0x6)"/>
    <s v="LMMGR_DATA_CONF param32 0x5D082E97"/>
    <n v="3090"/>
    <s v="59"/>
    <n v="1560817303"/>
    <n v="156081969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7c0"/>
    <n v="1556338980847"/>
    <s v="0x16a5d0837ef"/>
    <n v="6"/>
    <s v="(0x6)"/>
    <s v="LMMGR_DATA_CONF param32 0x0000016A"/>
    <n v="2"/>
    <s v="59"/>
    <n v="362"/>
    <n v="15608196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d0"/>
    <n v="1556338980850"/>
    <s v="0x16a5d0837f2"/>
    <n v="122"/>
    <s v="(0x7a)"/>
    <s v="FRT32_TX_END param32 0x5D0837B6"/>
    <n v="3"/>
    <s v="59"/>
    <n v="1560819638"/>
    <n v="1560819698"/>
    <s v=""/>
    <s v=""/>
    <s v=""/>
    <s v="txEnd"/>
    <s v=""/>
    <s v=""/>
    <s v=""/>
    <s v=""/>
    <s v="EMPTY"/>
    <n v="818"/>
    <s v="EMPTY"/>
    <s v="EMPTY"/>
    <s v="EMPTY"/>
    <s v="EMPTY"/>
    <s v="EMPTY"/>
    <s v="EMPTY"/>
    <x v="1"/>
  </r>
  <r>
    <s v="000057e0"/>
    <n v="1556338980852"/>
    <s v="0x16a5d0837f4"/>
    <n v="122"/>
    <s v="(0x7a)"/>
    <s v="FRT32_TX_END param32 0x0000016A"/>
    <n v="2"/>
    <s v="59"/>
    <n v="362"/>
    <n v="15608197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880"/>
    <n v="1556338981467"/>
    <s v="0x16a5d083a5b"/>
    <n v="130"/>
    <s v="(0x82)"/>
    <s v="CL_FRT32_RX_CALL param32 0x00400001"/>
    <n v="615"/>
    <s v="59"/>
    <n v="4194305"/>
    <n v="1560820315"/>
    <s v=""/>
    <s v=""/>
    <s v=""/>
    <s v=""/>
    <s v=""/>
    <s v="beforeRx"/>
    <s v=""/>
    <s v=""/>
    <s v="EMPTY"/>
    <s v="EMPTY"/>
    <s v="EMPTY"/>
    <s v="EMPTY"/>
    <s v="EMPTY"/>
    <s v="EMPTY"/>
    <s v="EMPTY"/>
    <n v="141"/>
    <x v="0"/>
  </r>
  <r>
    <s v="00005890"/>
    <n v="1556338981608"/>
    <s v="0x16a5d083ae8"/>
    <n v="141"/>
    <s v="(0x8d)"/>
    <s v="CL_RX STS_SUCCESS(0,0x0) mode 1 chan 64"/>
    <n v="141"/>
    <s v="59"/>
    <b v="0"/>
    <n v="156082045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8b0"/>
    <n v="1556338982776"/>
    <s v="0x16a5d083f78"/>
    <n v="123"/>
    <s v="(0x7b)"/>
    <s v="FRT32_RX_START param32 0x5D083E4C"/>
    <n v="1168"/>
    <s v="59"/>
    <n v="1560821324"/>
    <n v="156082162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8c0"/>
    <n v="1556338982778"/>
    <s v="0x16a5d083f7a"/>
    <n v="123"/>
    <s v="(0x7b)"/>
    <s v="FRT32_RX_START param32 0x0000016A"/>
    <n v="2"/>
    <s v="59"/>
    <n v="362"/>
    <n v="15608216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a30"/>
    <n v="1556338984224"/>
    <s v="0x16a5d084520"/>
    <n v="124"/>
    <s v="(0x7c)"/>
    <s v="FRT32_RX_END param32 0x5D0844DC"/>
    <n v="1446"/>
    <s v="59"/>
    <n v="1560823004"/>
    <n v="1560823072"/>
    <s v=""/>
    <s v=""/>
    <s v=""/>
    <s v=""/>
    <s v=""/>
    <s v=""/>
    <s v=""/>
    <s v="rxEnd"/>
    <s v="EMPTY"/>
    <s v="EMPTY"/>
    <n v="1000"/>
    <n v="1720"/>
    <s v="EMPTY"/>
    <s v="EMPTY"/>
    <n v="214"/>
    <s v="EMPTY"/>
    <x v="0"/>
  </r>
  <r>
    <s v="00005a40"/>
    <n v="1556338984226"/>
    <s v="0x16a5d084522"/>
    <n v="124"/>
    <s v="(0x7c)"/>
    <s v="FRT32_RX_END param32 0x0000016A"/>
    <n v="2"/>
    <s v="59"/>
    <n v="362"/>
    <n v="15608230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ae0"/>
    <n v="1556338984370"/>
    <s v="0x16a5d0845b2"/>
    <n v="129"/>
    <s v="(0x81)"/>
    <s v="CL_FRT32_TX_CALL param32 0x5D0848C4"/>
    <n v="144"/>
    <s v="59"/>
    <n v="1560824004"/>
    <n v="1560823218"/>
    <s v=""/>
    <s v="beforeTx"/>
    <s v=""/>
    <s v=""/>
    <s v=""/>
    <s v=""/>
    <s v=""/>
    <s v=""/>
    <n v="720"/>
    <s v="EMPTY"/>
    <s v="EMPTY"/>
    <s v="EMPTY"/>
    <n v="786"/>
    <n v="805"/>
    <s v="EMPTY"/>
    <s v="EMPTY"/>
    <x v="0"/>
  </r>
  <r>
    <s v="00005af0"/>
    <n v="1556338984372"/>
    <s v="0x16a5d0845b4"/>
    <n v="129"/>
    <s v="(0x81)"/>
    <s v="CL_FRT32_TX_CALL param32 0x0000016A"/>
    <n v="2"/>
    <s v="59"/>
    <n v="362"/>
    <n v="15608232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b00"/>
    <n v="1556338985175"/>
    <s v="0x16a5d0848d7"/>
    <n v="140"/>
    <s v="(0x8c)"/>
    <s v="CL_TX STS_SUCCESS(0,0x0) mode 1 chan 64"/>
    <n v="803"/>
    <s v="59"/>
    <b v="0"/>
    <n v="156082402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bc0"/>
    <n v="1556338998585"/>
    <s v="0x16a5d087d39"/>
    <n v="6"/>
    <s v="(0x6)"/>
    <s v="LMMGR_DATA_CONF param32 0x5D084B94"/>
    <n v="13410"/>
    <s v="59"/>
    <n v="1560824724"/>
    <n v="156083743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bd0"/>
    <n v="1556338998588"/>
    <s v="0x16a5d087d3c"/>
    <n v="6"/>
    <s v="(0x6)"/>
    <s v="LMMGR_DATA_CONF param32 0x0000016A"/>
    <n v="3"/>
    <s v="59"/>
    <n v="362"/>
    <n v="15608374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be0"/>
    <n v="1556338998590"/>
    <s v="0x16a5d087d3e"/>
    <n v="122"/>
    <s v="(0x7a)"/>
    <s v="FRT32_TX_END param32 0x5D087D00"/>
    <n v="2"/>
    <s v="59"/>
    <n v="1560837376"/>
    <n v="1560837438"/>
    <s v=""/>
    <s v=""/>
    <s v=""/>
    <s v="txEnd"/>
    <s v=""/>
    <s v=""/>
    <s v=""/>
    <s v=""/>
    <s v="EMPTY"/>
    <n v="555"/>
    <s v="EMPTY"/>
    <s v="EMPTY"/>
    <s v="EMPTY"/>
    <s v="EMPTY"/>
    <s v="EMPTY"/>
    <s v="EMPTY"/>
    <x v="2"/>
  </r>
  <r>
    <s v="00005bf0"/>
    <n v="1556338998594"/>
    <s v="0x16a5d087d42"/>
    <n v="122"/>
    <s v="(0x7a)"/>
    <s v="FRT32_TX_END param32 0x0000016A"/>
    <n v="4"/>
    <s v="59"/>
    <n v="362"/>
    <n v="15608374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c90"/>
    <n v="1556338999067"/>
    <s v="0x16a5d087f1b"/>
    <n v="130"/>
    <s v="(0x82)"/>
    <s v="CL_FRT32_RX_CALL param32 0x00400001"/>
    <n v="473"/>
    <s v="59"/>
    <n v="4194305"/>
    <n v="1560837915"/>
    <s v=""/>
    <s v=""/>
    <s v=""/>
    <s v=""/>
    <s v=""/>
    <s v="beforeRx"/>
    <s v=""/>
    <s v=""/>
    <s v="EMPTY"/>
    <s v="EMPTY"/>
    <s v="EMPTY"/>
    <s v="EMPTY"/>
    <s v="EMPTY"/>
    <s v="EMPTY"/>
    <s v="EMPTY"/>
    <n v="16"/>
    <x v="0"/>
  </r>
  <r>
    <s v="00005ca0"/>
    <n v="1556338999083"/>
    <s v="0x16a5d087f2b"/>
    <n v="141"/>
    <s v="(0x8d)"/>
    <s v="CL_RX STS_SUCCESS(0,0x0) mode 1 chan 64"/>
    <n v="16"/>
    <s v="59"/>
    <b v="0"/>
    <n v="156083793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cc0"/>
    <n v="1556339000517"/>
    <s v="0x16a5d0884c5"/>
    <n v="123"/>
    <s v="(0x7b)"/>
    <s v="FRT32_RX_START param32 0x5D088399"/>
    <n v="1434"/>
    <s v="59"/>
    <n v="1560839065"/>
    <n v="156083936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cd0"/>
    <n v="1556339000521"/>
    <s v="0x16a5d0884c9"/>
    <n v="123"/>
    <s v="(0x7b)"/>
    <s v="FRT32_RX_START param32 0x0000016A"/>
    <n v="4"/>
    <s v="59"/>
    <n v="362"/>
    <n v="15608393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80"/>
    <n v="1556339002124"/>
    <s v="0x16a5d088b0c"/>
    <n v="124"/>
    <s v="(0x7c)"/>
    <s v="FRT32_RX_END param32 0x5D088AC9"/>
    <n v="1603"/>
    <s v="59"/>
    <n v="1560840905"/>
    <n v="1560840972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5e90"/>
    <n v="1556339002127"/>
    <s v="0x16a5d088b0f"/>
    <n v="124"/>
    <s v="(0x7c)"/>
    <s v="FRT32_RX_END param32 0x0000016A"/>
    <n v="3"/>
    <s v="59"/>
    <n v="362"/>
    <n v="15608409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0e0"/>
    <n v="1556339007531"/>
    <s v="0x16a5d08a02b"/>
    <n v="123"/>
    <s v="(0x7b)"/>
    <s v="FRT32_RX_START param32 0x5D089EFF"/>
    <n v="5404"/>
    <s v="59"/>
    <n v="1560846079"/>
    <n v="15608463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0f0"/>
    <n v="1556339007533"/>
    <s v="0x16a5d08a02d"/>
    <n v="123"/>
    <s v="(0x7b)"/>
    <s v="FRT32_RX_START param32 0x0000016A"/>
    <n v="2"/>
    <s v="59"/>
    <n v="362"/>
    <n v="15608463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290"/>
    <n v="1556339009070"/>
    <s v="0x16a5d08a62e"/>
    <n v="131"/>
    <s v="(0x83)"/>
    <s v="CL_NEW CL Id 60 (0x3C) duration 400msec"/>
    <n v="1537"/>
    <s v="60"/>
    <b v="0"/>
    <n v="15608479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b0"/>
    <n v="1556339010176"/>
    <s v="0x16a5d08aa80"/>
    <n v="124"/>
    <s v="(0x7c)"/>
    <s v="FRT32_RX_END param32 0x5D08AA3F"/>
    <n v="1106"/>
    <s v="60"/>
    <n v="1560848959"/>
    <n v="15608490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c0"/>
    <n v="1556339010178"/>
    <s v="0x16a5d08aa82"/>
    <n v="124"/>
    <s v="(0x7c)"/>
    <s v="FRT32_RX_END param32 0x0000016A"/>
    <n v="2"/>
    <s v="60"/>
    <n v="362"/>
    <n v="15608490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40"/>
    <n v="1556339010303"/>
    <s v="0x16a5d08aaff"/>
    <n v="129"/>
    <s v="(0x81)"/>
    <s v="CL_FRT32_TX_CALL param32 0x5D08AFB7"/>
    <n v="125"/>
    <s v="60"/>
    <n v="1560850359"/>
    <n v="1560849151"/>
    <s v=""/>
    <s v="beforeTx"/>
    <s v=""/>
    <s v=""/>
    <s v=""/>
    <s v=""/>
    <s v=""/>
    <s v=""/>
    <n v="723"/>
    <s v="EMPTY"/>
    <s v="EMPTY"/>
    <s v="EMPTY"/>
    <n v="1208"/>
    <n v="1222"/>
    <s v="EMPTY"/>
    <s v="EMPTY"/>
    <x v="0"/>
  </r>
  <r>
    <s v="00006450"/>
    <n v="1556339010305"/>
    <s v="0x16a5d08ab01"/>
    <n v="129"/>
    <s v="(0x81)"/>
    <s v="CL_FRT32_TX_CALL param32 0x0000016A"/>
    <n v="2"/>
    <s v="60"/>
    <n v="362"/>
    <n v="15608491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60"/>
    <n v="1556339011525"/>
    <s v="0x16a5d08afc5"/>
    <n v="140"/>
    <s v="(0x8c)"/>
    <s v="CL_TX STS_SUCCESS(0,0x0) mode 47 chan 19"/>
    <n v="1220"/>
    <s v="60"/>
    <b v="0"/>
    <n v="156085037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90"/>
    <n v="1556339012853"/>
    <s v="0x16a5d08b4f5"/>
    <n v="6"/>
    <s v="(0x6)"/>
    <s v="LMMGR_DATA_CONF param32 0x5D08B28A"/>
    <n v="1328"/>
    <s v="60"/>
    <n v="1560851082"/>
    <n v="156085170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64a0"/>
    <n v="1556339012856"/>
    <s v="0x16a5d08b4f8"/>
    <n v="6"/>
    <s v="(0x6)"/>
    <s v="LMMGR_DATA_CONF param32 0x0000016A"/>
    <n v="3"/>
    <s v="60"/>
    <n v="362"/>
    <n v="15608517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b0"/>
    <n v="1556339012859"/>
    <s v="0x16a5d08b4fb"/>
    <n v="122"/>
    <s v="(0x7a)"/>
    <s v="FRT32_TX_END param32 0x5D08B4F4"/>
    <n v="3"/>
    <s v="60"/>
    <n v="1560851700"/>
    <n v="1560851707"/>
    <s v=""/>
    <s v=""/>
    <s v=""/>
    <s v="txEnd"/>
    <s v=""/>
    <s v=""/>
    <s v=""/>
    <s v=""/>
    <s v="EMPTY"/>
    <n v="778"/>
    <s v="EMPTY"/>
    <s v="EMPTY"/>
    <s v="EMPTY"/>
    <s v="EMPTY"/>
    <s v="EMPTY"/>
    <s v="EMPTY"/>
    <x v="5"/>
  </r>
  <r>
    <s v="000064c0"/>
    <n v="1556339012862"/>
    <s v="0x16a5d08b4fe"/>
    <n v="122"/>
    <s v="(0x7a)"/>
    <s v="FRT32_TX_END param32 0x0000016A"/>
    <n v="3"/>
    <s v="60"/>
    <n v="362"/>
    <n v="15608517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560"/>
    <n v="1556339013476"/>
    <s v="0x16a5d08b764"/>
    <n v="130"/>
    <s v="(0x82)"/>
    <s v="CL_FRT32_RX_CALL param32 0x0013002F"/>
    <n v="614"/>
    <s v="60"/>
    <n v="1245231"/>
    <n v="1560852324"/>
    <s v=""/>
    <s v=""/>
    <s v=""/>
    <s v=""/>
    <s v=""/>
    <s v="beforeRx"/>
    <s v=""/>
    <s v=""/>
    <s v="EMPTY"/>
    <s v="EMPTY"/>
    <s v="EMPTY"/>
    <s v="EMPTY"/>
    <s v="EMPTY"/>
    <s v="EMPTY"/>
    <s v="EMPTY"/>
    <n v="154"/>
    <x v="0"/>
  </r>
  <r>
    <s v="00006570"/>
    <n v="1556339013630"/>
    <s v="0x16a5d08b7fe"/>
    <n v="141"/>
    <s v="(0x8d)"/>
    <s v="CL_RX STS_SUCCESS(0,0x0) mode 47 chan 19"/>
    <n v="154"/>
    <s v="60"/>
    <b v="0"/>
    <n v="156085247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65e0"/>
    <n v="1556339014952"/>
    <s v="0x16a5d08bd28"/>
    <n v="123"/>
    <s v="(0x7b)"/>
    <s v="FRT32_RX_START param32 0x5D08BB96"/>
    <n v="1322"/>
    <s v="60"/>
    <n v="1560853398"/>
    <n v="156085380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65f0"/>
    <n v="1556339014954"/>
    <s v="0x16a5d08bd2a"/>
    <n v="123"/>
    <s v="(0x7b)"/>
    <s v="FRT32_RX_START param32 0x0000016A"/>
    <n v="2"/>
    <s v="60"/>
    <n v="362"/>
    <n v="15608538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a0"/>
    <n v="1556339016048"/>
    <s v="0x16a5d08c170"/>
    <n v="124"/>
    <s v="(0x7c)"/>
    <s v="FRT32_RX_END param32 0x5D08C12B"/>
    <n v="1094"/>
    <s v="60"/>
    <n v="1560854827"/>
    <n v="1560854896"/>
    <s v=""/>
    <s v=""/>
    <s v=""/>
    <s v=""/>
    <s v=""/>
    <s v=""/>
    <s v=""/>
    <s v="rxEnd"/>
    <s v="EMPTY"/>
    <s v="EMPTY"/>
    <n v="1000"/>
    <n v="1722"/>
    <s v="EMPTY"/>
    <s v="EMPTY"/>
    <n v="205"/>
    <s v="EMPTY"/>
    <x v="0"/>
  </r>
  <r>
    <s v="000067b0"/>
    <n v="1556339016050"/>
    <s v="0x16a5d08c172"/>
    <n v="124"/>
    <s v="(0x7c)"/>
    <s v="FRT32_RX_END param32 0x0000016A"/>
    <n v="2"/>
    <s v="60"/>
    <n v="362"/>
    <n v="15608548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50"/>
    <n v="1556339016184"/>
    <s v="0x16a5d08c1f8"/>
    <n v="129"/>
    <s v="(0x81)"/>
    <s v="CL_FRT32_TX_CALL param32 0x5D08C513"/>
    <n v="134"/>
    <s v="60"/>
    <n v="1560855827"/>
    <n v="1560855032"/>
    <s v=""/>
    <s v="beforeTx"/>
    <s v=""/>
    <s v=""/>
    <s v=""/>
    <s v=""/>
    <s v=""/>
    <s v=""/>
    <n v="722"/>
    <s v="EMPTY"/>
    <s v="EMPTY"/>
    <s v="EMPTY"/>
    <n v="795"/>
    <n v="808"/>
    <s v="EMPTY"/>
    <s v="EMPTY"/>
    <x v="0"/>
  </r>
  <r>
    <s v="00006860"/>
    <n v="1556339016186"/>
    <s v="0x16a5d08c1fa"/>
    <n v="129"/>
    <s v="(0x81)"/>
    <s v="CL_FRT32_TX_CALL param32 0x0000016A"/>
    <n v="2"/>
    <s v="60"/>
    <n v="362"/>
    <n v="15608550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70"/>
    <n v="1556339016992"/>
    <s v="0x16a5d08c520"/>
    <n v="140"/>
    <s v="(0x8c)"/>
    <s v="CL_TX STS_SUCCESS(0,0x0) mode 47 chan 19"/>
    <n v="806"/>
    <s v="60"/>
    <b v="0"/>
    <n v="156085584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a0"/>
    <n v="1556339018321"/>
    <s v="0x16a5d08ca51"/>
    <n v="6"/>
    <s v="(0x6)"/>
    <s v="LMMGR_DATA_CONF param32 0x5D08C7E5"/>
    <n v="1329"/>
    <s v="60"/>
    <n v="1560856549"/>
    <n v="156085716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68b0"/>
    <n v="1556339018324"/>
    <s v="0x16a5d08ca54"/>
    <n v="6"/>
    <s v="(0x6)"/>
    <s v="LMMGR_DATA_CONF param32 0x0000016A"/>
    <n v="3"/>
    <s v="60"/>
    <n v="362"/>
    <n v="1560857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c0"/>
    <n v="1556339018326"/>
    <s v="0x16a5d08ca56"/>
    <n v="122"/>
    <s v="(0x7a)"/>
    <s v="FRT32_TX_END param32 0x5D08CA50"/>
    <n v="2"/>
    <s v="60"/>
    <n v="1560857168"/>
    <n v="156085717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68d0"/>
    <n v="1556339018328"/>
    <s v="0x16a5d08ca58"/>
    <n v="122"/>
    <s v="(0x7a)"/>
    <s v="FRT32_TX_END param32 0x0000016A"/>
    <n v="2"/>
    <s v="60"/>
    <n v="362"/>
    <n v="15608571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ce0"/>
    <n v="1556339983095"/>
    <s v="0x16a5d1782f7"/>
    <n v="131"/>
    <s v="(0x83)"/>
    <s v="CL_NEW CL Id 61 (0x3D) duration 400msec"/>
    <n v="964767"/>
    <s v="61"/>
    <b v="0"/>
    <n v="15618219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00"/>
    <n v="1556339983138"/>
    <s v="0x16a5d178322"/>
    <n v="129"/>
    <s v="(0x81)"/>
    <s v="CL_FRT32_TX_CALL param32 0x5D17869A"/>
    <n v="43"/>
    <s v="61"/>
    <n v="1561822874"/>
    <n v="1561821986"/>
    <s v=""/>
    <s v="beforeTx"/>
    <s v=""/>
    <s v=""/>
    <s v=""/>
    <s v=""/>
    <s v=""/>
    <s v=""/>
    <n v="719"/>
    <s v="EMPTY"/>
    <s v="EMPTY"/>
    <s v="EMPTY"/>
    <n v="888"/>
    <n v="907"/>
    <s v="EMPTY"/>
    <s v="EMPTY"/>
    <x v="0"/>
  </r>
  <r>
    <s v="00006d10"/>
    <n v="1556339983141"/>
    <s v="0x16a5d178325"/>
    <n v="129"/>
    <s v="(0x81)"/>
    <s v="CL_FRT32_TX_CALL param32 0x0000016A"/>
    <n v="3"/>
    <s v="61"/>
    <n v="362"/>
    <n v="15618219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20"/>
    <n v="1556339984045"/>
    <s v="0x16a5d1786ad"/>
    <n v="140"/>
    <s v="(0x8c)"/>
    <s v="CL_TX STS_SUCCESS(0,0x0) mode 1 chan 78"/>
    <n v="904"/>
    <s v="61"/>
    <b v="0"/>
    <n v="156182289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30"/>
    <n v="1556339987135"/>
    <s v="0x16a5d1792bf"/>
    <n v="6"/>
    <s v="(0x6)"/>
    <s v="LMMGR_DATA_CONF param32 0x5D178969"/>
    <n v="3090"/>
    <s v="61"/>
    <n v="1561823593"/>
    <n v="156182598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6d40"/>
    <n v="1556339987138"/>
    <s v="0x16a5d1792c2"/>
    <n v="6"/>
    <s v="(0x6)"/>
    <s v="LMMGR_DATA_CONF param32 0x0000016A"/>
    <n v="3"/>
    <s v="61"/>
    <n v="362"/>
    <n v="15618259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50"/>
    <n v="1556339987140"/>
    <s v="0x16a5d1792c4"/>
    <n v="122"/>
    <s v="(0x7a)"/>
    <s v="FRT32_TX_END param32 0x5D179288"/>
    <n v="2"/>
    <s v="61"/>
    <n v="1561825928"/>
    <n v="1561825988"/>
    <s v=""/>
    <s v=""/>
    <s v=""/>
    <s v="txEnd"/>
    <s v=""/>
    <s v=""/>
    <s v=""/>
    <s v=""/>
    <s v="EMPTY"/>
    <n v="819"/>
    <s v="EMPTY"/>
    <s v="EMPTY"/>
    <s v="EMPTY"/>
    <s v="EMPTY"/>
    <s v="EMPTY"/>
    <s v="EMPTY"/>
    <x v="7"/>
  </r>
  <r>
    <s v="00006d60"/>
    <n v="1556339987142"/>
    <s v="0x16a5d1792c6"/>
    <n v="122"/>
    <s v="(0x7a)"/>
    <s v="FRT32_TX_END param32 0x0000016A"/>
    <n v="2"/>
    <s v="61"/>
    <n v="362"/>
    <n v="15618259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00"/>
    <n v="1556339987759"/>
    <s v="0x16a5d17952f"/>
    <n v="130"/>
    <s v="(0x82)"/>
    <s v="CL_FRT32_RX_CALL param32 0x004E0001"/>
    <n v="617"/>
    <s v="61"/>
    <n v="5111809"/>
    <n v="1561826607"/>
    <s v=""/>
    <s v=""/>
    <s v=""/>
    <s v=""/>
    <s v=""/>
    <s v="beforeRx"/>
    <s v=""/>
    <s v=""/>
    <s v="EMPTY"/>
    <s v="EMPTY"/>
    <s v="EMPTY"/>
    <s v="EMPTY"/>
    <s v="EMPTY"/>
    <s v="EMPTY"/>
    <s v="EMPTY"/>
    <n v="140"/>
    <x v="0"/>
  </r>
  <r>
    <s v="00006e10"/>
    <n v="1556339987899"/>
    <s v="0x16a5d1795bb"/>
    <n v="141"/>
    <s v="(0x8d)"/>
    <s v="CL_RX STS_SUCCESS(0,0x0) mode 1 chan 78"/>
    <n v="140"/>
    <s v="61"/>
    <b v="0"/>
    <n v="156182674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6e30"/>
    <n v="1556339989067"/>
    <s v="0x16a5d179a4b"/>
    <n v="123"/>
    <s v="(0x7b)"/>
    <s v="FRT32_RX_START param32 0x5D17991F"/>
    <n v="1168"/>
    <s v="61"/>
    <n v="1561827615"/>
    <n v="156182791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6e40"/>
    <n v="1556339989069"/>
    <s v="0x16a5d179a4d"/>
    <n v="123"/>
    <s v="(0x7b)"/>
    <s v="FRT32_RX_START param32 0x0000016A"/>
    <n v="2"/>
    <s v="61"/>
    <n v="362"/>
    <n v="15618279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b0"/>
    <n v="1556339990514"/>
    <s v="0x16a5d179ff2"/>
    <n v="124"/>
    <s v="(0x7c)"/>
    <s v="FRT32_RX_END param32 0x5D179FAF"/>
    <n v="1445"/>
    <s v="61"/>
    <n v="1561829295"/>
    <n v="1561829362"/>
    <s v=""/>
    <s v=""/>
    <s v=""/>
    <s v=""/>
    <s v=""/>
    <s v=""/>
    <s v=""/>
    <s v="rxEnd"/>
    <s v="EMPTY"/>
    <s v="EMPTY"/>
    <n v="1000"/>
    <n v="1721"/>
    <s v="EMPTY"/>
    <s v="EMPTY"/>
    <n v="213"/>
    <s v="EMPTY"/>
    <x v="0"/>
  </r>
  <r>
    <s v="00006fc0"/>
    <n v="1556339990516"/>
    <s v="0x16a5d179ff4"/>
    <n v="124"/>
    <s v="(0x7c)"/>
    <s v="FRT32_RX_END param32 0x0000016A"/>
    <n v="2"/>
    <s v="61"/>
    <n v="362"/>
    <n v="15618293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60"/>
    <n v="1556339990660"/>
    <s v="0x16a5d17a084"/>
    <n v="129"/>
    <s v="(0x81)"/>
    <s v="CL_FRT32_TX_CALL param32 0x5D17A397"/>
    <n v="144"/>
    <s v="61"/>
    <n v="1561830295"/>
    <n v="1561829508"/>
    <s v=""/>
    <s v="beforeTx"/>
    <s v=""/>
    <s v=""/>
    <s v=""/>
    <s v=""/>
    <s v=""/>
    <s v=""/>
    <n v="721"/>
    <s v="EMPTY"/>
    <s v="EMPTY"/>
    <s v="EMPTY"/>
    <n v="787"/>
    <n v="805"/>
    <s v="EMPTY"/>
    <s v="EMPTY"/>
    <x v="0"/>
  </r>
  <r>
    <s v="00007070"/>
    <n v="1556339990662"/>
    <s v="0x16a5d17a086"/>
    <n v="129"/>
    <s v="(0x81)"/>
    <s v="CL_FRT32_TX_CALL param32 0x0000016A"/>
    <n v="2"/>
    <s v="61"/>
    <n v="362"/>
    <n v="15618295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80"/>
    <n v="1556339991465"/>
    <s v="0x16a5d17a3a9"/>
    <n v="140"/>
    <s v="(0x8c)"/>
    <s v="CL_TX STS_SUCCESS(0,0x0) mode 1 chan 78"/>
    <n v="803"/>
    <s v="61"/>
    <b v="0"/>
    <n v="156183031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40"/>
    <n v="1556340004875"/>
    <s v="0x16a5d17d80b"/>
    <n v="6"/>
    <s v="(0x6)"/>
    <s v="LMMGR_DATA_CONF param32 0x5D17A668"/>
    <n v="13410"/>
    <s v="61"/>
    <n v="1561831016"/>
    <n v="156184372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7150"/>
    <n v="1556340004877"/>
    <s v="0x16a5d17d80d"/>
    <n v="6"/>
    <s v="(0x6)"/>
    <s v="LMMGR_DATA_CONF param32 0x0000016A"/>
    <n v="2"/>
    <s v="61"/>
    <n v="362"/>
    <n v="15618437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60"/>
    <n v="1556340004881"/>
    <s v="0x16a5d17d811"/>
    <n v="122"/>
    <s v="(0x7a)"/>
    <s v="FRT32_TX_END param32 0x5D17D7D2"/>
    <n v="4"/>
    <s v="61"/>
    <n v="1561843666"/>
    <n v="1561843729"/>
    <s v=""/>
    <s v=""/>
    <s v=""/>
    <s v="txEnd"/>
    <s v=""/>
    <s v=""/>
    <s v=""/>
    <s v=""/>
    <s v="EMPTY"/>
    <n v="555"/>
    <s v="EMPTY"/>
    <s v="EMPTY"/>
    <s v="EMPTY"/>
    <s v="EMPTY"/>
    <s v="EMPTY"/>
    <s v="EMPTY"/>
    <x v="7"/>
  </r>
  <r>
    <s v="00007170"/>
    <n v="1556340004884"/>
    <s v="0x16a5d17d814"/>
    <n v="122"/>
    <s v="(0x7a)"/>
    <s v="FRT32_TX_END param32 0x0000016A"/>
    <n v="3"/>
    <s v="61"/>
    <n v="362"/>
    <n v="15618437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10"/>
    <n v="1556340005357"/>
    <s v="0x16a5d17d9ed"/>
    <n v="130"/>
    <s v="(0x82)"/>
    <s v="CL_FRT32_RX_CALL param32 0x004E0001"/>
    <n v="473"/>
    <s v="61"/>
    <n v="5111809"/>
    <n v="1561844205"/>
    <s v=""/>
    <s v=""/>
    <s v=""/>
    <s v=""/>
    <s v=""/>
    <s v="beforeRx"/>
    <s v=""/>
    <s v=""/>
    <s v="EMPTY"/>
    <s v="EMPTY"/>
    <s v="EMPTY"/>
    <s v="EMPTY"/>
    <s v="EMPTY"/>
    <s v="EMPTY"/>
    <s v="EMPTY"/>
    <n v="16"/>
    <x v="0"/>
  </r>
  <r>
    <s v="00007220"/>
    <n v="1556340005373"/>
    <s v="0x16a5d17d9fd"/>
    <n v="141"/>
    <s v="(0x8d)"/>
    <s v="CL_RX STS_SUCCESS(0,0x0) mode 1 chan 78"/>
    <n v="16"/>
    <s v="61"/>
    <b v="0"/>
    <n v="156184422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7240"/>
    <n v="1556340006807"/>
    <s v="0x16a5d17df97"/>
    <n v="123"/>
    <s v="(0x7b)"/>
    <s v="FRT32_RX_START param32 0x5D17DE69"/>
    <n v="1434"/>
    <s v="61"/>
    <n v="1561845353"/>
    <n v="156184565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7250"/>
    <n v="1556340006809"/>
    <s v="0x16a5d17df99"/>
    <n v="123"/>
    <s v="(0x7b)"/>
    <s v="FRT32_RX_START param32 0x0000016A"/>
    <n v="2"/>
    <s v="61"/>
    <n v="362"/>
    <n v="15618456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00"/>
    <n v="1556340008413"/>
    <s v="0x16a5d17e5dd"/>
    <n v="124"/>
    <s v="(0x7c)"/>
    <s v="FRT32_RX_END param32 0x5D17E599"/>
    <n v="1604"/>
    <s v="61"/>
    <n v="1561847193"/>
    <n v="1561847261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7410"/>
    <n v="1556340008416"/>
    <s v="0x16a5d17e5e0"/>
    <n v="124"/>
    <s v="(0x7c)"/>
    <s v="FRT32_RX_END param32 0x0000016A"/>
    <n v="3"/>
    <s v="61"/>
    <n v="362"/>
    <n v="15618472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60"/>
    <n v="1556340013551"/>
    <s v="0x16a5d17f9ef"/>
    <n v="123"/>
    <s v="(0x7b)"/>
    <s v="FRT32_RX_START param32 0x5D17F8C3"/>
    <n v="5135"/>
    <s v="61"/>
    <n v="1561852099"/>
    <n v="15618523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70"/>
    <n v="1556340013553"/>
    <s v="0x16a5d17f9f1"/>
    <n v="123"/>
    <s v="(0x7b)"/>
    <s v="FRT32_RX_START param32 0x0000016A"/>
    <n v="2"/>
    <s v="61"/>
    <n v="362"/>
    <n v="15618524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810"/>
    <n v="1556340015121"/>
    <s v="0x16a5d180011"/>
    <n v="131"/>
    <s v="(0x83)"/>
    <s v="CL_NEW CL Id 62 (0x3E) duration 400msec"/>
    <n v="1568"/>
    <s v="62"/>
    <b v="0"/>
    <n v="15618539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30"/>
    <n v="1556340016195"/>
    <s v="0x16a5d180443"/>
    <n v="124"/>
    <s v="(0x7c)"/>
    <s v="FRT32_RX_END param32 0x5D180403"/>
    <n v="1074"/>
    <s v="62"/>
    <n v="1561854979"/>
    <n v="15618550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40"/>
    <n v="1556340016199"/>
    <s v="0x16a5d180447"/>
    <n v="124"/>
    <s v="(0x7c)"/>
    <s v="FRT32_RX_END param32 0x0000016A"/>
    <n v="4"/>
    <s v="62"/>
    <n v="362"/>
    <n v="15618550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c0"/>
    <n v="1556340016310"/>
    <s v="0x16a5d1804b6"/>
    <n v="129"/>
    <s v="(0x81)"/>
    <s v="CL_FRT32_TX_CALL param32 0x5D18097B"/>
    <n v="111"/>
    <s v="62"/>
    <n v="1561856379"/>
    <n v="1561855158"/>
    <s v=""/>
    <s v="beforeTx"/>
    <s v=""/>
    <s v=""/>
    <s v=""/>
    <s v=""/>
    <s v=""/>
    <s v=""/>
    <n v="722"/>
    <s v="EMPTY"/>
    <s v="EMPTY"/>
    <s v="EMPTY"/>
    <n v="1221"/>
    <n v="1234"/>
    <s v="EMPTY"/>
    <s v="EMPTY"/>
    <x v="0"/>
  </r>
  <r>
    <s v="000079d0"/>
    <n v="1556340016312"/>
    <s v="0x16a5d1804b8"/>
    <n v="129"/>
    <s v="(0x81)"/>
    <s v="CL_FRT32_TX_CALL param32 0x0000016A"/>
    <n v="2"/>
    <s v="62"/>
    <n v="362"/>
    <n v="15618551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e0"/>
    <n v="1556340017544"/>
    <s v="0x16a5d180988"/>
    <n v="140"/>
    <s v="(0x8c)"/>
    <s v="CL_TX STS_SUCCESS(0,0x0) mode 47 chan 9"/>
    <n v="1232"/>
    <s v="62"/>
    <b v="0"/>
    <n v="156185639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10"/>
    <n v="1556340018873"/>
    <s v="0x16a5d180eb9"/>
    <n v="6"/>
    <s v="(0x6)"/>
    <s v="LMMGR_DATA_CONF param32 0x5D180C4D"/>
    <n v="1329"/>
    <s v="62"/>
    <n v="1561857101"/>
    <n v="156185772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7a20"/>
    <n v="1556340018877"/>
    <s v="0x16a5d180ebd"/>
    <n v="6"/>
    <s v="(0x6)"/>
    <s v="LMMGR_DATA_CONF param32 0x0000016A"/>
    <n v="4"/>
    <s v="62"/>
    <n v="362"/>
    <n v="15618577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30"/>
    <n v="1556340018879"/>
    <s v="0x16a5d180ebf"/>
    <n v="122"/>
    <s v="(0x7a)"/>
    <s v="FRT32_TX_END param32 0x5D180EB8"/>
    <n v="2"/>
    <s v="62"/>
    <n v="1561857720"/>
    <n v="1561857727"/>
    <s v=""/>
    <s v=""/>
    <s v=""/>
    <s v="txEnd"/>
    <s v=""/>
    <s v=""/>
    <s v=""/>
    <s v=""/>
    <s v="EMPTY"/>
    <n v="779"/>
    <s v="EMPTY"/>
    <s v="EMPTY"/>
    <s v="EMPTY"/>
    <s v="EMPTY"/>
    <s v="EMPTY"/>
    <s v="EMPTY"/>
    <x v="3"/>
  </r>
  <r>
    <s v="00007a40"/>
    <n v="1556340018882"/>
    <s v="0x16a5d180ec2"/>
    <n v="122"/>
    <s v="(0x7a)"/>
    <s v="FRT32_TX_END param32 0x0000016A"/>
    <n v="3"/>
    <s v="62"/>
    <n v="362"/>
    <n v="15618577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e0"/>
    <n v="1556340019493"/>
    <s v="0x16a5d181125"/>
    <n v="130"/>
    <s v="(0x82)"/>
    <s v="CL_FRT32_RX_CALL param32 0x0009002F"/>
    <n v="611"/>
    <s v="62"/>
    <n v="589871"/>
    <n v="1561858341"/>
    <s v=""/>
    <s v=""/>
    <s v=""/>
    <s v=""/>
    <s v=""/>
    <s v="beforeRx"/>
    <s v=""/>
    <s v=""/>
    <s v="EMPTY"/>
    <s v="EMPTY"/>
    <s v="EMPTY"/>
    <s v="EMPTY"/>
    <s v="EMPTY"/>
    <s v="EMPTY"/>
    <s v="EMPTY"/>
    <n v="158"/>
    <x v="0"/>
  </r>
  <r>
    <s v="00007af0"/>
    <n v="1556340019651"/>
    <s v="0x16a5d1811c3"/>
    <n v="141"/>
    <s v="(0x8d)"/>
    <s v="CL_RX STS_SUCCESS(0,0x0) mode 47 chan 9"/>
    <n v="158"/>
    <s v="62"/>
    <b v="0"/>
    <n v="156185849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7b10"/>
    <n v="1556340020972"/>
    <s v="0x16a5d1816ec"/>
    <n v="123"/>
    <s v="(0x7b)"/>
    <s v="FRT32_RX_START param32 0x5D18155B"/>
    <n v="1321"/>
    <s v="62"/>
    <n v="1561859419"/>
    <n v="156185982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7b20"/>
    <n v="1556340020974"/>
    <s v="0x16a5d1816ee"/>
    <n v="123"/>
    <s v="(0x7b)"/>
    <s v="FRT32_RX_START param32 0x0000016A"/>
    <n v="2"/>
    <s v="62"/>
    <n v="362"/>
    <n v="15618598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c90"/>
    <n v="1556340022068"/>
    <s v="0x16a5d181b34"/>
    <n v="124"/>
    <s v="(0x7c)"/>
    <s v="FRT32_RX_END param32 0x5D181AEF"/>
    <n v="1094"/>
    <s v="62"/>
    <n v="1561860847"/>
    <n v="1561860916"/>
    <s v=""/>
    <s v=""/>
    <s v=""/>
    <s v=""/>
    <s v=""/>
    <s v=""/>
    <s v=""/>
    <s v="rxEnd"/>
    <s v="EMPTY"/>
    <s v="EMPTY"/>
    <n v="1000"/>
    <n v="1722"/>
    <s v="EMPTY"/>
    <s v="EMPTY"/>
    <n v="197"/>
    <s v="EMPTY"/>
    <x v="0"/>
  </r>
  <r>
    <s v="00007ca0"/>
    <n v="1556340022070"/>
    <s v="0x16a5d181b36"/>
    <n v="124"/>
    <s v="(0x7c)"/>
    <s v="FRT32_RX_END param32 0x0000016A"/>
    <n v="2"/>
    <s v="62"/>
    <n v="362"/>
    <n v="15618609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d40"/>
    <n v="1556340022196"/>
    <s v="0x16a5d181bb4"/>
    <n v="129"/>
    <s v="(0x81)"/>
    <s v="CL_FRT32_TX_CALL param32 0x5D181ED7"/>
    <n v="126"/>
    <s v="62"/>
    <n v="1561861847"/>
    <n v="1561861044"/>
    <s v=""/>
    <s v="beforeTx"/>
    <s v=""/>
    <s v=""/>
    <s v=""/>
    <s v=""/>
    <s v=""/>
    <s v=""/>
    <n v="722"/>
    <s v="EMPTY"/>
    <s v="EMPTY"/>
    <s v="EMPTY"/>
    <n v="803"/>
    <n v="816"/>
    <s v="EMPTY"/>
    <s v="EMPTY"/>
    <x v="0"/>
  </r>
  <r>
    <s v="00007d50"/>
    <n v="1556340022200"/>
    <s v="0x16a5d181bb8"/>
    <n v="129"/>
    <s v="(0x81)"/>
    <s v="CL_FRT32_TX_CALL param32 0x0000016A"/>
    <n v="4"/>
    <s v="62"/>
    <n v="362"/>
    <n v="15618610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d60"/>
    <n v="1556340023012"/>
    <s v="0x16a5d181ee4"/>
    <n v="140"/>
    <s v="(0x8c)"/>
    <s v="CL_TX STS_SUCCESS(0,0x0) mode 47 chan 9"/>
    <n v="812"/>
    <s v="62"/>
    <b v="0"/>
    <n v="156186186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d90"/>
    <n v="1556340024341"/>
    <s v="0x16a5d182415"/>
    <n v="6"/>
    <s v="(0x6)"/>
    <s v="LMMGR_DATA_CONF param32 0x5D1821A9"/>
    <n v="1329"/>
    <s v="62"/>
    <n v="1561862569"/>
    <n v="156186318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7da0"/>
    <n v="1556340024345"/>
    <s v="0x16a5d182419"/>
    <n v="6"/>
    <s v="(0x6)"/>
    <s v="LMMGR_DATA_CONF param32 0x0000016A"/>
    <n v="4"/>
    <s v="62"/>
    <n v="362"/>
    <n v="15618631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db0"/>
    <n v="1556340024347"/>
    <s v="0x16a5d18241b"/>
    <n v="122"/>
    <s v="(0x7a)"/>
    <s v="FRT32_TX_END param32 0x5D182414"/>
    <n v="2"/>
    <s v="62"/>
    <n v="1561863188"/>
    <n v="156186319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7dc0"/>
    <n v="1556340024350"/>
    <s v="0x16a5d18241e"/>
    <n v="122"/>
    <s v="(0x7a)"/>
    <s v="FRT32_TX_END param32 0x0000016A"/>
    <n v="3"/>
    <s v="62"/>
    <n v="362"/>
    <n v="15618631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a0"/>
    <n v="1556340975310"/>
    <s v="0x16a5d26a6ce"/>
    <n v="131"/>
    <s v="(0x83)"/>
    <s v="CL_NEW CL Id 63 (0x3F) duration 400msec"/>
    <n v="950960"/>
    <s v="63"/>
    <b v="0"/>
    <n v="15628141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c0"/>
    <n v="1556340975352"/>
    <s v="0x16a5d26a6f8"/>
    <n v="129"/>
    <s v="(0x81)"/>
    <s v="CL_FRT32_TX_CALL param32 0x5D26AA71"/>
    <n v="42"/>
    <s v="63"/>
    <n v="1562815089"/>
    <n v="1562814200"/>
    <s v=""/>
    <s v="beforeTx"/>
    <s v=""/>
    <s v=""/>
    <s v=""/>
    <s v=""/>
    <s v=""/>
    <s v=""/>
    <n v="718"/>
    <s v="EMPTY"/>
    <s v="EMPTY"/>
    <s v="EMPTY"/>
    <n v="889"/>
    <n v="907"/>
    <s v="EMPTY"/>
    <s v="EMPTY"/>
    <x v="0"/>
  </r>
  <r>
    <s v="000081d0"/>
    <n v="1556340975354"/>
    <s v="0x16a5d26a6fa"/>
    <n v="129"/>
    <s v="(0x81)"/>
    <s v="CL_FRT32_TX_CALL param32 0x0000016A"/>
    <n v="2"/>
    <s v="63"/>
    <n v="362"/>
    <n v="15628142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e0"/>
    <n v="1556340976259"/>
    <s v="0x16a5d26aa83"/>
    <n v="140"/>
    <s v="(0x8c)"/>
    <s v="CL_TX STS_SUCCESS(0,0x0) mode 1 chan 46"/>
    <n v="905"/>
    <s v="63"/>
    <b v="0"/>
    <n v="156281510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f0"/>
    <n v="1556340979349"/>
    <s v="0x16a5d26b695"/>
    <n v="6"/>
    <s v="(0x6)"/>
    <s v="LMMGR_DATA_CONF param32 0x5D26AD3F"/>
    <n v="3090"/>
    <s v="63"/>
    <n v="1562815807"/>
    <n v="156281819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200"/>
    <n v="1556340979352"/>
    <s v="0x16a5d26b698"/>
    <n v="6"/>
    <s v="(0x6)"/>
    <s v="LMMGR_DATA_CONF param32 0x0000016A"/>
    <n v="3"/>
    <s v="63"/>
    <n v="362"/>
    <n v="15628182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210"/>
    <n v="1556340979354"/>
    <s v="0x16a5d26b69a"/>
    <n v="122"/>
    <s v="(0x7a)"/>
    <s v="FRT32_TX_END param32 0x5D26B65E"/>
    <n v="2"/>
    <s v="63"/>
    <n v="1562818142"/>
    <n v="1562818202"/>
    <s v=""/>
    <s v=""/>
    <s v=""/>
    <s v="txEnd"/>
    <s v=""/>
    <s v=""/>
    <s v=""/>
    <s v=""/>
    <s v="EMPTY"/>
    <n v="900"/>
    <s v="EMPTY"/>
    <s v="EMPTY"/>
    <s v="EMPTY"/>
    <s v="EMPTY"/>
    <s v="EMPTY"/>
    <s v="EMPTY"/>
    <x v="2"/>
  </r>
  <r>
    <s v="00008220"/>
    <n v="1556340979356"/>
    <s v="0x16a5d26b69c"/>
    <n v="122"/>
    <s v="(0x7a)"/>
    <s v="FRT32_TX_END param32 0x0000016A"/>
    <n v="2"/>
    <s v="63"/>
    <n v="362"/>
    <n v="15628182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2c0"/>
    <n v="1556340980053"/>
    <s v="0x16a5d26b955"/>
    <n v="130"/>
    <s v="(0x82)"/>
    <s v="CL_FRT32_RX_CALL param32 0x002E0001"/>
    <n v="697"/>
    <s v="63"/>
    <n v="3014657"/>
    <n v="1562818901"/>
    <s v=""/>
    <s v=""/>
    <s v=""/>
    <s v=""/>
    <s v=""/>
    <s v="beforeRx"/>
    <s v=""/>
    <s v=""/>
    <s v="EMPTY"/>
    <s v="EMPTY"/>
    <s v="EMPTY"/>
    <s v="EMPTY"/>
    <s v="EMPTY"/>
    <s v="EMPTY"/>
    <s v="EMPTY"/>
    <n v="141"/>
    <x v="0"/>
  </r>
  <r>
    <s v="000082d0"/>
    <n v="1556340980194"/>
    <s v="0x16a5d26b9e2"/>
    <n v="141"/>
    <s v="(0x8d)"/>
    <s v="CL_RX STS_SUCCESS(0,0x0) mode 1 chan 46"/>
    <n v="141"/>
    <s v="63"/>
    <b v="0"/>
    <n v="1562819042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2f0"/>
    <n v="1556340981282"/>
    <s v="0x16a5d26be22"/>
    <n v="123"/>
    <s v="(0x7b)"/>
    <s v="FRT32_RX_START param32 0x5D26BCF7"/>
    <n v="1088"/>
    <s v="63"/>
    <n v="1562819831"/>
    <n v="156282013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300"/>
    <n v="1556340981285"/>
    <s v="0x16a5d26be25"/>
    <n v="123"/>
    <s v="(0x7b)"/>
    <s v="FRT32_RX_START param32 0x0000016A"/>
    <n v="3"/>
    <s v="63"/>
    <n v="362"/>
    <n v="15628201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470"/>
    <n v="1556340982729"/>
    <s v="0x16a5d26c3c9"/>
    <n v="124"/>
    <s v="(0x7c)"/>
    <s v="FRT32_RX_END param32 0x5D26C386"/>
    <n v="1444"/>
    <s v="63"/>
    <n v="1562821510"/>
    <n v="1562821577"/>
    <s v=""/>
    <s v=""/>
    <s v=""/>
    <s v=""/>
    <s v=""/>
    <s v=""/>
    <s v=""/>
    <s v="rxEnd"/>
    <s v="EMPTY"/>
    <s v="EMPTY"/>
    <n v="1000"/>
    <n v="1719"/>
    <s v="EMPTY"/>
    <s v="EMPTY"/>
    <n v="214"/>
    <s v="EMPTY"/>
    <x v="0"/>
  </r>
  <r>
    <s v="00008480"/>
    <n v="1556340982731"/>
    <s v="0x16a5d26c3cb"/>
    <n v="124"/>
    <s v="(0x7c)"/>
    <s v="FRT32_RX_END param32 0x0000016A"/>
    <n v="2"/>
    <s v="63"/>
    <n v="362"/>
    <n v="15628215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20"/>
    <n v="1556340982876"/>
    <s v="0x16a5d26c45c"/>
    <n v="129"/>
    <s v="(0x81)"/>
    <s v="CL_FRT32_TX_CALL param32 0x5D26C76E"/>
    <n v="145"/>
    <s v="63"/>
    <n v="1562822510"/>
    <n v="1562821724"/>
    <s v=""/>
    <s v="beforeTx"/>
    <s v=""/>
    <s v=""/>
    <s v=""/>
    <s v=""/>
    <s v=""/>
    <s v=""/>
    <n v="719"/>
    <s v="EMPTY"/>
    <s v="EMPTY"/>
    <s v="EMPTY"/>
    <n v="786"/>
    <n v="805"/>
    <s v="EMPTY"/>
    <s v="EMPTY"/>
    <x v="0"/>
  </r>
  <r>
    <s v="00008530"/>
    <n v="1556340982879"/>
    <s v="0x16a5d26c45f"/>
    <n v="129"/>
    <s v="(0x81)"/>
    <s v="CL_FRT32_TX_CALL param32 0x0000016A"/>
    <n v="3"/>
    <s v="63"/>
    <n v="362"/>
    <n v="15628217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40"/>
    <n v="1556340983681"/>
    <s v="0x16a5d26c781"/>
    <n v="140"/>
    <s v="(0x8c)"/>
    <s v="CL_TX STS_SUCCESS(0,0x0) mode 1 chan 46"/>
    <n v="802"/>
    <s v="63"/>
    <b v="0"/>
    <n v="156282252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600"/>
    <n v="1556340997091"/>
    <s v="0x16a5d26fbe3"/>
    <n v="6"/>
    <s v="(0x6)"/>
    <s v="LMMGR_DATA_CONF param32 0x5D26CA3D"/>
    <n v="13410"/>
    <s v="63"/>
    <n v="1562823229"/>
    <n v="156283593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610"/>
    <n v="1556340997093"/>
    <s v="0x16a5d26fbe5"/>
    <n v="6"/>
    <s v="(0x6)"/>
    <s v="LMMGR_DATA_CONF param32 0x0000016A"/>
    <n v="2"/>
    <s v="63"/>
    <n v="362"/>
    <n v="15628359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620"/>
    <n v="1556340997096"/>
    <s v="0x16a5d26fbe8"/>
    <n v="122"/>
    <s v="(0x7a)"/>
    <s v="FRT32_TX_END param32 0x5D26FBAA"/>
    <n v="3"/>
    <s v="63"/>
    <n v="1562835882"/>
    <n v="1562835944"/>
    <s v=""/>
    <s v=""/>
    <s v=""/>
    <s v="txEnd"/>
    <s v=""/>
    <s v=""/>
    <s v=""/>
    <s v=""/>
    <s v="EMPTY"/>
    <n v="569"/>
    <s v="EMPTY"/>
    <s v="EMPTY"/>
    <s v="EMPTY"/>
    <s v="EMPTY"/>
    <s v="EMPTY"/>
    <s v="EMPTY"/>
    <x v="4"/>
  </r>
  <r>
    <s v="00008630"/>
    <n v="1556340997098"/>
    <s v="0x16a5d26fbea"/>
    <n v="122"/>
    <s v="(0x7a)"/>
    <s v="FRT32_TX_END param32 0x0000016A"/>
    <n v="2"/>
    <s v="63"/>
    <n v="362"/>
    <n v="15628359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6d0"/>
    <n v="1556340997574"/>
    <s v="0x16a5d26fdc6"/>
    <n v="130"/>
    <s v="(0x82)"/>
    <s v="CL_FRT32_RX_CALL param32 0x002E0001"/>
    <n v="476"/>
    <s v="63"/>
    <n v="3014657"/>
    <n v="1562836422"/>
    <s v=""/>
    <s v=""/>
    <s v=""/>
    <s v=""/>
    <s v=""/>
    <s v="beforeRx"/>
    <s v=""/>
    <s v=""/>
    <s v="EMPTY"/>
    <s v="EMPTY"/>
    <s v="EMPTY"/>
    <s v="EMPTY"/>
    <s v="EMPTY"/>
    <s v="EMPTY"/>
    <s v="EMPTY"/>
    <n v="29"/>
    <x v="0"/>
  </r>
  <r>
    <s v="000086e0"/>
    <n v="1556340997603"/>
    <s v="0x16a5d26fde3"/>
    <n v="141"/>
    <s v="(0x8d)"/>
    <s v="CL_RX STS_SUCCESS(0,0x0) mode 1 chan 46"/>
    <n v="29"/>
    <s v="63"/>
    <b v="0"/>
    <n v="156283645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700"/>
    <n v="1556340999023"/>
    <s v="0x16a5d27036f"/>
    <n v="123"/>
    <s v="(0x7b)"/>
    <s v="FRT32_RX_START param32 0x5D270242"/>
    <n v="1420"/>
    <s v="63"/>
    <n v="1562837570"/>
    <n v="156283787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710"/>
    <n v="1556340999025"/>
    <s v="0x16a5d270371"/>
    <n v="123"/>
    <s v="(0x7b)"/>
    <s v="FRT32_RX_START param32 0x0000016A"/>
    <n v="2"/>
    <s v="63"/>
    <n v="362"/>
    <n v="15628378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8c0"/>
    <n v="1556341000629"/>
    <s v="0x16a5d2709b5"/>
    <n v="124"/>
    <s v="(0x7c)"/>
    <s v="FRT32_RX_END param32 0x5D270972"/>
    <n v="1604"/>
    <s v="63"/>
    <n v="1562839410"/>
    <n v="1562839477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88d0"/>
    <n v="1556341000631"/>
    <s v="0x16a5d2709b7"/>
    <n v="124"/>
    <s v="(0x7c)"/>
    <s v="FRT32_RX_END param32 0x0000016A"/>
    <n v="2"/>
    <s v="63"/>
    <n v="362"/>
    <n v="15628394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b20"/>
    <n v="1556341005096"/>
    <s v="0x16a5d271b28"/>
    <n v="123"/>
    <s v="(0x7b)"/>
    <s v="FRT32_RX_START param32 0x5D2719F9"/>
    <n v="4465"/>
    <s v="63"/>
    <n v="1562843641"/>
    <n v="15628439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b30"/>
    <n v="1556341005098"/>
    <s v="0x16a5d271b2a"/>
    <n v="123"/>
    <s v="(0x7b)"/>
    <s v="FRT32_RX_START param32 0x0000016A"/>
    <n v="2"/>
    <s v="63"/>
    <n v="362"/>
    <n v="15628439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cd0"/>
    <n v="1556341006632"/>
    <s v="0x16a5d272128"/>
    <n v="131"/>
    <s v="(0x83)"/>
    <s v="CL_NEW CL Id 64 (0x40) duration 400msec"/>
    <n v="1534"/>
    <s v="64"/>
    <b v="0"/>
    <n v="15628454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df0"/>
    <n v="1556341007739"/>
    <s v="0x16a5d27257b"/>
    <n v="124"/>
    <s v="(0x7c)"/>
    <s v="FRT32_RX_END param32 0x5D27253A"/>
    <n v="1107"/>
    <s v="64"/>
    <n v="1562846522"/>
    <n v="15628465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00"/>
    <n v="1556341007742"/>
    <s v="0x16a5d27257e"/>
    <n v="124"/>
    <s v="(0x7c)"/>
    <s v="FRT32_RX_END param32 0x0000016A"/>
    <n v="3"/>
    <s v="64"/>
    <n v="362"/>
    <n v="15628465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80"/>
    <n v="1556341007852"/>
    <s v="0x16a5d2725ec"/>
    <n v="129"/>
    <s v="(0x81)"/>
    <s v="CL_FRT32_TX_CALL param32 0x5D272AB2"/>
    <n v="110"/>
    <s v="64"/>
    <n v="1562847922"/>
    <n v="1562846700"/>
    <s v=""/>
    <s v="beforeTx"/>
    <s v=""/>
    <s v=""/>
    <s v=""/>
    <s v=""/>
    <s v=""/>
    <s v=""/>
    <n v="721"/>
    <s v="EMPTY"/>
    <s v="EMPTY"/>
    <s v="EMPTY"/>
    <n v="1222"/>
    <n v="1234"/>
    <s v="EMPTY"/>
    <s v="EMPTY"/>
    <x v="0"/>
  </r>
  <r>
    <s v="00008e90"/>
    <n v="1556341007855"/>
    <s v="0x16a5d2725ef"/>
    <n v="129"/>
    <s v="(0x81)"/>
    <s v="CL_FRT32_TX_CALL param32 0x0000016A"/>
    <n v="3"/>
    <s v="64"/>
    <n v="362"/>
    <n v="15628467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a0"/>
    <n v="1556341009086"/>
    <s v="0x16a5d272abe"/>
    <n v="140"/>
    <s v="(0x8c)"/>
    <s v="CL_TX STS_SUCCESS(0,0x0) mode 47 chan 19"/>
    <n v="1231"/>
    <s v="64"/>
    <b v="0"/>
    <n v="156284793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d0"/>
    <n v="1556341010415"/>
    <s v="0x16a5d272fef"/>
    <n v="6"/>
    <s v="(0x6)"/>
    <s v="LMMGR_DATA_CONF param32 0x5D272D83"/>
    <n v="1329"/>
    <s v="64"/>
    <n v="1562848643"/>
    <n v="156284926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ee0"/>
    <n v="1556341010418"/>
    <s v="0x16a5d272ff2"/>
    <n v="6"/>
    <s v="(0x6)"/>
    <s v="LMMGR_DATA_CONF param32 0x0000016A"/>
    <n v="3"/>
    <s v="64"/>
    <n v="362"/>
    <n v="15628492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f0"/>
    <n v="1556341010420"/>
    <s v="0x16a5d272ff4"/>
    <n v="122"/>
    <s v="(0x7a)"/>
    <s v="FRT32_TX_END param32 0x5D272FEE"/>
    <n v="2"/>
    <s v="64"/>
    <n v="1562849262"/>
    <n v="1562849268"/>
    <s v=""/>
    <s v=""/>
    <s v=""/>
    <s v="txEnd"/>
    <s v=""/>
    <s v=""/>
    <s v=""/>
    <s v=""/>
    <s v="EMPTY"/>
    <n v="777"/>
    <s v="EMPTY"/>
    <s v="EMPTY"/>
    <s v="EMPTY"/>
    <s v="EMPTY"/>
    <s v="EMPTY"/>
    <s v="EMPTY"/>
    <x v="3"/>
  </r>
  <r>
    <s v="00008f00"/>
    <n v="1556341010422"/>
    <s v="0x16a5d272ff6"/>
    <n v="122"/>
    <s v="(0x7a)"/>
    <s v="FRT32_TX_END param32 0x0000016A"/>
    <n v="2"/>
    <s v="64"/>
    <n v="362"/>
    <n v="15628492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a0"/>
    <n v="1556341011038"/>
    <s v="0x16a5d27325e"/>
    <n v="130"/>
    <s v="(0x82)"/>
    <s v="CL_FRT32_RX_CALL param32 0x0013002F"/>
    <n v="616"/>
    <s v="64"/>
    <n v="1245231"/>
    <n v="1562849886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08fb0"/>
    <n v="1556341011191"/>
    <s v="0x16a5d2732f7"/>
    <n v="141"/>
    <s v="(0x8d)"/>
    <s v="CL_RX STS_SUCCESS(0,0x0) mode 47 chan 19"/>
    <n v="153"/>
    <s v="64"/>
    <b v="0"/>
    <n v="156285003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fd0"/>
    <n v="1556341012527"/>
    <s v="0x16a5d27382f"/>
    <n v="123"/>
    <s v="(0x7b)"/>
    <s v="FRT32_RX_START param32 0x5D273691"/>
    <n v="1336"/>
    <s v="64"/>
    <n v="1562850961"/>
    <n v="156285137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fe0"/>
    <n v="1556341012529"/>
    <s v="0x16a5d273831"/>
    <n v="123"/>
    <s v="(0x7b)"/>
    <s v="FRT32_RX_START param32 0x0000016A"/>
    <n v="2"/>
    <s v="64"/>
    <n v="362"/>
    <n v="15628513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150"/>
    <n v="1556341013609"/>
    <s v="0x16a5d273c69"/>
    <n v="124"/>
    <s v="(0x7c)"/>
    <s v="FRT32_RX_END param32 0x5D273C25"/>
    <n v="1080"/>
    <s v="64"/>
    <n v="1562852389"/>
    <n v="1562852457"/>
    <s v=""/>
    <s v=""/>
    <s v=""/>
    <s v=""/>
    <s v=""/>
    <s v=""/>
    <s v=""/>
    <s v="rxEnd"/>
    <s v="EMPTY"/>
    <s v="EMPTY"/>
    <n v="1000"/>
    <n v="1723"/>
    <s v="EMPTY"/>
    <s v="EMPTY"/>
    <n v="195"/>
    <s v="EMPTY"/>
    <x v="0"/>
  </r>
  <r>
    <s v="00009160"/>
    <n v="1556341013612"/>
    <s v="0x16a5d273c6c"/>
    <n v="124"/>
    <s v="(0x7c)"/>
    <s v="FRT32_RX_END param32 0x0000016A"/>
    <n v="3"/>
    <s v="64"/>
    <n v="362"/>
    <n v="15628524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00"/>
    <n v="1556341013736"/>
    <s v="0x16a5d273ce8"/>
    <n v="129"/>
    <s v="(0x81)"/>
    <s v="CL_FRT32_TX_CALL param32 0x5D27400D"/>
    <n v="124"/>
    <s v="64"/>
    <n v="1562853389"/>
    <n v="1562852584"/>
    <s v=""/>
    <s v="beforeTx"/>
    <s v=""/>
    <s v=""/>
    <s v=""/>
    <s v=""/>
    <s v=""/>
    <s v=""/>
    <n v="723"/>
    <s v="EMPTY"/>
    <s v="EMPTY"/>
    <s v="EMPTY"/>
    <n v="805"/>
    <n v="837"/>
    <s v="EMPTY"/>
    <s v="EMPTY"/>
    <x v="0"/>
  </r>
  <r>
    <s v="00009210"/>
    <n v="1556341013739"/>
    <s v="0x16a5d273ceb"/>
    <n v="129"/>
    <s v="(0x81)"/>
    <s v="CL_FRT32_TX_CALL param32 0x0000016A"/>
    <n v="3"/>
    <s v="64"/>
    <n v="362"/>
    <n v="15628525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70"/>
    <n v="1556341014573"/>
    <s v="0x16a5d27402d"/>
    <n v="140"/>
    <s v="(0x8c)"/>
    <s v="CL_TX STS_SUCCESS(0,0x0) mode 47 chan 19"/>
    <n v="834"/>
    <s v="64"/>
    <b v="0"/>
    <n v="156285342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e0"/>
    <n v="1556341015883"/>
    <s v="0x16a5d27454b"/>
    <n v="6"/>
    <s v="(0x6)"/>
    <s v="LMMGR_DATA_CONF param32 0x5D2742E0"/>
    <n v="1310"/>
    <s v="64"/>
    <n v="1562854112"/>
    <n v="156285473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92f0"/>
    <n v="1556341015886"/>
    <s v="0x16a5d27454e"/>
    <n v="6"/>
    <s v="(0x6)"/>
    <s v="LMMGR_DATA_CONF param32 0x0000016A"/>
    <n v="3"/>
    <s v="64"/>
    <n v="362"/>
    <n v="15628547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300"/>
    <n v="1556341015889"/>
    <s v="0x16a5d274551"/>
    <n v="122"/>
    <s v="(0x7a)"/>
    <s v="FRT32_TX_END param32 0x5D27454A"/>
    <n v="3"/>
    <s v="64"/>
    <n v="1562854730"/>
    <n v="156285473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9310"/>
    <n v="1556341015892"/>
    <s v="0x16a5d274554"/>
    <n v="122"/>
    <s v="(0x7a)"/>
    <s v="FRT32_TX_END param32 0x0000016A"/>
    <n v="3"/>
    <s v="64"/>
    <n v="362"/>
    <n v="15628547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60"/>
    <n v="1556341979220"/>
    <s v="0x16a5d35f854"/>
    <n v="131"/>
    <s v="(0x83)"/>
    <s v="CL_NEW CL Id 65 (0x41) duration 400msec"/>
    <n v="963328"/>
    <s v="65"/>
    <b v="0"/>
    <n v="15638180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80"/>
    <n v="1556341979263"/>
    <s v="0x16a5d35f87f"/>
    <n v="129"/>
    <s v="(0x81)"/>
    <s v="CL_FRT32_TX_CALL param32 0x5D35FBF6"/>
    <n v="43"/>
    <s v="65"/>
    <n v="1563818998"/>
    <n v="1563818111"/>
    <s v=""/>
    <s v="beforeTx"/>
    <s v=""/>
    <s v=""/>
    <s v=""/>
    <s v=""/>
    <s v=""/>
    <s v=""/>
    <n v="719"/>
    <s v="EMPTY"/>
    <s v="EMPTY"/>
    <s v="EMPTY"/>
    <n v="887"/>
    <n v="906"/>
    <s v="EMPTY"/>
    <s v="EMPTY"/>
    <x v="0"/>
  </r>
  <r>
    <s v="00009690"/>
    <n v="1556341979265"/>
    <s v="0x16a5d35f881"/>
    <n v="129"/>
    <s v="(0x81)"/>
    <s v="CL_FRT32_TX_CALL param32 0x0000016A"/>
    <n v="2"/>
    <s v="65"/>
    <n v="362"/>
    <n v="15638181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a0"/>
    <n v="1556341980169"/>
    <s v="0x16a5d35fc09"/>
    <n v="140"/>
    <s v="(0x8c)"/>
    <s v="CL_TX STS_SUCCESS(0,0x0) mode 1 chan 55"/>
    <n v="904"/>
    <s v="65"/>
    <b v="0"/>
    <n v="156381901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b0"/>
    <n v="1556341983259"/>
    <s v="0x16a5d36081b"/>
    <n v="6"/>
    <s v="(0x6)"/>
    <s v="LMMGR_DATA_CONF param32 0x5D35FEC5"/>
    <n v="3090"/>
    <s v="65"/>
    <n v="1563819717"/>
    <n v="156382210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96c0"/>
    <n v="1556341983262"/>
    <s v="0x16a5d36081e"/>
    <n v="6"/>
    <s v="(0x6)"/>
    <s v="LMMGR_DATA_CONF param32 0x0000016A"/>
    <n v="3"/>
    <s v="65"/>
    <n v="362"/>
    <n v="15638221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d0"/>
    <n v="1556341983264"/>
    <s v="0x16a5d360820"/>
    <n v="122"/>
    <s v="(0x7a)"/>
    <s v="FRT32_TX_END param32 0x5D3607E4"/>
    <n v="2"/>
    <s v="65"/>
    <n v="1563822052"/>
    <n v="1563822112"/>
    <s v=""/>
    <s v=""/>
    <s v=""/>
    <s v="txEnd"/>
    <s v=""/>
    <s v=""/>
    <s v=""/>
    <s v=""/>
    <s v="EMPTY"/>
    <n v="919"/>
    <s v="EMPTY"/>
    <s v="EMPTY"/>
    <s v="EMPTY"/>
    <s v="EMPTY"/>
    <s v="EMPTY"/>
    <s v="EMPTY"/>
    <x v="8"/>
  </r>
  <r>
    <s v="000096e0"/>
    <n v="1556341983266"/>
    <s v="0x16a5d360822"/>
    <n v="122"/>
    <s v="(0x7a)"/>
    <s v="FRT32_TX_END param32 0x0000016A"/>
    <n v="2"/>
    <s v="65"/>
    <n v="362"/>
    <n v="15638221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780"/>
    <n v="1556341983971"/>
    <s v="0x16a5d360ae3"/>
    <n v="130"/>
    <s v="(0x82)"/>
    <s v="CL_FRT32_RX_CALL param32 0x00370001"/>
    <n v="705"/>
    <s v="65"/>
    <n v="3604481"/>
    <n v="1563822819"/>
    <s v=""/>
    <s v=""/>
    <s v=""/>
    <s v=""/>
    <s v=""/>
    <s v="beforeRx"/>
    <s v=""/>
    <s v=""/>
    <s v="EMPTY"/>
    <s v="EMPTY"/>
    <s v="EMPTY"/>
    <s v="EMPTY"/>
    <s v="EMPTY"/>
    <s v="EMPTY"/>
    <s v="EMPTY"/>
    <n v="152"/>
    <x v="0"/>
  </r>
  <r>
    <s v="00009790"/>
    <n v="1556341984123"/>
    <s v="0x16a5d360b7b"/>
    <n v="141"/>
    <s v="(0x8d)"/>
    <s v="CL_RX STS_SUCCESS(0,0x0) mode 1 chan 55"/>
    <n v="152"/>
    <s v="65"/>
    <b v="0"/>
    <n v="156382297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97b0"/>
    <n v="1556341985189"/>
    <s v="0x16a5d360fa5"/>
    <n v="123"/>
    <s v="(0x7b)"/>
    <s v="FRT32_RX_START param32 0x5D360E79"/>
    <n v="1066"/>
    <s v="65"/>
    <n v="1563823737"/>
    <n v="1563824037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97c0"/>
    <n v="1556341985191"/>
    <s v="0x16a5d360fa7"/>
    <n v="123"/>
    <s v="(0x7b)"/>
    <s v="FRT32_RX_START param32 0x0000016A"/>
    <n v="2"/>
    <s v="65"/>
    <n v="362"/>
    <n v="15638240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30"/>
    <n v="1556341986636"/>
    <s v="0x16a5d36154c"/>
    <n v="124"/>
    <s v="(0x7c)"/>
    <s v="FRT32_RX_END param32 0x5D361509"/>
    <n v="1445"/>
    <s v="65"/>
    <n v="1563825417"/>
    <n v="1563825484"/>
    <s v=""/>
    <s v=""/>
    <s v=""/>
    <s v=""/>
    <s v=""/>
    <s v=""/>
    <s v=""/>
    <s v="rxEnd"/>
    <s v="EMPTY"/>
    <s v="EMPTY"/>
    <n v="1000"/>
    <n v="1721"/>
    <s v="EMPTY"/>
    <s v="EMPTY"/>
    <n v="212"/>
    <s v="EMPTY"/>
    <x v="0"/>
  </r>
  <r>
    <s v="00009940"/>
    <n v="1556341986638"/>
    <s v="0x16a5d36154e"/>
    <n v="124"/>
    <s v="(0x7c)"/>
    <s v="FRT32_RX_END param32 0x0000016A"/>
    <n v="2"/>
    <s v="65"/>
    <n v="362"/>
    <n v="15638254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e0"/>
    <n v="1556341986781"/>
    <s v="0x16a5d3615dd"/>
    <n v="129"/>
    <s v="(0x81)"/>
    <s v="CL_FRT32_TX_CALL param32 0x5D3618F1"/>
    <n v="143"/>
    <s v="65"/>
    <n v="1563826417"/>
    <n v="1563825629"/>
    <s v=""/>
    <s v="beforeTx"/>
    <s v=""/>
    <s v=""/>
    <s v=""/>
    <s v=""/>
    <s v=""/>
    <s v=""/>
    <n v="721"/>
    <s v="EMPTY"/>
    <s v="EMPTY"/>
    <s v="EMPTY"/>
    <n v="788"/>
    <n v="806"/>
    <s v="EMPTY"/>
    <s v="EMPTY"/>
    <x v="0"/>
  </r>
  <r>
    <s v="000099f0"/>
    <n v="1556341986785"/>
    <s v="0x16a5d3615e1"/>
    <n v="129"/>
    <s v="(0x81)"/>
    <s v="CL_FRT32_TX_CALL param32 0x0000016A"/>
    <n v="4"/>
    <s v="65"/>
    <n v="362"/>
    <n v="15638256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a00"/>
    <n v="1556341987587"/>
    <s v="0x16a5d361903"/>
    <n v="140"/>
    <s v="(0x8c)"/>
    <s v="CL_TX STS_SUCCESS(0,0x0) mode 1 chan 55"/>
    <n v="802"/>
    <s v="65"/>
    <b v="0"/>
    <n v="156382643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ac0"/>
    <n v="1556342000997"/>
    <s v="0x16a5d364d65"/>
    <n v="6"/>
    <s v="(0x6)"/>
    <s v="LMMGR_DATA_CONF param32 0x5D361BC2"/>
    <n v="13410"/>
    <s v="65"/>
    <n v="1563827138"/>
    <n v="156383984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9ad0"/>
    <n v="1556342001000"/>
    <s v="0x16a5d364d68"/>
    <n v="6"/>
    <s v="(0x6)"/>
    <s v="LMMGR_DATA_CONF param32 0x0000016A"/>
    <n v="3"/>
    <s v="65"/>
    <n v="362"/>
    <n v="15638398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ae0"/>
    <n v="1556342001003"/>
    <s v="0x16a5d364d6b"/>
    <n v="122"/>
    <s v="(0x7a)"/>
    <s v="FRT32_TX_END param32 0x5D364D2C"/>
    <n v="3"/>
    <s v="65"/>
    <n v="1563839788"/>
    <n v="1563839851"/>
    <s v=""/>
    <s v=""/>
    <s v=""/>
    <s v="txEnd"/>
    <s v=""/>
    <s v=""/>
    <s v=""/>
    <s v=""/>
    <s v="EMPTY"/>
    <n v="568"/>
    <s v="EMPTY"/>
    <s v="EMPTY"/>
    <s v="EMPTY"/>
    <s v="EMPTY"/>
    <s v="EMPTY"/>
    <s v="EMPTY"/>
    <x v="7"/>
  </r>
  <r>
    <s v="00009af0"/>
    <n v="1556342001006"/>
    <s v="0x16a5d364d6e"/>
    <n v="122"/>
    <s v="(0x7a)"/>
    <s v="FRT32_TX_END param32 0x0000016A"/>
    <n v="3"/>
    <s v="65"/>
    <n v="362"/>
    <n v="15638398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b90"/>
    <n v="1556342001478"/>
    <s v="0x16a5d364f46"/>
    <n v="130"/>
    <s v="(0x82)"/>
    <s v="CL_FRT32_RX_CALL param32 0x00370001"/>
    <n v="472"/>
    <s v="65"/>
    <n v="3604481"/>
    <n v="1563840326"/>
    <s v=""/>
    <s v=""/>
    <s v=""/>
    <s v=""/>
    <s v=""/>
    <s v="beforeRx"/>
    <s v=""/>
    <s v=""/>
    <s v="EMPTY"/>
    <s v="EMPTY"/>
    <s v="EMPTY"/>
    <s v="EMPTY"/>
    <s v="EMPTY"/>
    <s v="EMPTY"/>
    <s v="EMPTY"/>
    <n v="30"/>
    <x v="0"/>
  </r>
  <r>
    <s v="00009ba0"/>
    <n v="1556342001508"/>
    <s v="0x16a5d364f64"/>
    <n v="141"/>
    <s v="(0x8d)"/>
    <s v="CL_RX STS_SUCCESS(0,0x0) mode 1 chan 55"/>
    <n v="30"/>
    <s v="65"/>
    <b v="0"/>
    <n v="156384035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9bc0"/>
    <n v="1556342002928"/>
    <s v="0x16a5d3654f0"/>
    <n v="123"/>
    <s v="(0x7b)"/>
    <s v="FRT32_RX_START param32 0x5D3653C3"/>
    <n v="1420"/>
    <s v="65"/>
    <n v="1563841475"/>
    <n v="156384177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9bd0"/>
    <n v="1556342002931"/>
    <s v="0x16a5d3654f3"/>
    <n v="123"/>
    <s v="(0x7b)"/>
    <s v="FRT32_RX_START param32 0x0000016A"/>
    <n v="3"/>
    <s v="65"/>
    <n v="362"/>
    <n v="15638417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80"/>
    <n v="1556342004535"/>
    <s v="0x16a5d365b37"/>
    <n v="124"/>
    <s v="(0x7c)"/>
    <s v="FRT32_RX_END param32 0x5D365AF3"/>
    <n v="1604"/>
    <s v="65"/>
    <n v="1563843315"/>
    <n v="1563843383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9d90"/>
    <n v="1556342004537"/>
    <s v="0x16a5d365b39"/>
    <n v="124"/>
    <s v="(0x7c)"/>
    <s v="FRT32_RX_END param32 0x0000016A"/>
    <n v="2"/>
    <s v="65"/>
    <n v="362"/>
    <n v="15638433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e0"/>
    <n v="1556342010001"/>
    <s v="0x16a5d367091"/>
    <n v="123"/>
    <s v="(0x7b)"/>
    <s v="FRT32_RX_START param32 0x5D366F65"/>
    <n v="5464"/>
    <s v="65"/>
    <n v="1563848549"/>
    <n v="15638488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f0"/>
    <n v="1556342010004"/>
    <s v="0x16a5d367094"/>
    <n v="123"/>
    <s v="(0x7b)"/>
    <s v="FRT32_RX_START param32 0x0000016A"/>
    <n v="3"/>
    <s v="65"/>
    <n v="362"/>
    <n v="15638488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190"/>
    <n v="1556342011541"/>
    <s v="0x16a5d367695"/>
    <n v="131"/>
    <s v="(0x83)"/>
    <s v="CL_NEW CL Id 66 (0x42) duration 400msec"/>
    <n v="1537"/>
    <s v="66"/>
    <b v="0"/>
    <n v="15638503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2b0"/>
    <n v="1556342012646"/>
    <s v="0x16a5d367ae6"/>
    <n v="124"/>
    <s v="(0x7c)"/>
    <s v="FRT32_RX_END param32 0x5D367AA6"/>
    <n v="1105"/>
    <s v="66"/>
    <n v="1563851430"/>
    <n v="15638514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2c0"/>
    <n v="1556342012650"/>
    <s v="0x16a5d367aea"/>
    <n v="124"/>
    <s v="(0x7c)"/>
    <s v="FRT32_RX_END param32 0x0000016A"/>
    <n v="4"/>
    <s v="66"/>
    <n v="362"/>
    <n v="15638514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40"/>
    <n v="1556342012760"/>
    <s v="0x16a5d367b58"/>
    <n v="129"/>
    <s v="(0x81)"/>
    <s v="CL_FRT32_TX_CALL param32 0x5D36801E"/>
    <n v="110"/>
    <s v="66"/>
    <n v="1563852830"/>
    <n v="1563851608"/>
    <s v=""/>
    <s v="beforeTx"/>
    <s v=""/>
    <s v=""/>
    <s v=""/>
    <s v=""/>
    <s v=""/>
    <s v=""/>
    <n v="721"/>
    <s v="EMPTY"/>
    <s v="EMPTY"/>
    <s v="EMPTY"/>
    <n v="1222"/>
    <n v="1234"/>
    <s v="EMPTY"/>
    <s v="EMPTY"/>
    <x v="0"/>
  </r>
  <r>
    <s v="0000a350"/>
    <n v="1556342012763"/>
    <s v="0x16a5d367b5b"/>
    <n v="129"/>
    <s v="(0x81)"/>
    <s v="CL_FRT32_TX_CALL param32 0x0000016A"/>
    <n v="3"/>
    <s v="66"/>
    <n v="362"/>
    <n v="15638516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60"/>
    <n v="1556342013994"/>
    <s v="0x16a5d36802a"/>
    <n v="140"/>
    <s v="(0x8c)"/>
    <s v="CL_TX STS_SUCCESS(0,0x0) mode 47 chan 6"/>
    <n v="1231"/>
    <s v="66"/>
    <b v="0"/>
    <n v="156385284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90"/>
    <n v="1556342015323"/>
    <s v="0x16a5d36855b"/>
    <n v="6"/>
    <s v="(0x6)"/>
    <s v="LMMGR_DATA_CONF param32 0x5D3682EF"/>
    <n v="1329"/>
    <s v="66"/>
    <n v="1563853551"/>
    <n v="156385417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3a0"/>
    <n v="1556342015327"/>
    <s v="0x16a5d36855f"/>
    <n v="6"/>
    <s v="(0x6)"/>
    <s v="LMMGR_DATA_CONF param32 0x0000016A"/>
    <n v="4"/>
    <s v="66"/>
    <n v="362"/>
    <n v="15638541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b0"/>
    <n v="1556342015329"/>
    <s v="0x16a5d368561"/>
    <n v="122"/>
    <s v="(0x7a)"/>
    <s v="FRT32_TX_END param32 0x5D36855A"/>
    <n v="2"/>
    <s v="66"/>
    <n v="1563854170"/>
    <n v="1563854177"/>
    <s v=""/>
    <s v=""/>
    <s v=""/>
    <s v="txEnd"/>
    <s v=""/>
    <s v=""/>
    <s v=""/>
    <s v=""/>
    <s v="EMPTY"/>
    <n v="780"/>
    <s v="EMPTY"/>
    <s v="EMPTY"/>
    <s v="EMPTY"/>
    <s v="EMPTY"/>
    <s v="EMPTY"/>
    <s v="EMPTY"/>
    <x v="9"/>
  </r>
  <r>
    <s v="0000a3c0"/>
    <n v="1556342015332"/>
    <s v="0x16a5d368564"/>
    <n v="122"/>
    <s v="(0x7a)"/>
    <s v="FRT32_TX_END param32 0x0000016A"/>
    <n v="3"/>
    <s v="66"/>
    <n v="362"/>
    <n v="15638541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460"/>
    <n v="1556342015957"/>
    <s v="0x16a5d3687d5"/>
    <n v="130"/>
    <s v="(0x82)"/>
    <s v="CL_FRT32_RX_CALL param32 0x0006002F"/>
    <n v="625"/>
    <s v="66"/>
    <n v="393263"/>
    <n v="1563854805"/>
    <s v=""/>
    <s v=""/>
    <s v=""/>
    <s v=""/>
    <s v=""/>
    <s v="beforeRx"/>
    <s v=""/>
    <s v=""/>
    <s v="EMPTY"/>
    <s v="EMPTY"/>
    <s v="EMPTY"/>
    <s v="EMPTY"/>
    <s v="EMPTY"/>
    <s v="EMPTY"/>
    <s v="EMPTY"/>
    <n v="145"/>
    <x v="0"/>
  </r>
  <r>
    <s v="0000a470"/>
    <n v="1556342016102"/>
    <s v="0x16a5d368866"/>
    <n v="141"/>
    <s v="(0x8d)"/>
    <s v="CL_RX STS_SUCCESS(0,0x0) mode 47 chan 6"/>
    <n v="145"/>
    <s v="66"/>
    <b v="0"/>
    <n v="156385495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a490"/>
    <n v="1556342017420"/>
    <s v="0x16a5d368d8c"/>
    <n v="123"/>
    <s v="(0x7b)"/>
    <s v="FRT32_RX_START param32 0x5D368BFB"/>
    <n v="1318"/>
    <s v="66"/>
    <n v="1563855867"/>
    <n v="156385626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a4a0"/>
    <n v="1556342017423"/>
    <s v="0x16a5d368d8f"/>
    <n v="123"/>
    <s v="(0x7b)"/>
    <s v="FRT32_RX_START param32 0x0000016A"/>
    <n v="3"/>
    <s v="66"/>
    <n v="362"/>
    <n v="15638562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10"/>
    <n v="1556342018516"/>
    <s v="0x16a5d3691d4"/>
    <n v="124"/>
    <s v="(0x7c)"/>
    <s v="FRT32_RX_END param32 0x5D369190"/>
    <n v="1093"/>
    <s v="66"/>
    <n v="1563857296"/>
    <n v="1563857364"/>
    <s v=""/>
    <s v=""/>
    <s v=""/>
    <s v=""/>
    <s v=""/>
    <s v=""/>
    <s v=""/>
    <s v="rxEnd"/>
    <s v="EMPTY"/>
    <s v="EMPTY"/>
    <n v="1000"/>
    <n v="1721"/>
    <s v="EMPTY"/>
    <s v="EMPTY"/>
    <n v="197"/>
    <s v="EMPTY"/>
    <x v="0"/>
  </r>
  <r>
    <s v="0000a620"/>
    <n v="1556342018519"/>
    <s v="0x16a5d3691d7"/>
    <n v="124"/>
    <s v="(0x7c)"/>
    <s v="FRT32_RX_END param32 0x0000016A"/>
    <n v="3"/>
    <s v="66"/>
    <n v="362"/>
    <n v="15638573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c0"/>
    <n v="1556342018645"/>
    <s v="0x16a5d369255"/>
    <n v="129"/>
    <s v="(0x81)"/>
    <s v="CL_FRT32_TX_CALL param32 0x5D369578"/>
    <n v="126"/>
    <s v="66"/>
    <n v="1563858296"/>
    <n v="1563857493"/>
    <s v=""/>
    <s v="beforeTx"/>
    <s v=""/>
    <s v=""/>
    <s v=""/>
    <s v=""/>
    <s v=""/>
    <s v=""/>
    <n v="721"/>
    <s v="EMPTY"/>
    <s v="EMPTY"/>
    <s v="EMPTY"/>
    <n v="803"/>
    <n v="815"/>
    <s v="EMPTY"/>
    <s v="EMPTY"/>
    <x v="0"/>
  </r>
  <r>
    <s v="0000a6d0"/>
    <n v="1556342018648"/>
    <s v="0x16a5d369258"/>
    <n v="129"/>
    <s v="(0x81)"/>
    <s v="CL_FRT32_TX_CALL param32 0x0000016A"/>
    <n v="3"/>
    <s v="66"/>
    <n v="362"/>
    <n v="15638574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e0"/>
    <n v="1556342019460"/>
    <s v="0x16a5d369584"/>
    <n v="140"/>
    <s v="(0x8c)"/>
    <s v="CL_TX STS_SUCCESS(0,0x0) mode 47 chan 6"/>
    <n v="812"/>
    <s v="66"/>
    <b v="0"/>
    <n v="1563858308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10"/>
    <n v="1556342020789"/>
    <s v="0x16a5d369ab5"/>
    <n v="6"/>
    <s v="(0x6)"/>
    <s v="LMMGR_DATA_CONF param32 0x5D369849"/>
    <n v="1329"/>
    <s v="66"/>
    <n v="1563859017"/>
    <n v="156385963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720"/>
    <n v="1556342020793"/>
    <s v="0x16a5d369ab9"/>
    <n v="6"/>
    <s v="(0x6)"/>
    <s v="LMMGR_DATA_CONF param32 0x0000016A"/>
    <n v="4"/>
    <s v="66"/>
    <n v="362"/>
    <n v="15638596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30"/>
    <n v="1556342020795"/>
    <s v="0x16a5d369abb"/>
    <n v="122"/>
    <s v="(0x7a)"/>
    <s v="FRT32_TX_END param32 0x5D369AB4"/>
    <n v="2"/>
    <s v="66"/>
    <n v="1563859636"/>
    <n v="156385964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a740"/>
    <n v="1556342020798"/>
    <s v="0x16a5d369abe"/>
    <n v="122"/>
    <s v="(0x7a)"/>
    <s v="FRT32_TX_END param32 0x0000016A"/>
    <n v="3"/>
    <s v="66"/>
    <n v="362"/>
    <n v="15638596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20"/>
    <n v="1556342976819"/>
    <s v="0x16a5d453133"/>
    <n v="131"/>
    <s v="(0x83)"/>
    <s v="CL_NEW CL Id 67 (0x43) duration 400msec"/>
    <n v="956021"/>
    <s v="67"/>
    <b v="0"/>
    <n v="15648156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40"/>
    <n v="1556342976861"/>
    <s v="0x16a5d45315d"/>
    <n v="129"/>
    <s v="(0x81)"/>
    <s v="CL_FRT32_TX_CALL param32 0x5D4534D6"/>
    <n v="42"/>
    <s v="67"/>
    <n v="1564816598"/>
    <n v="1564815709"/>
    <s v=""/>
    <s v="beforeTx"/>
    <s v=""/>
    <s v=""/>
    <s v=""/>
    <s v=""/>
    <s v=""/>
    <s v=""/>
    <n v="719"/>
    <s v="EMPTY"/>
    <s v="EMPTY"/>
    <s v="EMPTY"/>
    <n v="889"/>
    <n v="908"/>
    <s v="EMPTY"/>
    <s v="EMPTY"/>
    <x v="0"/>
  </r>
  <r>
    <s v="0000ab50"/>
    <n v="1556342976863"/>
    <s v="0x16a5d45315f"/>
    <n v="129"/>
    <s v="(0x81)"/>
    <s v="CL_FRT32_TX_CALL param32 0x0000016A"/>
    <n v="2"/>
    <s v="67"/>
    <n v="362"/>
    <n v="15648157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60"/>
    <n v="1556342977769"/>
    <s v="0x16a5d4534e9"/>
    <n v="140"/>
    <s v="(0x8c)"/>
    <s v="CL_TX STS_SUCCESS(0,0x0) mode 1 chan 53"/>
    <n v="906"/>
    <s v="67"/>
    <b v="0"/>
    <n v="156481661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70"/>
    <n v="1556342980859"/>
    <s v="0x16a5d4540fb"/>
    <n v="6"/>
    <s v="(0x6)"/>
    <s v="LMMGR_DATA_CONF param32 0x5D4537A5"/>
    <n v="3090"/>
    <s v="67"/>
    <n v="1564817317"/>
    <n v="156481970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b80"/>
    <n v="1556342980863"/>
    <s v="0x16a5d4540ff"/>
    <n v="6"/>
    <s v="(0x6)"/>
    <s v="LMMGR_DATA_CONF param32 0x0000016A"/>
    <n v="4"/>
    <s v="67"/>
    <n v="362"/>
    <n v="15648197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90"/>
    <n v="1556342980865"/>
    <s v="0x16a5d454101"/>
    <n v="122"/>
    <s v="(0x7a)"/>
    <s v="FRT32_TX_END param32 0x5D4540C4"/>
    <n v="2"/>
    <s v="67"/>
    <n v="1564819652"/>
    <n v="1564819713"/>
    <s v=""/>
    <s v=""/>
    <s v=""/>
    <s v="txEnd"/>
    <s v=""/>
    <s v=""/>
    <s v=""/>
    <s v=""/>
    <s v="EMPTY"/>
    <n v="831"/>
    <s v="EMPTY"/>
    <s v="EMPTY"/>
    <s v="EMPTY"/>
    <s v="EMPTY"/>
    <s v="EMPTY"/>
    <s v="EMPTY"/>
    <x v="8"/>
  </r>
  <r>
    <s v="0000aba0"/>
    <n v="1556342980868"/>
    <s v="0x16a5d454104"/>
    <n v="122"/>
    <s v="(0x7a)"/>
    <s v="FRT32_TX_END param32 0x0000016A"/>
    <n v="3"/>
    <s v="67"/>
    <n v="362"/>
    <n v="15648197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40"/>
    <n v="1556342981482"/>
    <s v="0x16a5d45436a"/>
    <n v="130"/>
    <s v="(0x82)"/>
    <s v="CL_FRT32_RX_CALL param32 0x00350001"/>
    <n v="614"/>
    <s v="67"/>
    <n v="3473409"/>
    <n v="1564820330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0ac50"/>
    <n v="1556342981635"/>
    <s v="0x16a5d454403"/>
    <n v="141"/>
    <s v="(0x8d)"/>
    <s v="CL_RX STS_SUCCESS(0,0x0) mode 1 chan 53"/>
    <n v="153"/>
    <s v="67"/>
    <b v="0"/>
    <n v="1564820483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ac70"/>
    <n v="1556342982790"/>
    <s v="0x16a5d454886"/>
    <n v="123"/>
    <s v="(0x7b)"/>
    <s v="FRT32_RX_START param32 0x5D454759"/>
    <n v="1155"/>
    <s v="67"/>
    <n v="1564821337"/>
    <n v="156482163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ac80"/>
    <n v="1556342982793"/>
    <s v="0x16a5d454889"/>
    <n v="123"/>
    <s v="(0x7b)"/>
    <s v="FRT32_RX_START param32 0x0000016A"/>
    <n v="3"/>
    <s v="67"/>
    <n v="362"/>
    <n v="15648216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df0"/>
    <n v="1556342984237"/>
    <s v="0x16a5d454e2d"/>
    <n v="124"/>
    <s v="(0x7c)"/>
    <s v="FRT32_RX_END param32 0x5D454DEB"/>
    <n v="1444"/>
    <s v="67"/>
    <n v="1564823019"/>
    <n v="1564823085"/>
    <s v=""/>
    <s v=""/>
    <s v=""/>
    <s v=""/>
    <s v=""/>
    <s v=""/>
    <s v=""/>
    <s v="rxEnd"/>
    <s v="EMPTY"/>
    <s v="EMPTY"/>
    <n v="1000"/>
    <n v="1721"/>
    <s v="EMPTY"/>
    <s v="EMPTY"/>
    <n v="201"/>
    <s v="EMPTY"/>
    <x v="0"/>
  </r>
  <r>
    <s v="0000ae00"/>
    <n v="1556342984240"/>
    <s v="0x16a5d454e30"/>
    <n v="124"/>
    <s v="(0x7c)"/>
    <s v="FRT32_RX_END param32 0x0000016A"/>
    <n v="3"/>
    <s v="67"/>
    <n v="362"/>
    <n v="15648230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ea0"/>
    <n v="1556342984372"/>
    <s v="0x16a5d454eb4"/>
    <n v="129"/>
    <s v="(0x81)"/>
    <s v="CL_FRT32_TX_CALL param32 0x5D4551D3"/>
    <n v="132"/>
    <s v="67"/>
    <n v="1564824019"/>
    <n v="1564823220"/>
    <s v=""/>
    <s v="beforeTx"/>
    <s v=""/>
    <s v=""/>
    <s v=""/>
    <s v=""/>
    <s v=""/>
    <s v=""/>
    <n v="721"/>
    <s v="EMPTY"/>
    <s v="EMPTY"/>
    <s v="EMPTY"/>
    <n v="799"/>
    <n v="817"/>
    <s v="EMPTY"/>
    <s v="EMPTY"/>
    <x v="0"/>
  </r>
  <r>
    <s v="0000aeb0"/>
    <n v="1556342984375"/>
    <s v="0x16a5d454eb7"/>
    <n v="129"/>
    <s v="(0x81)"/>
    <s v="CL_FRT32_TX_CALL param32 0x0000016A"/>
    <n v="3"/>
    <s v="67"/>
    <n v="362"/>
    <n v="15648232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ec0"/>
    <n v="1556342985189"/>
    <s v="0x16a5d4551e5"/>
    <n v="140"/>
    <s v="(0x8c)"/>
    <s v="CL_TX STS_SUCCESS(0,0x0) mode 1 chan 53"/>
    <n v="814"/>
    <s v="67"/>
    <b v="0"/>
    <n v="156482403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f80"/>
    <n v="1556342998599"/>
    <s v="0x16a5d458647"/>
    <n v="6"/>
    <s v="(0x6)"/>
    <s v="LMMGR_DATA_CONF param32 0x5D4554A4"/>
    <n v="13410"/>
    <s v="67"/>
    <n v="1564824740"/>
    <n v="156483744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f90"/>
    <n v="1556342998601"/>
    <s v="0x16a5d458649"/>
    <n v="6"/>
    <s v="(0x6)"/>
    <s v="LMMGR_DATA_CONF param32 0x0000016A"/>
    <n v="2"/>
    <s v="67"/>
    <n v="362"/>
    <n v="15648374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fa0"/>
    <n v="1556342998604"/>
    <s v="0x16a5d45864c"/>
    <n v="122"/>
    <s v="(0x7a)"/>
    <s v="FRT32_TX_END param32 0x5D45860E"/>
    <n v="3"/>
    <s v="67"/>
    <n v="1564837390"/>
    <n v="1564837452"/>
    <s v=""/>
    <s v=""/>
    <s v=""/>
    <s v="txEnd"/>
    <s v=""/>
    <s v=""/>
    <s v=""/>
    <s v=""/>
    <s v="EMPTY"/>
    <n v="556"/>
    <s v="EMPTY"/>
    <s v="EMPTY"/>
    <s v="EMPTY"/>
    <s v="EMPTY"/>
    <s v="EMPTY"/>
    <s v="EMPTY"/>
    <x v="7"/>
  </r>
  <r>
    <s v="0000afb0"/>
    <n v="1556342998606"/>
    <s v="0x16a5d45864e"/>
    <n v="122"/>
    <s v="(0x7a)"/>
    <s v="FRT32_TX_END param32 0x0000016A"/>
    <n v="2"/>
    <s v="67"/>
    <n v="362"/>
    <n v="15648374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050"/>
    <n v="1556342999081"/>
    <s v="0x16a5d458829"/>
    <n v="130"/>
    <s v="(0x82)"/>
    <s v="CL_FRT32_RX_CALL param32 0x00350001"/>
    <n v="475"/>
    <s v="67"/>
    <n v="3473409"/>
    <n v="1564837929"/>
    <s v=""/>
    <s v=""/>
    <s v=""/>
    <s v=""/>
    <s v=""/>
    <s v="beforeRx"/>
    <s v=""/>
    <s v=""/>
    <s v="EMPTY"/>
    <s v="EMPTY"/>
    <s v="EMPTY"/>
    <s v="EMPTY"/>
    <s v="EMPTY"/>
    <s v="EMPTY"/>
    <s v="EMPTY"/>
    <n v="17"/>
    <x v="0"/>
  </r>
  <r>
    <s v="0000b060"/>
    <n v="1556342999098"/>
    <s v="0x16a5d45883a"/>
    <n v="141"/>
    <s v="(0x8d)"/>
    <s v="CL_RX STS_SUCCESS(0,0x0) mode 1 chan 53"/>
    <n v="17"/>
    <s v="67"/>
    <b v="0"/>
    <n v="156483794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b080"/>
    <n v="1556343000531"/>
    <s v="0x16a5d458dd3"/>
    <n v="123"/>
    <s v="(0x7b)"/>
    <s v="FRT32_RX_START param32 0x5D458CA5"/>
    <n v="1433"/>
    <s v="67"/>
    <n v="1564839077"/>
    <n v="156483937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b090"/>
    <n v="1556343000533"/>
    <s v="0x16a5d458dd5"/>
    <n v="123"/>
    <s v="(0x7b)"/>
    <s v="FRT32_RX_START param32 0x0000016A"/>
    <n v="2"/>
    <s v="67"/>
    <n v="362"/>
    <n v="15648393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240"/>
    <n v="1556343002137"/>
    <s v="0x16a5d459419"/>
    <n v="124"/>
    <s v="(0x7c)"/>
    <s v="FRT32_RX_END param32 0x5D4593D6"/>
    <n v="1604"/>
    <s v="67"/>
    <n v="1564840918"/>
    <n v="1564840985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b250"/>
    <n v="1556343002139"/>
    <s v="0x16a5d45941b"/>
    <n v="124"/>
    <s v="(0x7c)"/>
    <s v="FRT32_RX_END param32 0x0000016A"/>
    <n v="2"/>
    <s v="67"/>
    <n v="362"/>
    <n v="15648409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530"/>
    <n v="1556343024438"/>
    <s v="0x16a5d45eb36"/>
    <n v="123"/>
    <s v="(0x7b)"/>
    <s v="FRT32_RX_START param32 0x5D45EA09"/>
    <n v="22299"/>
    <s v="67"/>
    <n v="1564862985"/>
    <n v="15648632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540"/>
    <n v="1556343024441"/>
    <s v="0x16a5d45eb39"/>
    <n v="123"/>
    <s v="(0x7b)"/>
    <s v="FRT32_RX_START param32 0x0000016A"/>
    <n v="3"/>
    <s v="67"/>
    <n v="362"/>
    <n v="15648632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e0"/>
    <n v="1556343025978"/>
    <s v="0x16a5d45f13a"/>
    <n v="131"/>
    <s v="(0x83)"/>
    <s v="CL_NEW CL Id 68 (0x44) duration 400msec"/>
    <n v="1537"/>
    <s v="68"/>
    <b v="0"/>
    <n v="15648648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00"/>
    <n v="1556343027083"/>
    <s v="0x16a5d45f58b"/>
    <n v="124"/>
    <s v="(0x7c)"/>
    <s v="FRT32_RX_END param32 0x5D45F54A"/>
    <n v="1105"/>
    <s v="68"/>
    <n v="1564865866"/>
    <n v="15648659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10"/>
    <n v="1556343027085"/>
    <s v="0x16a5d45f58d"/>
    <n v="124"/>
    <s v="(0x7c)"/>
    <s v="FRT32_RX_END param32 0x0000016A"/>
    <n v="2"/>
    <s v="68"/>
    <n v="362"/>
    <n v="15648659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90"/>
    <n v="1556343027195"/>
    <s v="0x16a5d45f5fb"/>
    <n v="129"/>
    <s v="(0x81)"/>
    <s v="CL_FRT32_TX_CALL param32 0x5D45FAC2"/>
    <n v="110"/>
    <s v="68"/>
    <n v="1564867266"/>
    <n v="1564866043"/>
    <s v=""/>
    <s v="beforeTx"/>
    <s v=""/>
    <s v=""/>
    <s v=""/>
    <s v=""/>
    <s v=""/>
    <s v=""/>
    <n v="721"/>
    <s v="EMPTY"/>
    <s v="EMPTY"/>
    <s v="EMPTY"/>
    <n v="1223"/>
    <n v="1235"/>
    <s v="EMPTY"/>
    <s v="EMPTY"/>
    <x v="0"/>
  </r>
  <r>
    <s v="0000b8a0"/>
    <n v="1556343027199"/>
    <s v="0x16a5d45f5ff"/>
    <n v="129"/>
    <s v="(0x81)"/>
    <s v="CL_FRT32_TX_CALL param32 0x0000016A"/>
    <n v="4"/>
    <s v="68"/>
    <n v="362"/>
    <n v="15648660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b0"/>
    <n v="1556343028430"/>
    <s v="0x16a5d45face"/>
    <n v="140"/>
    <s v="(0x8c)"/>
    <s v="CL_TX STS_SUCCESS(0,0x0) mode 47 chan 17"/>
    <n v="1231"/>
    <s v="68"/>
    <b v="0"/>
    <n v="1564867278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e0"/>
    <n v="1556343029759"/>
    <s v="0x16a5d45ffff"/>
    <n v="6"/>
    <s v="(0x6)"/>
    <s v="LMMGR_DATA_CONF param32 0x5D45FD93"/>
    <n v="1329"/>
    <s v="68"/>
    <n v="1564867987"/>
    <n v="156486860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b8f0"/>
    <n v="1556343029761"/>
    <s v="0x16a5d460001"/>
    <n v="6"/>
    <s v="(0x6)"/>
    <s v="LMMGR_DATA_CONF param32 0x0000016A"/>
    <n v="2"/>
    <s v="68"/>
    <n v="362"/>
    <n v="1564868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900"/>
    <n v="1556343029764"/>
    <s v="0x16a5d460004"/>
    <n v="122"/>
    <s v="(0x7a)"/>
    <s v="FRT32_TX_END param32 0x5D45FFFE"/>
    <n v="3"/>
    <s v="68"/>
    <n v="1564868606"/>
    <n v="1564868612"/>
    <s v=""/>
    <s v=""/>
    <s v=""/>
    <s v="txEnd"/>
    <s v=""/>
    <s v=""/>
    <s v=""/>
    <s v=""/>
    <s v="EMPTY"/>
    <n v="781"/>
    <s v="EMPTY"/>
    <s v="EMPTY"/>
    <s v="EMPTY"/>
    <s v="EMPTY"/>
    <s v="EMPTY"/>
    <s v="EMPTY"/>
    <x v="9"/>
  </r>
  <r>
    <s v="0000b910"/>
    <n v="1556343029768"/>
    <s v="0x16a5d460008"/>
    <n v="122"/>
    <s v="(0x7a)"/>
    <s v="FRT32_TX_END param32 0x0000016A"/>
    <n v="4"/>
    <s v="68"/>
    <n v="362"/>
    <n v="15648686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9b0"/>
    <n v="1556343030393"/>
    <s v="0x16a5d460279"/>
    <n v="130"/>
    <s v="(0x82)"/>
    <s v="CL_FRT32_RX_CALL param32 0x0011002F"/>
    <n v="625"/>
    <s v="68"/>
    <n v="1114159"/>
    <n v="1564869241"/>
    <s v=""/>
    <s v=""/>
    <s v=""/>
    <s v=""/>
    <s v=""/>
    <s v="beforeRx"/>
    <s v=""/>
    <s v=""/>
    <s v="EMPTY"/>
    <s v="EMPTY"/>
    <s v="EMPTY"/>
    <s v="EMPTY"/>
    <s v="EMPTY"/>
    <s v="EMPTY"/>
    <s v="EMPTY"/>
    <n v="146"/>
    <x v="0"/>
  </r>
  <r>
    <s v="0000b9c0"/>
    <n v="1556343030539"/>
    <s v="0x16a5d46030b"/>
    <n v="141"/>
    <s v="(0x8d)"/>
    <s v="CL_RX STS_SUCCESS(0,0x0) mode 47 chan 17"/>
    <n v="146"/>
    <s v="68"/>
    <b v="0"/>
    <n v="156486938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b9e0"/>
    <n v="1556343031869"/>
    <s v="0x16a5d46083d"/>
    <n v="123"/>
    <s v="(0x7b)"/>
    <s v="FRT32_RX_START param32 0x5D46069F"/>
    <n v="1330"/>
    <s v="68"/>
    <n v="1564870303"/>
    <n v="1564870717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b9f0"/>
    <n v="1556343031873"/>
    <s v="0x16a5d460841"/>
    <n v="123"/>
    <s v="(0x7b)"/>
    <s v="FRT32_RX_START param32 0x0000016A"/>
    <n v="4"/>
    <s v="68"/>
    <n v="362"/>
    <n v="15648707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60"/>
    <n v="1556343032952"/>
    <s v="0x16a5d460c78"/>
    <n v="124"/>
    <s v="(0x7c)"/>
    <s v="FRT32_RX_END param32 0x5D460C33"/>
    <n v="1079"/>
    <s v="68"/>
    <n v="1564871731"/>
    <n v="1564871800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bb70"/>
    <n v="1556343032954"/>
    <s v="0x16a5d460c7a"/>
    <n v="124"/>
    <s v="(0x7c)"/>
    <s v="FRT32_RX_END param32 0x0000016A"/>
    <n v="2"/>
    <s v="68"/>
    <n v="362"/>
    <n v="15648718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eb0"/>
    <n v="1556343985853"/>
    <s v="0x16a5d5496bd"/>
    <n v="131"/>
    <s v="(0x83)"/>
    <s v="CL_NEW CL Id 69 (0x45) duration 400msec"/>
    <n v="952899"/>
    <s v="69"/>
    <b v="0"/>
    <n v="15658247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ed0"/>
    <n v="1556343985895"/>
    <s v="0x16a5d5496e7"/>
    <n v="129"/>
    <s v="(0x81)"/>
    <s v="CL_FRT32_TX_CALL param32 0x5D549A47"/>
    <n v="42"/>
    <s v="69"/>
    <n v="1565825607"/>
    <n v="1565824743"/>
    <s v=""/>
    <s v="beforeTx"/>
    <s v=""/>
    <s v=""/>
    <s v=""/>
    <s v=""/>
    <s v=""/>
    <s v=""/>
    <n v="718"/>
    <s v="EMPTY"/>
    <s v="EMPTY"/>
    <s v="EMPTY"/>
    <n v="864"/>
    <n v="882"/>
    <s v="EMPTY"/>
    <s v="EMPTY"/>
    <x v="0"/>
  </r>
  <r>
    <s v="0000bee0"/>
    <n v="1556343985898"/>
    <s v="0x16a5d5496ea"/>
    <n v="129"/>
    <s v="(0x81)"/>
    <s v="CL_FRT32_TX_CALL param32 0x0000016A"/>
    <n v="3"/>
    <s v="69"/>
    <n v="362"/>
    <n v="15658247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ef0"/>
    <n v="1556343986777"/>
    <s v="0x16a5d549a59"/>
    <n v="140"/>
    <s v="(0x8c)"/>
    <s v="CL_TX STS_SUCCESS(0,0x0) mode 1 chan 6"/>
    <n v="879"/>
    <s v="69"/>
    <b v="0"/>
    <n v="156582562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00"/>
    <n v="1556343989867"/>
    <s v="0x16a5d54a66b"/>
    <n v="6"/>
    <s v="(0x6)"/>
    <s v="LMMGR_DATA_CONF param32 0x5D549D15"/>
    <n v="3090"/>
    <s v="69"/>
    <n v="1565826325"/>
    <n v="156582871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bf10"/>
    <n v="1556343989869"/>
    <s v="0x16a5d54a66d"/>
    <n v="6"/>
    <s v="(0x6)"/>
    <s v="LMMGR_DATA_CONF param32 0x0000016A"/>
    <n v="2"/>
    <s v="69"/>
    <n v="362"/>
    <n v="15658287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20"/>
    <n v="1556343989872"/>
    <s v="0x16a5d54a670"/>
    <n v="122"/>
    <s v="(0x7a)"/>
    <s v="FRT32_TX_END param32 0x5D54A634"/>
    <n v="3"/>
    <s v="69"/>
    <n v="1565828660"/>
    <n v="1565828720"/>
    <s v=""/>
    <s v=""/>
    <s v=""/>
    <s v="txEnd"/>
    <s v=""/>
    <s v=""/>
    <s v=""/>
    <s v=""/>
    <s v="EMPTY"/>
    <n v="818"/>
    <s v="EMPTY"/>
    <s v="EMPTY"/>
    <s v="EMPTY"/>
    <s v="EMPTY"/>
    <s v="EMPTY"/>
    <s v="EMPTY"/>
    <x v="10"/>
  </r>
  <r>
    <s v="0000bf30"/>
    <n v="1556343989874"/>
    <s v="0x16a5d54a672"/>
    <n v="122"/>
    <s v="(0x7a)"/>
    <s v="FRT32_TX_END param32 0x0000016A"/>
    <n v="2"/>
    <s v="69"/>
    <n v="362"/>
    <n v="15658287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d0"/>
    <n v="1556343990490"/>
    <s v="0x16a5d54a8da"/>
    <n v="130"/>
    <s v="(0x82)"/>
    <s v="CL_FRT32_RX_CALL param32 0x00060001"/>
    <n v="616"/>
    <s v="69"/>
    <n v="393217"/>
    <n v="1565829338"/>
    <s v=""/>
    <s v=""/>
    <s v=""/>
    <s v=""/>
    <s v=""/>
    <s v="beforeRx"/>
    <s v=""/>
    <s v=""/>
    <s v="EMPTY"/>
    <s v="EMPTY"/>
    <s v="EMPTY"/>
    <s v="EMPTY"/>
    <s v="EMPTY"/>
    <s v="EMPTY"/>
    <s v="EMPTY"/>
    <n v="140"/>
    <x v="0"/>
  </r>
  <r>
    <s v="0000bfe0"/>
    <n v="1556343990630"/>
    <s v="0x16a5d54a966"/>
    <n v="141"/>
    <s v="(0x8d)"/>
    <s v="CL_RX STS_SUCCESS(0,0x0) mode 1 chan 6"/>
    <n v="140"/>
    <s v="69"/>
    <b v="0"/>
    <n v="156582947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000"/>
    <n v="1556343991796"/>
    <s v="0x16a5d54adf4"/>
    <n v="123"/>
    <s v="(0x7b)"/>
    <s v="FRT32_RX_START param32 0x5D54ACC8"/>
    <n v="1166"/>
    <s v="69"/>
    <n v="1565830344"/>
    <n v="156583064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010"/>
    <n v="1556343991799"/>
    <s v="0x16a5d54adf7"/>
    <n v="123"/>
    <s v="(0x7b)"/>
    <s v="FRT32_RX_START param32 0x0000016A"/>
    <n v="3"/>
    <s v="69"/>
    <n v="362"/>
    <n v="15658306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180"/>
    <n v="1556343993243"/>
    <s v="0x16a5d54b39b"/>
    <n v="124"/>
    <s v="(0x7c)"/>
    <s v="FRT32_RX_END param32 0x5D54B359"/>
    <n v="1444"/>
    <s v="69"/>
    <n v="1565832025"/>
    <n v="1565832091"/>
    <s v=""/>
    <s v=""/>
    <s v=""/>
    <s v=""/>
    <s v=""/>
    <s v=""/>
    <s v=""/>
    <s v="rxEnd"/>
    <s v="EMPTY"/>
    <s v="EMPTY"/>
    <n v="1000"/>
    <n v="1718"/>
    <s v="EMPTY"/>
    <s v="EMPTY"/>
    <n v="213"/>
    <s v="EMPTY"/>
    <x v="0"/>
  </r>
  <r>
    <s v="0000c190"/>
    <n v="1556343993247"/>
    <s v="0x16a5d54b39f"/>
    <n v="124"/>
    <s v="(0x7c)"/>
    <s v="FRT32_RX_END param32 0x0000016A"/>
    <n v="4"/>
    <s v="69"/>
    <n v="362"/>
    <n v="15658320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230"/>
    <n v="1556343993390"/>
    <s v="0x16a5d54b42e"/>
    <n v="129"/>
    <s v="(0x81)"/>
    <s v="CL_FRT32_TX_CALL param32 0x5D54B741"/>
    <n v="143"/>
    <s v="69"/>
    <n v="1565833025"/>
    <n v="1565832238"/>
    <s v=""/>
    <s v="beforeTx"/>
    <s v=""/>
    <s v=""/>
    <s v=""/>
    <s v=""/>
    <s v=""/>
    <s v=""/>
    <n v="718"/>
    <s v="EMPTY"/>
    <s v="EMPTY"/>
    <s v="EMPTY"/>
    <n v="787"/>
    <n v="805"/>
    <s v="EMPTY"/>
    <s v="EMPTY"/>
    <x v="0"/>
  </r>
  <r>
    <s v="0000c240"/>
    <n v="1556343993393"/>
    <s v="0x16a5d54b431"/>
    <n v="129"/>
    <s v="(0x81)"/>
    <s v="CL_FRT32_TX_CALL param32 0x0000016A"/>
    <n v="3"/>
    <s v="69"/>
    <n v="362"/>
    <n v="15658322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250"/>
    <n v="1556343994195"/>
    <s v="0x16a5d54b753"/>
    <n v="140"/>
    <s v="(0x8c)"/>
    <s v="CL_TX STS_SUCCESS(0,0x0) mode 1 chan 6"/>
    <n v="802"/>
    <s v="69"/>
    <b v="0"/>
    <n v="156583304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310"/>
    <n v="1556344007605"/>
    <s v="0x16a5d54ebb5"/>
    <n v="6"/>
    <s v="(0x6)"/>
    <s v="LMMGR_DATA_CONF param32 0x5D54BA0F"/>
    <n v="13410"/>
    <s v="69"/>
    <n v="1565833743"/>
    <n v="156584645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320"/>
    <n v="1556344007607"/>
    <s v="0x16a5d54ebb7"/>
    <n v="6"/>
    <s v="(0x6)"/>
    <s v="LMMGR_DATA_CONF param32 0x0000016A"/>
    <n v="2"/>
    <s v="69"/>
    <n v="362"/>
    <n v="15658464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330"/>
    <n v="1556344007610"/>
    <s v="0x16a5d54ebba"/>
    <n v="122"/>
    <s v="(0x7a)"/>
    <s v="FRT32_TX_END param32 0x5D54EB7C"/>
    <n v="3"/>
    <s v="69"/>
    <n v="1565846396"/>
    <n v="1565846458"/>
    <s v=""/>
    <s v=""/>
    <s v=""/>
    <s v="txEnd"/>
    <s v=""/>
    <s v=""/>
    <s v=""/>
    <s v=""/>
    <s v="EMPTY"/>
    <n v="555"/>
    <s v="EMPTY"/>
    <s v="EMPTY"/>
    <s v="EMPTY"/>
    <s v="EMPTY"/>
    <s v="EMPTY"/>
    <s v="EMPTY"/>
    <x v="2"/>
  </r>
  <r>
    <s v="0000c340"/>
    <n v="1556344007612"/>
    <s v="0x16a5d54ebbc"/>
    <n v="122"/>
    <s v="(0x7a)"/>
    <s v="FRT32_TX_END param32 0x0000016A"/>
    <n v="2"/>
    <s v="69"/>
    <n v="362"/>
    <n v="15658464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3e0"/>
    <n v="1556344008086"/>
    <s v="0x16a5d54ed96"/>
    <n v="130"/>
    <s v="(0x82)"/>
    <s v="CL_FRT32_RX_CALL param32 0x00060001"/>
    <n v="474"/>
    <s v="69"/>
    <n v="393217"/>
    <n v="1565846934"/>
    <s v=""/>
    <s v=""/>
    <s v=""/>
    <s v=""/>
    <s v=""/>
    <s v="beforeRx"/>
    <s v=""/>
    <s v=""/>
    <s v="EMPTY"/>
    <s v="EMPTY"/>
    <s v="EMPTY"/>
    <s v="EMPTY"/>
    <s v="EMPTY"/>
    <s v="EMPTY"/>
    <s v="EMPTY"/>
    <n v="17"/>
    <x v="0"/>
  </r>
  <r>
    <s v="0000c3f0"/>
    <n v="1556344008103"/>
    <s v="0x16a5d54eda7"/>
    <n v="141"/>
    <s v="(0x8d)"/>
    <s v="CL_RX STS_SUCCESS(0,0x0) mode 1 chan 6"/>
    <n v="17"/>
    <s v="69"/>
    <b v="0"/>
    <n v="156584695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410"/>
    <n v="1556344009538"/>
    <s v="0x16a5d54f342"/>
    <n v="123"/>
    <s v="(0x7b)"/>
    <s v="FRT32_RX_START param32 0x5D54F215"/>
    <n v="1435"/>
    <s v="69"/>
    <n v="1565848085"/>
    <n v="156584838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420"/>
    <n v="1556344009540"/>
    <s v="0x16a5d54f344"/>
    <n v="123"/>
    <s v="(0x7b)"/>
    <s v="FRT32_RX_START param32 0x0000016A"/>
    <n v="2"/>
    <s v="69"/>
    <n v="362"/>
    <n v="15658483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d0"/>
    <n v="1556344011144"/>
    <s v="0x16a5d54f988"/>
    <n v="124"/>
    <s v="(0x7c)"/>
    <s v="FRT32_RX_END param32 0x5D54F945"/>
    <n v="1604"/>
    <s v="69"/>
    <n v="1565849925"/>
    <n v="1565849992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c5e0"/>
    <n v="1556344011146"/>
    <s v="0x16a5d54f98a"/>
    <n v="124"/>
    <s v="(0x7c)"/>
    <s v="FRT32_RX_END param32 0x0000016A"/>
    <n v="2"/>
    <s v="69"/>
    <n v="362"/>
    <n v="15658499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830"/>
    <n v="1556344017232"/>
    <s v="0x16a5d551150"/>
    <n v="123"/>
    <s v="(0x7b)"/>
    <s v="FRT32_RX_START param32 0x5D551023"/>
    <n v="6086"/>
    <s v="69"/>
    <n v="1565855779"/>
    <n v="15658560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840"/>
    <n v="1556344017234"/>
    <s v="0x16a5d551152"/>
    <n v="123"/>
    <s v="(0x7b)"/>
    <s v="FRT32_RX_START param32 0x0000016A"/>
    <n v="2"/>
    <s v="69"/>
    <n v="362"/>
    <n v="15658560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9e0"/>
    <n v="1556344018771"/>
    <s v="0x16a5d551753"/>
    <n v="131"/>
    <s v="(0x83)"/>
    <s v="CL_NEW CL Id 70 (0x46) duration 400msec"/>
    <n v="1537"/>
    <s v="70"/>
    <b v="0"/>
    <n v="1565857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00"/>
    <n v="1556344019876"/>
    <s v="0x16a5d551ba4"/>
    <n v="124"/>
    <s v="(0x7c)"/>
    <s v="FRT32_RX_END param32 0x5D551B64"/>
    <n v="1105"/>
    <s v="70"/>
    <n v="1565858660"/>
    <n v="15658587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10"/>
    <n v="1556344019879"/>
    <s v="0x16a5d551ba7"/>
    <n v="124"/>
    <s v="(0x7c)"/>
    <s v="FRT32_RX_END param32 0x0000016A"/>
    <n v="3"/>
    <s v="70"/>
    <n v="362"/>
    <n v="15658587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90"/>
    <n v="1556344019989"/>
    <s v="0x16a5d551c15"/>
    <n v="129"/>
    <s v="(0x81)"/>
    <s v="CL_FRT32_TX_CALL param32 0x5D5520DC"/>
    <n v="110"/>
    <s v="70"/>
    <n v="1565860060"/>
    <n v="1565858837"/>
    <s v=""/>
    <s v="beforeTx"/>
    <s v=""/>
    <s v=""/>
    <s v=""/>
    <s v=""/>
    <s v=""/>
    <s v=""/>
    <n v="721"/>
    <s v="EMPTY"/>
    <s v="EMPTY"/>
    <s v="EMPTY"/>
    <n v="1223"/>
    <n v="1235"/>
    <s v="EMPTY"/>
    <s v="EMPTY"/>
    <x v="0"/>
  </r>
  <r>
    <s v="0000cba0"/>
    <n v="1556344019993"/>
    <s v="0x16a5d551c19"/>
    <n v="129"/>
    <s v="(0x81)"/>
    <s v="CL_FRT32_TX_CALL param32 0x0000016A"/>
    <n v="4"/>
    <s v="70"/>
    <n v="362"/>
    <n v="15658588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b0"/>
    <n v="1556344021224"/>
    <s v="0x16a5d5520e8"/>
    <n v="140"/>
    <s v="(0x8c)"/>
    <s v="CL_TX STS_SUCCESS(0,0x0) mode 47 chan 2"/>
    <n v="1231"/>
    <s v="70"/>
    <b v="0"/>
    <n v="156586007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e0"/>
    <n v="1556344022553"/>
    <s v="0x16a5d552619"/>
    <n v="6"/>
    <s v="(0x6)"/>
    <s v="LMMGR_DATA_CONF param32 0x5D5523AD"/>
    <n v="1329"/>
    <s v="70"/>
    <n v="1565860781"/>
    <n v="156586140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bf0"/>
    <n v="1556344022555"/>
    <s v="0x16a5d55261b"/>
    <n v="6"/>
    <s v="(0x6)"/>
    <s v="LMMGR_DATA_CONF param32 0x0000016A"/>
    <n v="2"/>
    <s v="70"/>
    <n v="362"/>
    <n v="15658614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c00"/>
    <n v="1556344022558"/>
    <s v="0x16a5d55261e"/>
    <n v="122"/>
    <s v="(0x7a)"/>
    <s v="FRT32_TX_END param32 0x5D552618"/>
    <n v="3"/>
    <s v="70"/>
    <n v="1565861400"/>
    <n v="1565861406"/>
    <s v=""/>
    <s v=""/>
    <s v=""/>
    <s v="txEnd"/>
    <s v=""/>
    <s v=""/>
    <s v=""/>
    <s v=""/>
    <s v="EMPTY"/>
    <n v="779"/>
    <s v="EMPTY"/>
    <s v="EMPTY"/>
    <s v="EMPTY"/>
    <s v="EMPTY"/>
    <s v="EMPTY"/>
    <s v="EMPTY"/>
    <x v="3"/>
  </r>
  <r>
    <s v="0000cc10"/>
    <n v="1556344022562"/>
    <s v="0x16a5d552622"/>
    <n v="122"/>
    <s v="(0x7a)"/>
    <s v="FRT32_TX_END param32 0x0000016A"/>
    <n v="4"/>
    <s v="70"/>
    <n v="362"/>
    <n v="15658614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cb0"/>
    <n v="1556344023174"/>
    <s v="0x16a5d552886"/>
    <n v="130"/>
    <s v="(0x82)"/>
    <s v="CL_FRT32_RX_CALL param32 0x0002002F"/>
    <n v="612"/>
    <s v="70"/>
    <n v="131119"/>
    <n v="1565862022"/>
    <s v=""/>
    <s v=""/>
    <s v=""/>
    <s v=""/>
    <s v=""/>
    <s v="beforeRx"/>
    <s v=""/>
    <s v=""/>
    <s v="EMPTY"/>
    <s v="EMPTY"/>
    <s v="EMPTY"/>
    <s v="EMPTY"/>
    <s v="EMPTY"/>
    <s v="EMPTY"/>
    <s v="EMPTY"/>
    <n v="157"/>
    <x v="0"/>
  </r>
  <r>
    <s v="0000ccc0"/>
    <n v="1556344023331"/>
    <s v="0x16a5d552923"/>
    <n v="141"/>
    <s v="(0x8d)"/>
    <s v="CL_RX STS_SUCCESS(0,0x0) mode 47 chan 2"/>
    <n v="157"/>
    <s v="70"/>
    <b v="0"/>
    <n v="156586217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d30"/>
    <n v="1556344024671"/>
    <s v="0x16a5d552e5f"/>
    <n v="123"/>
    <s v="(0x7b)"/>
    <s v="FRT32_RX_START param32 0x5D552CBB"/>
    <n v="1340"/>
    <s v="70"/>
    <n v="1565863099"/>
    <n v="156586351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d40"/>
    <n v="1556344024674"/>
    <s v="0x16a5d552e62"/>
    <n v="123"/>
    <s v="(0x7b)"/>
    <s v="FRT32_RX_START param32 0x0000016A"/>
    <n v="3"/>
    <s v="70"/>
    <n v="362"/>
    <n v="15658635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ef0"/>
    <n v="1556344025748"/>
    <s v="0x16a5d553294"/>
    <n v="124"/>
    <s v="(0x7c)"/>
    <s v="FRT32_RX_END param32 0x5D553250"/>
    <n v="1074"/>
    <s v="70"/>
    <n v="1565864528"/>
    <n v="1565864596"/>
    <s v=""/>
    <s v=""/>
    <s v=""/>
    <s v=""/>
    <s v=""/>
    <s v=""/>
    <s v=""/>
    <s v="rxEnd"/>
    <s v="EMPTY"/>
    <s v="EMPTY"/>
    <n v="1000"/>
    <n v="1721"/>
    <s v="EMPTY"/>
    <s v="EMPTY"/>
    <n v="203"/>
    <s v="EMPTY"/>
    <x v="0"/>
  </r>
  <r>
    <s v="0000cf00"/>
    <n v="1556344025750"/>
    <s v="0x16a5d553296"/>
    <n v="124"/>
    <s v="(0x7c)"/>
    <s v="FRT32_RX_END param32 0x0000016A"/>
    <n v="2"/>
    <s v="70"/>
    <n v="362"/>
    <n v="15658645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a0"/>
    <n v="1556344025883"/>
    <s v="0x16a5d55331b"/>
    <n v="129"/>
    <s v="(0x81)"/>
    <s v="CL_FRT32_TX_CALL param32 0x5D553638"/>
    <n v="133"/>
    <s v="70"/>
    <n v="1565865528"/>
    <n v="1565864731"/>
    <s v=""/>
    <s v="beforeTx"/>
    <s v=""/>
    <s v=""/>
    <s v=""/>
    <s v=""/>
    <s v=""/>
    <s v=""/>
    <n v="721"/>
    <s v="EMPTY"/>
    <s v="EMPTY"/>
    <s v="EMPTY"/>
    <n v="797"/>
    <n v="809"/>
    <s v="EMPTY"/>
    <s v="EMPTY"/>
    <x v="0"/>
  </r>
  <r>
    <s v="0000cfb0"/>
    <n v="1556344025886"/>
    <s v="0x16a5d55331e"/>
    <n v="129"/>
    <s v="(0x81)"/>
    <s v="CL_FRT32_TX_CALL param32 0x0000016A"/>
    <n v="3"/>
    <s v="70"/>
    <n v="362"/>
    <n v="15658647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c0"/>
    <n v="1556344026692"/>
    <s v="0x16a5d553644"/>
    <n v="140"/>
    <s v="(0x8c)"/>
    <s v="CL_TX STS_SUCCESS(0,0x0) mode 47 chan 2"/>
    <n v="806"/>
    <s v="70"/>
    <b v="0"/>
    <n v="156586554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f0"/>
    <n v="1556344028021"/>
    <s v="0x16a5d553b75"/>
    <n v="6"/>
    <s v="(0x6)"/>
    <s v="LMMGR_DATA_CONF param32 0x5D553909"/>
    <n v="1329"/>
    <s v="70"/>
    <n v="1565866249"/>
    <n v="156586686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d000"/>
    <n v="1556344028025"/>
    <s v="0x16a5d553b79"/>
    <n v="6"/>
    <s v="(0x6)"/>
    <s v="LMMGR_DATA_CONF param32 0x0000016A"/>
    <n v="4"/>
    <s v="70"/>
    <n v="362"/>
    <n v="15658668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010"/>
    <n v="1556344028027"/>
    <s v="0x16a5d553b7b"/>
    <n v="122"/>
    <s v="(0x7a)"/>
    <s v="FRT32_TX_END param32 0x5D553B74"/>
    <n v="2"/>
    <s v="70"/>
    <n v="1565866868"/>
    <n v="156586687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d020"/>
    <n v="1556344028029"/>
    <s v="0x16a5d553b7d"/>
    <n v="122"/>
    <s v="(0x7a)"/>
    <s v="FRT32_TX_END param32 0x0000016A"/>
    <n v="2"/>
    <s v="70"/>
    <n v="362"/>
    <n v="15658668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DCA94-EBDA-425F-BA8F-9C933C786A85}" name="PivotTable2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BM4:BP15" firstHeaderRow="0" firstDataRow="1" firstDataCol="1"/>
  <pivotFields count="1">
    <pivotField axis="axisRow" dataField="1" showAll="0" sortType="ascending">
      <items count="127">
        <item m="1" x="11"/>
        <item m="1" x="36"/>
        <item m="1" x="66"/>
        <item m="1" x="111"/>
        <item m="1" x="42"/>
        <item m="1" x="81"/>
        <item m="1" x="13"/>
        <item m="1" x="55"/>
        <item m="1" x="96"/>
        <item m="1" x="29"/>
        <item m="1" x="73"/>
        <item m="1" x="116"/>
        <item m="1" x="46"/>
        <item m="1" x="85"/>
        <item m="1" x="18"/>
        <item m="1" x="61"/>
        <item x="4"/>
        <item m="1" x="34"/>
        <item x="2"/>
        <item m="1" x="121"/>
        <item m="1" x="51"/>
        <item x="1"/>
        <item x="5"/>
        <item x="3"/>
        <item x="10"/>
        <item m="1" x="40"/>
        <item x="6"/>
        <item m="1" x="12"/>
        <item m="1" x="54"/>
        <item m="1" x="95"/>
        <item m="1" x="27"/>
        <item m="1" x="71"/>
        <item m="1" x="115"/>
        <item x="9"/>
        <item x="8"/>
        <item x="7"/>
        <item m="1" x="59"/>
        <item m="1" x="99"/>
        <item m="1" x="33"/>
        <item m="1" x="77"/>
        <item m="1" x="119"/>
        <item m="1" x="50"/>
        <item m="1" x="88"/>
        <item m="1" x="21"/>
        <item m="1" x="63"/>
        <item m="1" x="107"/>
        <item m="1" x="38"/>
        <item m="1" x="80"/>
        <item m="1" x="124"/>
        <item m="1" x="53"/>
        <item m="1" x="93"/>
        <item m="1" x="25"/>
        <item m="1" x="69"/>
        <item m="1" x="113"/>
        <item m="1" x="44"/>
        <item m="1" x="83"/>
        <item m="1" x="16"/>
        <item m="1" x="57"/>
        <item m="1" x="98"/>
        <item m="1" x="31"/>
        <item m="1" x="75"/>
        <item m="1" x="117"/>
        <item m="1" x="48"/>
        <item m="1" x="87"/>
        <item m="1" x="20"/>
        <item m="1" x="62"/>
        <item m="1" x="103"/>
        <item m="1" x="37"/>
        <item m="1" x="79"/>
        <item m="1" x="123"/>
        <item m="1" x="52"/>
        <item m="1" x="92"/>
        <item m="1" x="24"/>
        <item m="1" x="67"/>
        <item m="1" x="112"/>
        <item m="1" x="43"/>
        <item m="1" x="82"/>
        <item m="1" x="14"/>
        <item m="1" x="89"/>
        <item m="1" x="56"/>
        <item m="1" x="22"/>
        <item m="1" x="97"/>
        <item m="1" x="64"/>
        <item m="1" x="30"/>
        <item m="1" x="108"/>
        <item m="1" x="74"/>
        <item m="1" x="39"/>
        <item m="1" x="47"/>
        <item m="1" x="125"/>
        <item m="1" x="86"/>
        <item m="1" x="19"/>
        <item m="1" x="94"/>
        <item m="1" x="100"/>
        <item m="1" x="70"/>
        <item m="1" x="35"/>
        <item m="1" x="114"/>
        <item m="1" x="78"/>
        <item m="1" x="45"/>
        <item m="1" x="65"/>
        <item m="1" x="118"/>
        <item m="1" x="84"/>
        <item m="1" x="17"/>
        <item m="1" x="15"/>
        <item m="1" x="23"/>
        <item m="1" x="122"/>
        <item m="1" x="91"/>
        <item m="1" x="32"/>
        <item m="1" x="110"/>
        <item m="1" x="76"/>
        <item m="1" x="41"/>
        <item m="1" x="49"/>
        <item m="1" x="28"/>
        <item m="1" x="104"/>
        <item m="1" x="72"/>
        <item m="1" x="60"/>
        <item m="1" x="68"/>
        <item m="1" x="120"/>
        <item m="1" x="58"/>
        <item m="1" x="101"/>
        <item m="1" x="109"/>
        <item m="1" x="90"/>
        <item m="1" x="102"/>
        <item m="1" x="105"/>
        <item m="1" x="26"/>
        <item m="1" x="106"/>
        <item x="0"/>
        <item t="default"/>
      </items>
    </pivotField>
  </pivotFields>
  <rowFields count="1">
    <field x="0"/>
  </rowFields>
  <rowItems count="11">
    <i>
      <x v="16"/>
    </i>
    <i>
      <x v="18"/>
    </i>
    <i>
      <x v="21"/>
    </i>
    <i>
      <x v="22"/>
    </i>
    <i>
      <x v="23"/>
    </i>
    <i>
      <x v="24"/>
    </i>
    <i>
      <x v="26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xCall" fld="0" subtotal="count" baseField="0" baseItem="0"/>
    <dataField name="CDF rxEnd to txCall" fld="0" subtotal="count" baseField="0" baseItem="36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xCall" fld="0" subtotal="count" showDataAs="percentOfTotal" baseField="0" baseItem="26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4EA3A-D35B-4CDB-9EEA-358FEA6BD198}" name="PivotTable14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U4:AX11" firstHeaderRow="0" firstDataRow="1" firstDataCol="1"/>
  <pivotFields count="1">
    <pivotField axis="axisRow" dataField="1" showAll="0" sortType="ascending">
      <items count="28">
        <item m="1" x="13"/>
        <item m="1" x="7"/>
        <item m="1" x="17"/>
        <item m="1" x="25"/>
        <item m="1" x="15"/>
        <item m="1" x="22"/>
        <item m="1" x="12"/>
        <item m="1" x="19"/>
        <item m="1" x="8"/>
        <item m="1" x="23"/>
        <item m="1" x="14"/>
        <item m="1" x="21"/>
        <item m="1" x="11"/>
        <item m="1" x="18"/>
        <item x="6"/>
        <item x="5"/>
        <item x="4"/>
        <item x="3"/>
        <item x="2"/>
        <item x="1"/>
        <item m="1" x="16"/>
        <item m="1" x="20"/>
        <item m="1" x="9"/>
        <item m="1" x="24"/>
        <item m="1" x="10"/>
        <item m="1" x="26"/>
        <item x="0"/>
        <item t="default"/>
      </items>
    </pivotField>
  </pivotFields>
  <rowFields count="1">
    <field x="0"/>
  </rowFields>
  <rowItems count="7"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xTime" fld="0" subtotal="count" baseField="0" baseItem="0"/>
    <dataField name="CDF rxEnd to txTime" fld="0" subtotal="count" baseField="0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xTime" fld="0" subtotal="count" showDataAs="percentOfTotal" baseField="0" baseItem="2" numFmtId="10"/>
  </dataFields>
  <chartFormats count="9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21D3-9B11-464E-B666-58CA6777DB1D}" name="PivotTable15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BA4:BD25" firstHeaderRow="0" firstDataRow="1" firstDataCol="1"/>
  <pivotFields count="1">
    <pivotField axis="axisRow" dataField="1" showAll="0" sortType="ascending">
      <items count="1151">
        <item m="1" x="114"/>
        <item m="1" x="172"/>
        <item m="1" x="190"/>
        <item m="1" x="167"/>
        <item m="1" x="737"/>
        <item m="1" x="399"/>
        <item m="1" x="799"/>
        <item m="1" x="667"/>
        <item m="1" x="1091"/>
        <item m="1" x="110"/>
        <item m="1" x="910"/>
        <item m="1" x="914"/>
        <item m="1" x="60"/>
        <item m="1" x="180"/>
        <item m="1" x="497"/>
        <item m="1" x="120"/>
        <item m="1" x="518"/>
        <item m="1" x="1135"/>
        <item m="1" x="1131"/>
        <item m="1" x="1074"/>
        <item m="1" x="395"/>
        <item m="1" x="260"/>
        <item m="1" x="1141"/>
        <item m="1" x="907"/>
        <item m="1" x="220"/>
        <item m="1" x="677"/>
        <item m="1" x="588"/>
        <item m="1" x="769"/>
        <item m="1" x="418"/>
        <item m="1" x="881"/>
        <item m="1" x="871"/>
        <item m="1" x="534"/>
        <item m="1" x="423"/>
        <item m="1" x="1109"/>
        <item m="1" x="83"/>
        <item m="1" x="729"/>
        <item m="1" x="631"/>
        <item m="1" x="1013"/>
        <item m="1" x="992"/>
        <item m="1" x="476"/>
        <item m="1" x="210"/>
        <item m="1" x="500"/>
        <item m="1" x="488"/>
        <item m="1" x="878"/>
        <item m="1" x="788"/>
        <item m="1" x="1127"/>
        <item m="1" x="857"/>
        <item m="1" x="909"/>
        <item m="1" x="499"/>
        <item m="1" x="990"/>
        <item m="1" x="288"/>
        <item m="1" x="141"/>
        <item m="1" x="123"/>
        <item m="1" x="212"/>
        <item m="1" x="562"/>
        <item m="1" x="974"/>
        <item m="1" x="615"/>
        <item m="1" x="632"/>
        <item m="1" x="1023"/>
        <item m="1" x="928"/>
        <item m="1" x="612"/>
        <item m="1" x="943"/>
        <item m="1" x="333"/>
        <item m="1" x="194"/>
        <item m="1" x="626"/>
        <item m="1" x="813"/>
        <item m="1" x="1058"/>
        <item m="1" x="646"/>
        <item m="1" x="851"/>
        <item m="1" x="368"/>
        <item m="1" x="219"/>
        <item m="1" x="719"/>
        <item m="1" x="376"/>
        <item m="1" x="961"/>
        <item m="1" x="792"/>
        <item m="1" x="426"/>
        <item m="1" x="112"/>
        <item m="1" x="1014"/>
        <item m="1" x="906"/>
        <item m="1" x="536"/>
        <item m="1" x="640"/>
        <item m="1" x="567"/>
        <item m="1" x="1044"/>
        <item m="1" x="592"/>
        <item m="1" x="283"/>
        <item m="1" x="883"/>
        <item m="1" x="511"/>
        <item m="1" x="164"/>
        <item m="1" x="666"/>
        <item m="1" x="298"/>
        <item m="1" x="1055"/>
        <item m="1" x="1117"/>
        <item m="1" x="323"/>
        <item m="1" x="642"/>
        <item m="1" x="625"/>
        <item m="1" x="686"/>
        <item m="1" x="1115"/>
        <item m="1" x="1017"/>
        <item m="1" x="232"/>
        <item m="1" x="1071"/>
        <item m="1" x="89"/>
        <item m="1" x="723"/>
        <item m="1" x="103"/>
        <item m="1" x="545"/>
        <item m="1" x="281"/>
        <item m="1" x="614"/>
        <item m="1" x="1096"/>
        <item m="1" x="153"/>
        <item m="1" x="971"/>
        <item m="1" x="503"/>
        <item m="1" x="836"/>
        <item m="1" x="739"/>
        <item m="1" x="734"/>
        <item m="1" x="618"/>
        <item m="1" x="613"/>
        <item m="1" x="774"/>
        <item m="1" x="994"/>
        <item m="1" x="531"/>
        <item m="1" x="150"/>
        <item m="1" x="367"/>
        <item m="1" x="397"/>
        <item m="1" x="304"/>
        <item m="1" x="947"/>
        <item m="1" x="761"/>
        <item m="1" x="416"/>
        <item m="1" x="682"/>
        <item m="1" x="313"/>
        <item m="1" x="993"/>
        <item m="1" x="44"/>
        <item m="1" x="888"/>
        <item m="1" x="223"/>
        <item m="1" x="1120"/>
        <item m="1" x="1072"/>
        <item m="1" x="104"/>
        <item m="1" x="822"/>
        <item m="1" x="757"/>
        <item m="1" x="96"/>
        <item m="1" x="898"/>
        <item m="1" x="431"/>
        <item m="1" x="398"/>
        <item m="1" x="248"/>
        <item m="1" x="305"/>
        <item m="1" x="688"/>
        <item m="1" x="155"/>
        <item m="1" x="396"/>
        <item m="1" x="780"/>
        <item m="1" x="1107"/>
        <item m="1" x="933"/>
        <item m="1" x="340"/>
        <item m="1" x="977"/>
        <item m="1" x="31"/>
        <item m="1" x="289"/>
        <item m="1" x="1018"/>
        <item m="1" x="1087"/>
        <item m="1" x="127"/>
        <item m="1" x="221"/>
        <item m="1" x="927"/>
        <item m="1" x="747"/>
        <item m="1" x="582"/>
        <item m="1" x="877"/>
        <item m="1" x="374"/>
        <item m="1" x="636"/>
        <item m="1" x="347"/>
        <item m="1" x="336"/>
        <item m="1" x="668"/>
        <item m="1" x="157"/>
        <item m="1" x="25"/>
        <item m="1" x="1080"/>
        <item m="1" x="50"/>
        <item m="1" x="870"/>
        <item m="1" x="866"/>
        <item m="1" x="597"/>
        <item m="1" x="1140"/>
        <item m="1" x="59"/>
        <item m="1" x="556"/>
        <item m="1" x="192"/>
        <item m="1" x="124"/>
        <item m="1" x="807"/>
        <item m="1" x="100"/>
        <item m="1" x="28"/>
        <item m="1" x="458"/>
        <item m="1" x="616"/>
        <item m="1" x="1121"/>
        <item m="1" x="277"/>
        <item m="1" x="189"/>
        <item m="1" x="52"/>
        <item m="1" x="580"/>
        <item m="1" x="149"/>
        <item m="1" x="1142"/>
        <item m="1" x="865"/>
        <item m="1" x="348"/>
        <item m="1" x="45"/>
        <item m="1" x="359"/>
        <item m="1" x="980"/>
        <item m="1" x="1035"/>
        <item m="1" x="1020"/>
        <item m="1" x="34"/>
        <item m="1" x="365"/>
        <item m="1" x="467"/>
        <item m="1" x="1057"/>
        <item m="1" x="1052"/>
        <item m="1" x="1019"/>
        <item m="1" x="660"/>
        <item m="1" x="537"/>
        <item m="1" x="429"/>
        <item m="1" x="574"/>
        <item m="1" x="39"/>
        <item m="1" x="931"/>
        <item m="1" x="1099"/>
        <item m="1" x="205"/>
        <item m="1" x="645"/>
        <item m="1" x="843"/>
        <item m="1" x="213"/>
        <item m="1" x="453"/>
        <item m="1" x="504"/>
        <item m="1" x="801"/>
        <item m="1" x="1036"/>
        <item m="1" x="1003"/>
        <item m="1" x="486"/>
        <item m="1" x="482"/>
        <item m="1" x="249"/>
        <item m="1" x="67"/>
        <item m="1" x="823"/>
        <item m="1" x="331"/>
        <item m="1" x="824"/>
        <item m="1" x="306"/>
        <item m="1" x="415"/>
        <item m="1" x="848"/>
        <item m="1" x="452"/>
        <item m="1" x="1046"/>
        <item m="1" x="146"/>
        <item m="1" x="1128"/>
        <item m="1" x="1134"/>
        <item m="1" x="1148"/>
        <item m="1" x="917"/>
        <item m="1" x="329"/>
        <item m="1" x="291"/>
        <item m="1" x="436"/>
        <item m="1" x="370"/>
        <item m="1" x="706"/>
        <item m="1" x="314"/>
        <item m="1" x="244"/>
        <item m="1" x="627"/>
        <item m="1" x="233"/>
        <item m="1" x="768"/>
        <item m="1" x="778"/>
        <item m="1" x="261"/>
        <item m="1" x="1042"/>
        <item m="1" x="454"/>
        <item m="1" x="341"/>
        <item m="1" x="101"/>
        <item m="1" x="975"/>
        <item m="1" x="834"/>
        <item m="1" x="228"/>
        <item m="1" x="91"/>
        <item m="1" x="1122"/>
        <item m="1" x="551"/>
        <item m="1" x="937"/>
        <item m="1" x="926"/>
        <item m="1" x="1010"/>
        <item m="1" x="268"/>
        <item m="1" x="815"/>
        <item m="1" x="264"/>
        <item m="1" x="278"/>
        <item m="1" x="557"/>
        <item m="1" x="70"/>
        <item m="1" x="106"/>
        <item m="1" x="240"/>
        <item m="1" x="470"/>
        <item m="1" x="203"/>
        <item m="1" x="687"/>
        <item m="1" x="286"/>
        <item m="1" x="300"/>
        <item m="1" x="1032"/>
        <item m="1" x="309"/>
        <item m="1" x="731"/>
        <item m="1" x="79"/>
        <item m="1" x="211"/>
        <item m="1" x="675"/>
        <item m="1" x="135"/>
        <item m="1" x="647"/>
        <item m="1" x="581"/>
        <item m="1" x="1008"/>
        <item m="1" x="471"/>
        <item m="1" x="492"/>
        <item m="1" x="424"/>
        <item m="1" x="115"/>
        <item m="1" x="767"/>
        <item m="1" x="1123"/>
        <item m="1" x="472"/>
        <item m="1" x="342"/>
        <item m="1" x="1007"/>
        <item m="1" x="176"/>
        <item m="1" x="169"/>
        <item m="1" x="538"/>
        <item m="1" x="445"/>
        <item m="1" x="879"/>
        <item m="1" x="738"/>
        <item m="1" x="564"/>
        <item m="1" x="641"/>
        <item m="1" x="1024"/>
        <item m="1" x="417"/>
        <item m="1" x="833"/>
        <item m="1" x="781"/>
        <item m="1" x="144"/>
        <item m="1" x="758"/>
        <item m="1" x="509"/>
        <item m="1" x="56"/>
        <item m="1" x="811"/>
        <item m="1" x="584"/>
        <item m="1" x="532"/>
        <item m="1" x="862"/>
        <item m="1" x="1038"/>
        <item m="1" x="831"/>
        <item m="1" x="650"/>
        <item m="1" x="181"/>
        <item m="1" x="215"/>
        <item m="1" x="74"/>
        <item m="1" x="360"/>
        <item m="1" x="119"/>
        <item m="1" x="714"/>
        <item m="1" x="317"/>
        <item m="1" x="1139"/>
        <item m="1" x="427"/>
        <item m="1" x="656"/>
        <item m="1" x="1004"/>
        <item m="1" x="345"/>
        <item m="1" x="480"/>
        <item m="1" x="601"/>
        <item m="1" x="1113"/>
        <item m="1" x="1012"/>
        <item m="1" x="1068"/>
        <item m="1" x="269"/>
        <item m="1" x="982"/>
        <item m="1" x="187"/>
        <item m="1" x="1034"/>
        <item m="1" x="346"/>
        <item m="1" x="71"/>
        <item m="1" x="80"/>
        <item m="1" x="858"/>
        <item m="1" x="949"/>
        <item m="1" x="140"/>
        <item m="1" x="1118"/>
        <item m="1" x="302"/>
        <item m="1" x="742"/>
        <item m="1" x="550"/>
        <item m="1" x="318"/>
        <item m="1" x="852"/>
        <item m="1" x="762"/>
        <item m="1" x="292"/>
        <item m="1" x="585"/>
        <item m="1" x="665"/>
        <item m="1" x="658"/>
        <item m="1" x="477"/>
        <item m="1" x="1086"/>
        <item m="1" x="489"/>
        <item m="1" x="669"/>
        <item m="1" x="224"/>
        <item m="1" x="838"/>
        <item m="1" x="206"/>
        <item m="1" x="455"/>
        <item m="1" x="845"/>
        <item m="1" x="66"/>
        <item m="1" x="1146"/>
        <item m="1" x="258"/>
        <item m="1" x="988"/>
        <item m="1" x="147"/>
        <item m="1" x="516"/>
        <item m="1" x="485"/>
        <item m="1" x="349"/>
        <item m="1" x="468"/>
        <item m="1" x="266"/>
        <item m="1" x="392"/>
        <item m="1" x="566"/>
        <item m="1" x="770"/>
        <item m="1" x="1095"/>
        <item m="1" x="1053"/>
        <item m="1" x="920"/>
        <item m="1" x="245"/>
        <item m="1" x="915"/>
        <item m="1" x="450"/>
        <item m="1" x="170"/>
        <item m="1" x="394"/>
        <item m="1" x="968"/>
        <item m="1" x="1001"/>
        <item m="1" x="242"/>
        <item m="1" x="64"/>
        <item m="1" x="1143"/>
        <item m="1" x="903"/>
        <item m="1" x="225"/>
        <item m="1" x="198"/>
        <item m="1" x="548"/>
        <item m="1" x="549"/>
        <item m="1" x="519"/>
        <item m="1" x="295"/>
        <item m="1" x="443"/>
        <item m="1" x="254"/>
        <item m="1" x="274"/>
        <item m="1" x="282"/>
        <item m="1" x="661"/>
        <item m="1" x="256"/>
        <item m="1" x="1081"/>
        <item m="1" x="90"/>
        <item m="1" x="501"/>
        <item m="1" x="689"/>
        <item m="1" x="882"/>
        <item m="1" x="1094"/>
        <item m="1" x="46"/>
        <item m="1" x="829"/>
        <item m="1" x="796"/>
        <item m="1" x="29"/>
        <item m="1" x="99"/>
        <item m="1" x="699"/>
        <item m="1" x="494"/>
        <item m="1" x="308"/>
        <item m="1" x="922"/>
        <item m="1" x="162"/>
        <item m="1" x="1067"/>
        <item m="1" x="523"/>
        <item m="1" x="805"/>
        <item m="1" x="193"/>
        <item m="1" x="54"/>
        <item m="1" x="81"/>
        <item m="1" x="715"/>
        <item m="1" x="740"/>
        <item m="1" x="605"/>
        <item m="1" x="290"/>
        <item m="1" x="65"/>
        <item m="1" x="178"/>
        <item m="1" x="683"/>
        <item m="1" x="182"/>
        <item m="1" x="48"/>
        <item m="1" x="109"/>
        <item m="1" x="404"/>
        <item m="1" x="184"/>
        <item m="1" x="326"/>
        <item m="1" x="816"/>
        <item m="1" x="1106"/>
        <item m="1" x="825"/>
        <item m="1" x="942"/>
        <item m="1" x="1048"/>
        <item m="1" x="143"/>
        <item m="1" x="469"/>
        <item m="1" x="911"/>
        <item m="1" x="464"/>
        <item m="1" x="88"/>
        <item m="1" x="1054"/>
        <item m="1" x="61"/>
        <item m="1" x="569"/>
        <item m="1" x="1065"/>
        <item m="1" x="177"/>
        <item m="1" x="804"/>
        <item m="1" x="694"/>
        <item m="1" x="950"/>
        <item m="1" x="760"/>
        <item m="1" x="47"/>
        <item m="1" x="1125"/>
        <item m="1" x="381"/>
        <item m="1" x="649"/>
        <item m="1" x="991"/>
        <item m="1" x="1000"/>
        <item m="1" x="22"/>
        <item m="1" x="448"/>
        <item m="1" x="68"/>
        <item m="1" x="23"/>
        <item m="1" x="502"/>
        <item m="1" x="895"/>
        <item m="1" x="35"/>
        <item m="1" x="507"/>
        <item m="1" x="1136"/>
        <item m="1" x="384"/>
        <item m="1" x="746"/>
        <item m="1" x="137"/>
        <item m="1" x="527"/>
        <item m="1" x="337"/>
        <item m="1" x="978"/>
        <item m="1" x="604"/>
        <item m="1" x="235"/>
        <item m="1" x="633"/>
        <item m="1" x="853"/>
        <item m="1" x="812"/>
        <item m="1" x="724"/>
        <item m="1" x="539"/>
        <item m="1" x="924"/>
        <item m="1" x="371"/>
        <item m="1" x="270"/>
        <item m="1" x="560"/>
        <item m="1" x="375"/>
        <item m="1" x="951"/>
        <item m="1" x="234"/>
        <item m="1" x="393"/>
        <item m="1" x="972"/>
        <item m="1" x="520"/>
        <item m="1" x="1027"/>
        <item m="1" x="1097"/>
        <item m="1" x="271"/>
        <item m="1" x="385"/>
        <item m="1" x="354"/>
        <item m="1" x="442"/>
        <item m="1" x="299"/>
        <item m="1" x="160"/>
        <item m="1" x="335"/>
        <item m="1" x="405"/>
        <item m="1" x="571"/>
        <item m="1" x="716"/>
        <item m="1" x="226"/>
        <item m="1" x="382"/>
        <item m="1" x="473"/>
        <item m="1" x="875"/>
        <item m="1" x="808"/>
        <item m="1" x="884"/>
        <item m="1" x="826"/>
        <item m="1" x="573"/>
        <item m="1" x="736"/>
        <item m="1" x="535"/>
        <item m="1" x="250"/>
        <item m="1" x="817"/>
        <item m="1" x="908"/>
        <item m="1" x="275"/>
        <item m="1" x="179"/>
        <item m="1" x="821"/>
        <item m="1" x="372"/>
        <item m="1" x="797"/>
        <item m="1" x="912"/>
        <item m="1" x="168"/>
        <item m="1" x="195"/>
        <item m="1" x="136"/>
        <item m="1" x="763"/>
        <item m="1" x="670"/>
        <item m="1" x="896"/>
        <item m="1" x="999"/>
        <item m="1" x="1078"/>
        <item m="1" x="307"/>
        <item m="1" x="722"/>
        <item m="1" x="207"/>
        <item m="1" x="151"/>
        <item m="1" x="628"/>
        <item m="1" x="77"/>
        <item m="1" x="82"/>
        <item m="1" x="361"/>
        <item m="1" x="352"/>
        <item m="1" x="107"/>
        <item m="1" x="676"/>
        <item m="1" x="58"/>
        <item m="1" x="410"/>
        <item m="1" x="186"/>
        <item m="1" x="1129"/>
        <item m="1" x="138"/>
        <item m="1" x="720"/>
        <item m="1" x="1066"/>
        <item m="1" x="411"/>
        <item m="1" x="199"/>
        <item m="1" x="611"/>
        <item m="1" x="745"/>
        <item m="1" x="86"/>
        <item m="1" x="272"/>
        <item m="1" x="265"/>
        <item m="1" x="406"/>
        <item m="1" x="409"/>
        <item m="1" x="1124"/>
        <item m="1" x="1102"/>
        <item m="1" x="876"/>
        <item m="1" x="835"/>
        <item m="1" x="771"/>
        <item m="1" x="1060"/>
        <item m="1" x="402"/>
        <item m="1" x="159"/>
        <item m="1" x="237"/>
        <item m="1" x="32"/>
        <item m="1" x="57"/>
        <item m="1" x="568"/>
        <item m="1" x="793"/>
        <item m="1" x="350"/>
        <item m="1" x="913"/>
        <item m="1" x="773"/>
        <item m="1" x="387"/>
        <item m="1" x="97"/>
        <item m="1" x="735"/>
        <item m="1" x="828"/>
        <item m="1" x="1043"/>
        <item m="1" x="681"/>
        <item m="1" x="610"/>
        <item m="1" x="62"/>
        <item m="1" x="366"/>
        <item m="1" x="285"/>
        <item m="1" x="222"/>
        <item m="1" x="163"/>
        <item m="1" x="542"/>
        <item m="1" x="351"/>
        <item m="1" x="802"/>
        <item m="1" x="1022"/>
        <item m="1" x="310"/>
        <item m="1" x="963"/>
        <item m="1" x="319"/>
        <item m="1" x="540"/>
        <item m="1" x="929"/>
        <item m="1" x="229"/>
        <item m="1" x="434"/>
        <item m="1" x="664"/>
        <item m="1" x="983"/>
        <item m="1" x="1133"/>
        <item m="1" x="684"/>
        <item m="1" x="841"/>
        <item m="1" x="608"/>
        <item m="1" x="958"/>
        <item m="1" x="1051"/>
        <item m="1" x="785"/>
        <item m="1" x="765"/>
        <item m="1" x="129"/>
        <item m="1" x="1037"/>
        <item m="1" x="712"/>
        <item m="1" x="529"/>
        <item m="1" x="413"/>
        <item m="1" x="565"/>
        <item m="1" x="590"/>
        <item m="1" x="241"/>
        <item m="1" x="952"/>
        <item m="1" x="419"/>
        <item m="1" x="126"/>
        <item m="1" x="479"/>
        <item m="1" x="1049"/>
        <item m="1" x="583"/>
        <item m="1" x="325"/>
        <item m="1" x="944"/>
        <item m="1" x="721"/>
        <item m="1" x="840"/>
        <item m="1" x="890"/>
        <item m="1" x="185"/>
        <item m="1" x="343"/>
        <item m="1" x="1009"/>
        <item m="1" x="514"/>
        <item m="1" x="388"/>
        <item m="1" x="837"/>
        <item m="1" x="718"/>
        <item m="1" x="466"/>
        <item m="1" x="1021"/>
        <item m="1" x="102"/>
        <item m="1" x="251"/>
        <item m="1" x="705"/>
        <item m="1" x="1111"/>
        <item m="1" x="867"/>
        <item m="1" x="1138"/>
        <item m="1" x="579"/>
        <item m="1" x="425"/>
        <item m="1" x="800"/>
        <item m="1" x="764"/>
        <item m="1" x="946"/>
        <item m="1" x="726"/>
        <item m="1" x="78"/>
        <item m="1" x="145"/>
        <item m="1" x="617"/>
        <item m="1" x="533"/>
        <item m="1" x="1149"/>
        <item m="1" x="659"/>
        <item m="1" x="795"/>
        <item m="1" x="1077"/>
        <item m="1" x="954"/>
        <item m="1" x="868"/>
        <item m="1" x="680"/>
        <item m="1" x="1137"/>
        <item m="1" x="273"/>
        <item m="1" x="818"/>
        <item m="1" x="267"/>
        <item m="1" x="37"/>
        <item m="1" x="554"/>
        <item m="1" x="619"/>
        <item m="1" x="860"/>
        <item m="1" x="541"/>
        <item m="1" x="998"/>
        <item m="1" x="43"/>
        <item m="1" x="358"/>
        <item m="1" x="1063"/>
        <item m="1" x="563"/>
        <item m="1" x="703"/>
        <item m="1" x="570"/>
        <item m="1" x="334"/>
        <item m="1" x="596"/>
        <item m="1" x="530"/>
        <item m="1" x="1104"/>
        <item m="1" x="872"/>
        <item m="1" x="481"/>
        <item m="1" x="648"/>
        <item m="1" x="117"/>
        <item m="1" x="208"/>
        <item m="1" x="322"/>
        <item m="1" x="389"/>
        <item m="1" x="880"/>
        <item m="1" x="996"/>
        <item m="1" x="819"/>
        <item m="1" x="921"/>
        <item m="1" x="700"/>
        <item m="1" x="1079"/>
        <item m="1" x="435"/>
        <item m="1" x="602"/>
        <item m="1" x="130"/>
        <item m="1" x="600"/>
        <item m="1" x="142"/>
        <item m="1" x="183"/>
        <item m="1" x="330"/>
        <item m="1" x="139"/>
        <item m="1" x="209"/>
        <item m="1" x="446"/>
        <item m="1" x="1033"/>
        <item m="1" x="630"/>
        <item m="1" x="87"/>
        <item m="1" x="864"/>
        <item m="1" x="1075"/>
        <item m="1" x="644"/>
        <item m="1" x="230"/>
        <item m="1" x="26"/>
        <item m="1" x="439"/>
        <item m="1" x="408"/>
        <item m="1" x="849"/>
        <item m="1" x="259"/>
        <item m="1" x="752"/>
        <item m="1" x="332"/>
        <item m="1" x="810"/>
        <item m="1" x="814"/>
        <item m="1" x="498"/>
        <item m="1" x="662"/>
        <item m="1" x="303"/>
        <item m="1" x="678"/>
        <item m="1" x="390"/>
        <item m="1" x="1069"/>
        <item m="1" x="41"/>
        <item m="1" x="36"/>
        <item m="1" x="373"/>
        <item m="1" x="420"/>
        <item m="1" x="741"/>
        <item m="1" x="94"/>
        <item m="1" x="743"/>
        <item m="1" x="33"/>
        <item m="1" x="732"/>
        <item m="1" x="690"/>
        <item m="1" x="717"/>
        <item m="1" x="252"/>
        <item m="1" x="512"/>
        <item m="1" x="839"/>
        <item m="1" x="465"/>
        <item m="1" x="543"/>
        <item m="1" x="973"/>
        <item m="1" x="899"/>
        <item m="1" x="587"/>
        <item m="1" x="1112"/>
        <item m="1" x="432"/>
        <item m="1" x="1108"/>
        <item m="1" x="510"/>
        <item m="1" x="118"/>
        <item m="1" x="1056"/>
        <item m="1" x="522"/>
        <item m="1" x="1105"/>
        <item m="1" x="964"/>
        <item m="1" x="1132"/>
        <item m="1" x="391"/>
        <item m="1" x="749"/>
        <item m="1" x="962"/>
        <item m="1" x="327"/>
        <item m="1" x="956"/>
        <item m="1" x="832"/>
        <item m="1" x="635"/>
        <item m="1" x="750"/>
        <item m="1" x="490"/>
        <item m="1" x="38"/>
        <item m="1" x="513"/>
        <item m="1" x="759"/>
        <item m="1" x="651"/>
        <item m="1" x="284"/>
        <item m="1" x="652"/>
        <item m="1" x="603"/>
        <item m="1" x="696"/>
        <item m="1" x="925"/>
        <item m="1" x="791"/>
        <item m="1" x="894"/>
        <item m="1" x="521"/>
        <item m="1" x="679"/>
        <item m="1" x="1059"/>
        <item m="1" x="936"/>
        <item m="1" x="517"/>
        <item m="1" x="296"/>
        <item m="1" x="108"/>
        <item m="1" x="861"/>
        <item m="1" x="238"/>
        <item m="1" x="704"/>
        <item m="1" x="487"/>
        <item m="1" x="599"/>
        <item m="1" x="1016"/>
        <item m="1" x="440"/>
        <item m="1" x="216"/>
        <item m="1" x="713"/>
        <item m="1" x="979"/>
        <item m="1" x="863"/>
        <item m="1" x="643"/>
        <item m="1" x="461"/>
        <item m="1" x="846"/>
        <item m="1" x="154"/>
        <item m="1" x="369"/>
        <item m="1" x="782"/>
        <item m="1" x="407"/>
        <item m="1" x="456"/>
        <item m="1" x="966"/>
        <item m="1" x="355"/>
        <item m="1" x="885"/>
        <item m="1" x="363"/>
        <item m="1" x="253"/>
        <item m="1" x="134"/>
        <item m="1" x="24"/>
        <item m="1" x="1040"/>
        <item m="1" x="428"/>
        <item m="1" x="997"/>
        <item m="1" x="433"/>
        <item m="1" x="491"/>
        <item m="1" x="976"/>
        <item m="1" x="940"/>
        <item m="1" x="697"/>
        <item m="1" x="1093"/>
        <item m="1" x="1047"/>
        <item m="1" x="672"/>
        <item m="1" x="798"/>
        <item m="1" x="279"/>
        <item m="1" x="932"/>
        <item m="1" x="131"/>
        <item m="1" x="255"/>
        <item m="1" x="1028"/>
        <item m="1" x="356"/>
        <item m="1" x="784"/>
        <item m="1" x="695"/>
        <item m="1" x="891"/>
        <item m="1" x="430"/>
        <item m="1" x="148"/>
        <item m="1" x="790"/>
        <item m="1" x="515"/>
        <item m="1" x="457"/>
        <item m="1" x="1084"/>
        <item m="1" x="125"/>
        <item m="1" x="484"/>
        <item m="1" x="51"/>
        <item m="1" x="923"/>
        <item m="1" x="629"/>
        <item m="1" x="437"/>
        <item m="1" x="701"/>
        <item m="1" x="121"/>
        <item m="1" x="421"/>
        <item m="1" x="620"/>
        <item m="1" x="353"/>
        <item m="1" x="637"/>
        <item m="1" x="191"/>
        <item m="1" x="685"/>
        <item m="1" x="753"/>
        <item m="1" x="938"/>
        <item m="1" x="161"/>
        <item m="1" x="227"/>
        <item m="1" x="122"/>
        <item m="1" x="412"/>
        <item m="1" x="63"/>
        <item m="1" x="441"/>
        <item m="1" x="586"/>
        <item m="1" x="959"/>
        <item m="1" x="173"/>
        <item m="1" x="247"/>
        <item m="1" x="105"/>
        <item m="1" x="311"/>
        <item m="1" x="577"/>
        <item m="1" x="1025"/>
        <item m="1" x="204"/>
        <item m="1" x="893"/>
        <item m="1" x="948"/>
        <item m="1" x="995"/>
        <item m="1" x="593"/>
        <item m="1" x="165"/>
        <item m="1" x="200"/>
        <item m="1" x="166"/>
        <item m="1" x="1015"/>
        <item m="1" x="934"/>
        <item m="1" x="236"/>
        <item m="1" x="257"/>
        <item m="1" x="49"/>
        <item m="1" x="900"/>
        <item m="1" x="92"/>
        <item m="1" x="459"/>
        <item m="1" x="766"/>
        <item m="1" x="634"/>
        <item m="1" x="483"/>
        <item m="1" x="526"/>
        <item m="1" x="401"/>
        <item m="1" x="598"/>
        <item m="1" x="1050"/>
        <item m="1" x="196"/>
        <item m="1" x="850"/>
        <item m="1" x="438"/>
        <item m="1" x="1110"/>
        <item m="1" x="859"/>
        <item m="1" x="377"/>
        <item m="1" x="552"/>
        <item m="1" x="854"/>
        <item m="1" x="892"/>
        <item m="1" x="595"/>
        <item m="1" x="981"/>
        <item m="1" x="1085"/>
        <item m="1" x="820"/>
        <item m="1" x="30"/>
        <item m="1" x="558"/>
        <item m="1" x="231"/>
        <item m="1" x="202"/>
        <item m="1" x="1100"/>
        <item m="1" x="111"/>
        <item m="1" x="128"/>
        <item m="1" x="1090"/>
        <item m="1" x="897"/>
        <item m="1" x="217"/>
        <item m="1" x="287"/>
        <item m="1" x="174"/>
        <item m="1" x="709"/>
        <item m="1" x="447"/>
        <item m="1" x="1098"/>
        <item m="1" x="315"/>
        <item m="1" x="783"/>
        <item m="1" x="293"/>
        <item m="1" x="93"/>
        <item m="1" x="698"/>
        <item m="1" x="945"/>
        <item m="1" x="989"/>
        <item m="1" x="188"/>
        <item m="1" x="663"/>
        <item m="1" x="316"/>
        <item m="1" x="702"/>
        <item m="1" x="1083"/>
        <item m="1" x="27"/>
        <item m="1" x="328"/>
        <item m="1" x="312"/>
        <item m="1" x="744"/>
        <item m="1" x="930"/>
        <item m="1" x="777"/>
        <item m="1" x="1082"/>
        <item m="1" x="21"/>
        <item m="1" x="847"/>
        <item m="1" x="76"/>
        <item m="1" x="344"/>
        <item m="1" x="386"/>
        <item m="1" x="422"/>
        <item m="1" x="657"/>
        <item m="1" x="75"/>
        <item m="1" x="383"/>
        <item m="1" x="528"/>
        <item m="1" x="578"/>
        <item m="1" x="733"/>
        <item m="1" x="756"/>
        <item m="1" x="779"/>
        <item m="1" x="794"/>
        <item m="1" x="905"/>
        <item m="1" x="960"/>
        <item m="1" x="970"/>
        <item m="1" x="987"/>
        <item m="1" x="1011"/>
        <item m="1" x="1031"/>
        <item m="1" x="1064"/>
        <item m="1" x="1092"/>
        <item m="1" x="1147"/>
        <item m="1" x="73"/>
        <item m="1" x="364"/>
        <item m="1" x="451"/>
        <item m="1" x="496"/>
        <item m="1" x="561"/>
        <item m="1" x="624"/>
        <item m="1" x="711"/>
        <item m="1" x="730"/>
        <item m="1" x="755"/>
        <item m="1" x="1045"/>
        <item m="1" x="1119"/>
        <item m="1" x="133"/>
        <item m="1" x="158"/>
        <item m="1" x="175"/>
        <item m="1" x="201"/>
        <item m="1" x="218"/>
        <item m="1" x="246"/>
        <item m="1" x="301"/>
        <item m="1" x="324"/>
        <item m="1" x="362"/>
        <item m="1" x="380"/>
        <item m="1" x="403"/>
        <item m="1" x="449"/>
        <item m="1" x="463"/>
        <item m="1" x="478"/>
        <item m="1" x="495"/>
        <item m="1" x="508"/>
        <item m="1" x="525"/>
        <item m="1" x="547"/>
        <item m="1" x="559"/>
        <item m="1" x="576"/>
        <item m="1" x="594"/>
        <item m="1" x="609"/>
        <item m="1" x="623"/>
        <item m="1" x="639"/>
        <item m="1" x="655"/>
        <item m="1" x="674"/>
        <item m="1" x="693"/>
        <item m="1" x="710"/>
        <item m="1" x="728"/>
        <item m="1" x="754"/>
        <item m="1" x="776"/>
        <item m="1" x="789"/>
        <item m="1" x="809"/>
        <item m="1" x="830"/>
        <item m="1" x="844"/>
        <item m="1" x="856"/>
        <item m="1" x="874"/>
        <item m="1" x="889"/>
        <item m="1" x="904"/>
        <item m="1" x="919"/>
        <item m="1" x="941"/>
        <item m="1" x="957"/>
        <item m="1" x="969"/>
        <item m="1" x="986"/>
        <item m="1" x="1006"/>
        <item m="1" x="1030"/>
        <item m="1" x="1041"/>
        <item m="1" x="1062"/>
        <item m="1" x="1076"/>
        <item m="1" x="1089"/>
        <item m="1" x="1103"/>
        <item m="1" x="1116"/>
        <item m="1" x="1130"/>
        <item m="1" x="1145"/>
        <item m="1" x="42"/>
        <item m="1" x="55"/>
        <item m="1" x="72"/>
        <item m="1" x="85"/>
        <item m="1" x="98"/>
        <item m="1" x="116"/>
        <item m="1" x="132"/>
        <item m="1" x="156"/>
        <item x="12"/>
        <item x="14"/>
        <item x="17"/>
        <item m="1" x="243"/>
        <item m="1" x="263"/>
        <item m="1" x="280"/>
        <item m="1" x="297"/>
        <item m="1" x="321"/>
        <item m="1" x="339"/>
        <item x="11"/>
        <item m="1" x="379"/>
        <item x="20"/>
        <item x="6"/>
        <item x="8"/>
        <item x="2"/>
        <item m="1" x="462"/>
        <item m="1" x="475"/>
        <item x="4"/>
        <item m="1" x="506"/>
        <item x="7"/>
        <item m="1" x="546"/>
        <item m="1" x="555"/>
        <item m="1" x="575"/>
        <item m="1" x="591"/>
        <item m="1" x="607"/>
        <item m="1" x="622"/>
        <item m="1" x="638"/>
        <item m="1" x="654"/>
        <item m="1" x="673"/>
        <item m="1" x="692"/>
        <item m="1" x="708"/>
        <item m="1" x="727"/>
        <item m="1" x="751"/>
        <item m="1" x="775"/>
        <item m="1" x="787"/>
        <item m="1" x="806"/>
        <item m="1" x="827"/>
        <item m="1" x="842"/>
        <item m="1" x="855"/>
        <item m="1" x="873"/>
        <item m="1" x="887"/>
        <item m="1" x="902"/>
        <item m="1" x="918"/>
        <item m="1" x="939"/>
        <item m="1" x="955"/>
        <item m="1" x="967"/>
        <item m="1" x="985"/>
        <item m="1" x="1005"/>
        <item m="1" x="1029"/>
        <item m="1" x="1039"/>
        <item m="1" x="1061"/>
        <item m="1" x="1073"/>
        <item m="1" x="1088"/>
        <item m="1" x="1101"/>
        <item m="1" x="1114"/>
        <item m="1" x="1126"/>
        <item m="1" x="1144"/>
        <item m="1" x="40"/>
        <item m="1" x="53"/>
        <item m="1" x="69"/>
        <item m="1" x="84"/>
        <item m="1" x="95"/>
        <item m="1" x="113"/>
        <item m="1" x="152"/>
        <item m="1" x="171"/>
        <item m="1" x="197"/>
        <item m="1" x="214"/>
        <item m="1" x="239"/>
        <item m="1" x="262"/>
        <item m="1" x="276"/>
        <item m="1" x="294"/>
        <item m="1" x="320"/>
        <item m="1" x="338"/>
        <item m="1" x="357"/>
        <item m="1" x="378"/>
        <item m="1" x="400"/>
        <item m="1" x="414"/>
        <item x="19"/>
        <item m="1" x="444"/>
        <item m="1" x="460"/>
        <item m="1" x="474"/>
        <item m="1" x="493"/>
        <item m="1" x="505"/>
        <item m="1" x="524"/>
        <item m="1" x="544"/>
        <item m="1" x="553"/>
        <item m="1" x="572"/>
        <item m="1" x="589"/>
        <item m="1" x="606"/>
        <item m="1" x="621"/>
        <item x="10"/>
        <item m="1" x="653"/>
        <item m="1" x="671"/>
        <item m="1" x="691"/>
        <item m="1" x="707"/>
        <item m="1" x="725"/>
        <item m="1" x="748"/>
        <item m="1" x="772"/>
        <item m="1" x="786"/>
        <item m="1" x="803"/>
        <item x="16"/>
        <item x="1"/>
        <item x="5"/>
        <item m="1" x="869"/>
        <item m="1" x="886"/>
        <item m="1" x="901"/>
        <item m="1" x="916"/>
        <item m="1" x="935"/>
        <item m="1" x="953"/>
        <item m="1" x="965"/>
        <item m="1" x="984"/>
        <item m="1" x="1002"/>
        <item m="1" x="1026"/>
        <item m="1" x="1070"/>
        <item x="9"/>
        <item x="13"/>
        <item x="15"/>
        <item x="3"/>
        <item x="18"/>
        <item x="0"/>
        <item t="default"/>
      </items>
    </pivotField>
  </pivotFields>
  <rowFields count="1">
    <field x="0"/>
  </rowFields>
  <rowItems count="21">
    <i>
      <x v="1030"/>
    </i>
    <i>
      <x v="1031"/>
    </i>
    <i>
      <x v="1032"/>
    </i>
    <i>
      <x v="1039"/>
    </i>
    <i>
      <x v="1041"/>
    </i>
    <i>
      <x v="1042"/>
    </i>
    <i>
      <x v="1043"/>
    </i>
    <i>
      <x v="1044"/>
    </i>
    <i>
      <x v="1047"/>
    </i>
    <i>
      <x v="1049"/>
    </i>
    <i>
      <x v="1107"/>
    </i>
    <i>
      <x v="1120"/>
    </i>
    <i>
      <x v="1130"/>
    </i>
    <i>
      <x v="1131"/>
    </i>
    <i>
      <x v="1132"/>
    </i>
    <i>
      <x v="1144"/>
    </i>
    <i>
      <x v="1145"/>
    </i>
    <i>
      <x v="1146"/>
    </i>
    <i>
      <x v="1147"/>
    </i>
    <i>
      <x v="1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Call to targetTime" fld="0" subtotal="count" baseField="0" baseItem="0"/>
    <dataField name="CDF txCall to targetTime" fld="0" subtotal="count" baseField="0" baseItem="6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Call to targetTime" fld="0" subtotal="count" showDataAs="percentOfTotal" baseField="0" baseItem="50" numFmtId="10"/>
  </dataFields>
  <chartFormats count="5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0A608-4D92-47AF-8553-295D965F01D6}" name="PivotTable19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BG4:BJ26" firstHeaderRow="0" firstDataRow="1" firstDataCol="1"/>
  <pivotFields count="1">
    <pivotField axis="axisRow" dataField="1" showAll="0" sortType="ascending">
      <items count="366">
        <item m="1" x="22"/>
        <item m="1" x="152"/>
        <item m="1" x="168"/>
        <item m="1" x="186"/>
        <item m="1" x="202"/>
        <item m="1" x="219"/>
        <item m="1" x="360"/>
        <item m="1" x="196"/>
        <item m="1" x="30"/>
        <item m="1" x="212"/>
        <item m="1" x="44"/>
        <item m="1" x="60"/>
        <item m="1" x="74"/>
        <item m="1" x="253"/>
        <item m="1" x="119"/>
        <item m="1" x="131"/>
        <item m="1" x="142"/>
        <item m="1" x="157"/>
        <item m="1" x="339"/>
        <item m="1" x="174"/>
        <item m="1" x="354"/>
        <item m="1" x="207"/>
        <item m="1" x="40"/>
        <item m="1" x="53"/>
        <item m="1" x="163"/>
        <item m="1" x="345"/>
        <item m="1" x="238"/>
        <item m="1" x="230"/>
        <item m="1" x="197"/>
        <item m="1" x="114"/>
        <item m="1" x="213"/>
        <item m="1" x="259"/>
        <item m="1" x="355"/>
        <item m="1" x="192"/>
        <item m="1" x="321"/>
        <item m="1" x="108"/>
        <item m="1" x="356"/>
        <item m="1" x="153"/>
        <item m="1" x="99"/>
        <item m="1" x="334"/>
        <item m="1" x="231"/>
        <item m="1" x="123"/>
        <item m="1" x="361"/>
        <item m="1" x="41"/>
        <item m="1" x="277"/>
        <item m="1" x="169"/>
        <item m="1" x="67"/>
        <item m="1" x="301"/>
        <item m="1" x="198"/>
        <item m="1" x="89"/>
        <item m="1" x="327"/>
        <item m="1" x="224"/>
        <item m="1" x="115"/>
        <item m="1" x="350"/>
        <item m="1" x="244"/>
        <item m="1" x="136"/>
        <item m="1" x="31"/>
        <item m="1" x="267"/>
        <item m="1" x="158"/>
        <item m="1" x="291"/>
        <item m="1" x="187"/>
        <item m="1" x="80"/>
        <item m="1" x="317"/>
        <item m="1" x="214"/>
        <item m="1" x="103"/>
        <item m="1" x="340"/>
        <item m="1" x="235"/>
        <item m="1" x="23"/>
        <item m="1" x="146"/>
        <item m="1" x="45"/>
        <item m="1" x="281"/>
        <item m="1" x="175"/>
        <item m="1" x="70"/>
        <item m="1" x="307"/>
        <item m="1" x="71"/>
        <item m="1" x="143"/>
        <item m="1" x="302"/>
        <item m="1" x="249"/>
        <item m="1" x="36"/>
        <item m="1" x="273"/>
        <item m="1" x="245"/>
        <item m="1" x="193"/>
        <item m="1" x="137"/>
        <item m="1" x="85"/>
        <item m="1" x="32"/>
        <item m="1" x="322"/>
        <item m="1" x="268"/>
        <item m="1" x="220"/>
        <item m="1" x="159"/>
        <item m="1" x="109"/>
        <item m="1" x="54"/>
        <item m="1" x="346"/>
        <item m="1" x="292"/>
        <item m="1" x="239"/>
        <item m="1" x="188"/>
        <item m="1" x="132"/>
        <item m="1" x="81"/>
        <item m="1" x="215"/>
        <item m="1" x="50"/>
        <item m="1" x="341"/>
        <item m="1" x="287"/>
        <item m="1" x="181"/>
        <item m="1" x="127"/>
        <item m="1" x="75"/>
        <item m="1" x="24"/>
        <item m="1" x="312"/>
        <item m="1" x="260"/>
        <item m="1" x="208"/>
        <item m="1" x="147"/>
        <item m="1" x="100"/>
        <item m="1" x="46"/>
        <item m="1" x="362"/>
        <item m="1" x="254"/>
        <item m="1" x="203"/>
        <item m="1" x="94"/>
        <item m="1" x="278"/>
        <item m="1" x="228"/>
        <item m="1" x="170"/>
        <item m="1" x="120"/>
        <item m="1" x="303"/>
        <item m="1" x="61"/>
        <item m="1" x="269"/>
        <item m="1" x="55"/>
        <item m="1" x="318"/>
        <item m="1" x="264"/>
        <item m="1" x="216"/>
        <item m="1" x="154"/>
        <item m="1" x="104"/>
        <item m="1" x="182"/>
        <item m="1" x="128"/>
        <item m="1" x="76"/>
        <item m="1" x="25"/>
        <item m="1" x="313"/>
        <item m="1" x="261"/>
        <item m="1" x="209"/>
        <item m="1" x="148"/>
        <item m="1" x="47"/>
        <item m="1" x="335"/>
        <item m="1" x="282"/>
        <item m="1" x="232"/>
        <item m="1" x="176"/>
        <item m="1" x="124"/>
        <item m="1" x="72"/>
        <item m="1" x="308"/>
        <item m="1" x="255"/>
        <item m="1" x="331"/>
        <item m="1" x="171"/>
        <item m="1" x="90"/>
        <item m="1" x="164"/>
        <item m="1" x="62"/>
        <item m="1" x="246"/>
        <item m="1" x="323"/>
        <item m="1" x="56"/>
        <item m="1" x="293"/>
        <item m="1" x="77"/>
        <item m="1" x="262"/>
        <item m="1" x="149"/>
        <item m="1" x="125"/>
        <item m="1" x="363"/>
        <item m="1" x="309"/>
        <item m="1" x="256"/>
        <item m="1" x="204"/>
        <item m="1" x="144"/>
        <item m="1" x="95"/>
        <item m="1" x="279"/>
        <item m="1" x="172"/>
        <item m="1" x="121"/>
        <item m="1" x="68"/>
        <item m="1" x="357"/>
        <item m="1" x="304"/>
        <item m="1" x="250"/>
        <item m="1" x="199"/>
        <item m="1" x="140"/>
        <item m="1" x="91"/>
        <item m="1" x="37"/>
        <item m="1" x="328"/>
        <item m="1" x="274"/>
        <item m="1" x="225"/>
        <item m="1" x="165"/>
        <item m="1" x="116"/>
        <item m="1" x="63"/>
        <item m="1" x="351"/>
        <item m="1" x="298"/>
        <item m="1" x="247"/>
        <item m="1" x="194"/>
        <item m="1" x="138"/>
        <item m="1" x="86"/>
        <item m="1" x="33"/>
        <item m="1" x="324"/>
        <item m="1" x="270"/>
        <item m="1" x="221"/>
        <item m="1" x="160"/>
        <item m="1" x="110"/>
        <item m="1" x="57"/>
        <item m="1" x="347"/>
        <item m="1" x="294"/>
        <item m="1" x="240"/>
        <item m="1" x="189"/>
        <item m="1" x="133"/>
        <item m="1" x="82"/>
        <item m="1" x="28"/>
        <item m="1" x="319"/>
        <item m="1" x="265"/>
        <item m="1" x="217"/>
        <item m="1" x="155"/>
        <item m="1" x="105"/>
        <item m="1" x="51"/>
        <item m="1" x="342"/>
        <item m="1" x="288"/>
        <item m="1" x="236"/>
        <item m="1" x="183"/>
        <item m="1" x="129"/>
        <item m="1" x="78"/>
        <item m="1" x="26"/>
        <item m="1" x="314"/>
        <item m="1" x="263"/>
        <item m="1" x="210"/>
        <item m="1" x="150"/>
        <item m="1" x="101"/>
        <item m="1" x="48"/>
        <item m="1" x="336"/>
        <item m="1" x="283"/>
        <item m="1" x="233"/>
        <item m="1" x="177"/>
        <item x="12"/>
        <item x="19"/>
        <item x="11"/>
        <item x="14"/>
        <item x="21"/>
        <item m="1" x="205"/>
        <item m="1" x="145"/>
        <item m="1" x="96"/>
        <item m="1" x="42"/>
        <item m="1" x="332"/>
        <item x="8"/>
        <item x="16"/>
        <item x="4"/>
        <item x="6"/>
        <item x="2"/>
        <item m="1" x="358"/>
        <item m="1" x="305"/>
        <item m="1" x="251"/>
        <item m="1" x="200"/>
        <item m="1" x="141"/>
        <item m="1" x="92"/>
        <item m="1" x="38"/>
        <item m="1" x="329"/>
        <item m="1" x="275"/>
        <item m="1" x="226"/>
        <item m="1" x="166"/>
        <item m="1" x="117"/>
        <item m="1" x="64"/>
        <item m="1" x="352"/>
        <item m="1" x="299"/>
        <item m="1" x="248"/>
        <item m="1" x="195"/>
        <item x="17"/>
        <item m="1" x="87"/>
        <item m="1" x="34"/>
        <item m="1" x="325"/>
        <item m="1" x="271"/>
        <item m="1" x="222"/>
        <item m="1" x="161"/>
        <item m="1" x="111"/>
        <item m="1" x="58"/>
        <item m="1" x="348"/>
        <item m="1" x="295"/>
        <item m="1" x="241"/>
        <item m="1" x="190"/>
        <item m="1" x="134"/>
        <item m="1" x="83"/>
        <item m="1" x="29"/>
        <item m="1" x="320"/>
        <item m="1" x="266"/>
        <item m="1" x="218"/>
        <item m="1" x="106"/>
        <item m="1" x="52"/>
        <item m="1" x="343"/>
        <item m="1" x="289"/>
        <item m="1" x="237"/>
        <item m="1" x="184"/>
        <item m="1" x="130"/>
        <item m="1" x="79"/>
        <item m="1" x="27"/>
        <item m="1" x="315"/>
        <item m="1" x="211"/>
        <item m="1" x="151"/>
        <item m="1" x="102"/>
        <item m="1" x="49"/>
        <item m="1" x="337"/>
        <item m="1" x="284"/>
        <item m="1" x="178"/>
        <item m="1" x="126"/>
        <item m="1" x="73"/>
        <item m="1" x="364"/>
        <item m="1" x="310"/>
        <item m="1" x="257"/>
        <item m="1" x="206"/>
        <item x="20"/>
        <item m="1" x="97"/>
        <item m="1" x="43"/>
        <item m="1" x="333"/>
        <item m="1" x="280"/>
        <item m="1" x="229"/>
        <item m="1" x="173"/>
        <item m="1" x="122"/>
        <item m="1" x="69"/>
        <item m="1" x="359"/>
        <item m="1" x="306"/>
        <item m="1" x="252"/>
        <item m="1" x="201"/>
        <item x="9"/>
        <item m="1" x="93"/>
        <item m="1" x="39"/>
        <item m="1" x="330"/>
        <item m="1" x="276"/>
        <item m="1" x="227"/>
        <item m="1" x="167"/>
        <item m="1" x="118"/>
        <item m="1" x="65"/>
        <item m="1" x="353"/>
        <item m="1" x="300"/>
        <item x="18"/>
        <item x="1"/>
        <item x="5"/>
        <item m="1" x="88"/>
        <item m="1" x="35"/>
        <item m="1" x="326"/>
        <item m="1" x="272"/>
        <item m="1" x="223"/>
        <item m="1" x="162"/>
        <item m="1" x="112"/>
        <item m="1" x="59"/>
        <item m="1" x="349"/>
        <item m="1" x="296"/>
        <item m="1" x="242"/>
        <item m="1" x="191"/>
        <item m="1" x="135"/>
        <item m="1" x="84"/>
        <item m="1" x="290"/>
        <item m="1" x="285"/>
        <item m="1" x="179"/>
        <item m="1" x="297"/>
        <item m="1" x="98"/>
        <item m="1" x="243"/>
        <item m="1" x="156"/>
        <item m="1" x="185"/>
        <item m="1" x="66"/>
        <item m="1" x="338"/>
        <item m="1" x="139"/>
        <item m="1" x="286"/>
        <item x="7"/>
        <item m="1" x="234"/>
        <item x="13"/>
        <item m="1" x="311"/>
        <item m="1" x="113"/>
        <item m="1" x="258"/>
        <item x="15"/>
        <item x="3"/>
        <item x="10"/>
        <item m="1" x="344"/>
        <item m="1" x="107"/>
        <item m="1" x="180"/>
        <item m="1" x="316"/>
        <item x="0"/>
        <item t="default"/>
      </items>
    </pivotField>
  </pivotFields>
  <rowFields count="1">
    <field x="0"/>
  </rowFields>
  <rowItems count="22">
    <i>
      <x v="224"/>
    </i>
    <i>
      <x v="225"/>
    </i>
    <i>
      <x v="226"/>
    </i>
    <i>
      <x v="227"/>
    </i>
    <i>
      <x v="228"/>
    </i>
    <i>
      <x v="234"/>
    </i>
    <i>
      <x v="235"/>
    </i>
    <i>
      <x v="236"/>
    </i>
    <i>
      <x v="237"/>
    </i>
    <i>
      <x v="238"/>
    </i>
    <i>
      <x v="256"/>
    </i>
    <i>
      <x v="298"/>
    </i>
    <i>
      <x v="311"/>
    </i>
    <i>
      <x v="322"/>
    </i>
    <i>
      <x v="323"/>
    </i>
    <i>
      <x v="324"/>
    </i>
    <i>
      <x v="351"/>
    </i>
    <i>
      <x v="353"/>
    </i>
    <i>
      <x v="357"/>
    </i>
    <i>
      <x v="358"/>
    </i>
    <i>
      <x v="3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Call to afterTx" fld="0" subtotal="count" baseField="0" baseItem="0"/>
    <dataField name="CDF txCall to afterTx" fld="0" subtotal="count" baseField="0" baseItem="54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Call to afterTx" fld="0" subtotal="count" showDataAs="percentOfTotal" baseField="0" baseItem="3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05733-EEF9-44BE-A1C3-B41C4A788456}" name="PivotTable13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O4:AR6" firstHeaderRow="0" firstDataRow="1" firstDataCol="1"/>
  <pivotFields count="1">
    <pivotField axis="axisRow" dataField="1" showAll="0">
      <items count="9">
        <item x="1"/>
        <item m="1" x="2"/>
        <item m="1" x="6"/>
        <item m="1" x="5"/>
        <item m="1" x="7"/>
        <item m="1" x="4"/>
        <item x="0"/>
        <item m="1" x="3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argetTime" fld="0" subtotal="count" baseField="0" baseItem="0"/>
    <dataField name="CDF End to targetTime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argetTime" fld="0" subtotal="count" showDataAs="percentOfTotal" baseField="0" baseItem="0" numFmtId="10"/>
  </dataFields>
  <chartFormats count="7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DEA03-901B-4B53-83F4-9CCBA2421737}" name="PivotTable1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Y4:CB15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2">
        <item x="10"/>
        <item x="8"/>
        <item x="1"/>
        <item x="7"/>
        <item x="4"/>
        <item x="2"/>
        <item x="9"/>
        <item x="5"/>
        <item x="3"/>
        <item x="6"/>
        <item x="0"/>
        <item t="default"/>
      </items>
    </pivotField>
  </pivotFields>
  <rowFields count="1">
    <field x="2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end to rxstart act" fld="26" subtotal="count" baseField="0" baseItem="0"/>
    <dataField name="CDF of txend to rxstart act2" fld="26" subtotal="count" baseField="26" baseItem="6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of txend to rxstart act2" fld="26" subtotal="count" showDataAs="percentOfTotal" baseField="26" baseItem="4" numFmtId="10"/>
  </dataFields>
  <chartFormats count="3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6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FEB8D-A89F-4D44-B595-D63A3675D5AC}" name="PivotTable10" cacheId="85" applyNumberFormats="0" applyBorderFormats="0" applyFontFormats="0" applyPatternFormats="0" applyAlignmentFormats="0" applyWidthHeightFormats="1" dataCaption="Values" missingCaption="xx" updatedVersion="6" minRefreshableVersion="3" useAutoFormatting="1" itemPrintTitles="1" createdVersion="6" indent="0" outline="1" outlineData="1" multipleFieldFilters="0" chartFormat="16" fieldListSortAscending="1">
  <location ref="AC4:AF11" firstHeaderRow="0" firstDataRow="1" firstDataCol="1"/>
  <pivotFields count="1">
    <pivotField axis="axisRow" dataField="1" showAll="0">
      <items count="941">
        <item m="1" x="685"/>
        <item m="1" x="698"/>
        <item m="1" x="708"/>
        <item m="1" x="726"/>
        <item m="1" x="737"/>
        <item m="1" x="755"/>
        <item m="1" x="864"/>
        <item m="1" x="7"/>
        <item m="1" x="771"/>
        <item m="1" x="849"/>
        <item m="1" x="798"/>
        <item m="1" x="814"/>
        <item m="1" x="826"/>
        <item m="1" x="583"/>
        <item m="1" x="692"/>
        <item m="1" x="200"/>
        <item x="0"/>
        <item m="1" x="676"/>
        <item m="1" x="427"/>
        <item m="1" x="654"/>
        <item m="1" x="123"/>
        <item m="1" x="91"/>
        <item m="1" x="365"/>
        <item m="1" x="801"/>
        <item m="1" x="810"/>
        <item m="1" x="821"/>
        <item m="1" x="543"/>
        <item m="1" x="863"/>
        <item m="1" x="431"/>
        <item m="1" x="390"/>
        <item m="1" x="286"/>
        <item m="1" x="469"/>
        <item m="1" x="154"/>
        <item m="1" x="195"/>
        <item m="1" x="617"/>
        <item m="1" x="496"/>
        <item m="1" x="640"/>
        <item m="1" x="322"/>
        <item m="1" x="268"/>
        <item x="4"/>
        <item x="3"/>
        <item x="5"/>
        <item x="1"/>
        <item x="2"/>
        <item x="6"/>
        <item m="1" x="139"/>
        <item m="1" x="11"/>
        <item m="1" x="263"/>
        <item m="1" x="504"/>
        <item m="1" x="635"/>
        <item m="1" x="502"/>
        <item m="1" x="167"/>
        <item m="1" x="298"/>
        <item m="1" x="357"/>
        <item m="1" x="211"/>
        <item m="1" x="540"/>
        <item m="1" x="660"/>
        <item m="1" x="440"/>
        <item m="1" x="295"/>
        <item m="1" x="836"/>
        <item m="1" x="13"/>
        <item m="1" x="441"/>
        <item m="1" x="296"/>
        <item m="1" x="927"/>
        <item m="1" x="149"/>
        <item m="1" x="68"/>
        <item m="1" x="724"/>
        <item m="1" x="666"/>
        <item m="1" x="779"/>
        <item m="1" x="846"/>
        <item m="1" x="668"/>
        <item m="1" x="96"/>
        <item m="1" x="216"/>
        <item m="1" x="65"/>
        <item m="1" x="764"/>
        <item m="1" x="595"/>
        <item m="1" x="795"/>
        <item m="1" x="909"/>
        <item m="1" x="770"/>
        <item m="1" x="885"/>
        <item m="1" x="432"/>
        <item m="1" x="236"/>
        <item m="1" x="378"/>
        <item m="1" x="535"/>
        <item m="1" x="932"/>
        <item m="1" x="652"/>
        <item m="1" x="69"/>
        <item m="1" x="794"/>
        <item m="1" x="444"/>
        <item m="1" x="247"/>
        <item m="1" x="288"/>
        <item m="1" x="465"/>
        <item m="1" x="118"/>
        <item m="1" x="930"/>
        <item m="1" x="316"/>
        <item m="1" x="494"/>
        <item m="1" x="398"/>
        <item m="1" x="517"/>
        <item m="1" x="187"/>
        <item m="1" x="14"/>
        <item m="1" x="97"/>
        <item m="1" x="217"/>
        <item m="1" x="452"/>
        <item m="1" x="308"/>
        <item m="1" x="882"/>
        <item m="1" x="103"/>
        <item m="1" x="111"/>
        <item m="1" x="875"/>
        <item m="1" x="850"/>
        <item m="1" x="59"/>
        <item m="1" x="538"/>
        <item m="1" x="289"/>
        <item m="1" x="362"/>
        <item m="1" x="523"/>
        <item m="1" x="10"/>
        <item m="1" x="116"/>
        <item m="1" x="552"/>
        <item m="1" x="813"/>
        <item m="1" x="133"/>
        <item m="1" x="376"/>
        <item m="1" x="678"/>
        <item m="1" x="938"/>
        <item m="1" x="42"/>
        <item m="1" x="327"/>
        <item m="1" x="608"/>
        <item m="1" x="483"/>
        <item m="1" x="688"/>
        <item m="1" x="914"/>
        <item m="1" x="209"/>
        <item m="1" x="290"/>
        <item m="1" x="563"/>
        <item m="1" x="783"/>
        <item m="1" x="562"/>
        <item m="1" x="388"/>
        <item m="1" x="309"/>
        <item m="1" x="533"/>
        <item m="1" x="39"/>
        <item m="1" x="323"/>
        <item m="1" x="602"/>
        <item m="1" x="860"/>
        <item m="1" x="41"/>
        <item m="1" x="279"/>
        <item m="1" x="555"/>
        <item m="1" x="329"/>
        <item m="1" x="642"/>
        <item m="1" x="466"/>
        <item m="1" x="706"/>
        <item m="1" x="33"/>
        <item m="1" x="359"/>
        <item m="1" x="467"/>
        <item m="1" x="38"/>
        <item m="1" x="20"/>
        <item m="1" x="175"/>
        <item m="1" x="370"/>
        <item m="1" x="638"/>
        <item m="1" x="464"/>
        <item m="1" x="269"/>
        <item m="1" x="939"/>
        <item m="1" x="276"/>
        <item m="1" x="601"/>
        <item m="1" x="858"/>
        <item m="1" x="176"/>
        <item m="1" x="548"/>
        <item m="1" x="806"/>
        <item m="1" x="86"/>
        <item m="1" x="367"/>
        <item m="1" x="56"/>
        <item m="1" x="293"/>
        <item m="1" x="60"/>
        <item m="1" x="824"/>
        <item m="1" x="546"/>
        <item m="1" x="920"/>
        <item m="1" x="136"/>
        <item m="1" x="468"/>
        <item m="1" x="40"/>
        <item m="1" x="324"/>
        <item m="1" x="605"/>
        <item m="1" x="861"/>
        <item m="1" x="178"/>
        <item m="1" x="218"/>
        <item m="1" x="300"/>
        <item m="1" x="570"/>
        <item m="1" x="829"/>
        <item m="1" x="153"/>
        <item m="1" x="396"/>
        <item m="1" x="382"/>
        <item m="1" x="645"/>
        <item m="1" x="12"/>
        <item m="1" x="281"/>
        <item m="1" x="609"/>
        <item m="1" x="903"/>
        <item m="1" x="124"/>
        <item m="1" x="416"/>
        <item m="1" x="877"/>
        <item m="1" x="422"/>
        <item m="1" x="95"/>
        <item m="1" x="29"/>
        <item m="1" x="163"/>
        <item m="1" x="150"/>
        <item m="1" x="636"/>
        <item m="1" x="738"/>
        <item m="1" x="835"/>
        <item m="1" x="815"/>
        <item m="1" x="628"/>
        <item m="1" x="611"/>
        <item m="1" x="684"/>
        <item m="1" x="705"/>
        <item m="1" x="865"/>
        <item m="1" x="75"/>
        <item m="1" x="57"/>
        <item m="1" x="192"/>
        <item m="1" x="435"/>
        <item m="1" x="62"/>
        <item m="1" x="8"/>
        <item m="1" x="132"/>
        <item m="1" x="311"/>
        <item m="1" x="487"/>
        <item m="1" x="569"/>
        <item m="1" x="553"/>
        <item m="1" x="476"/>
        <item m="1" x="459"/>
        <item m="1" x="350"/>
        <item m="1" x="446"/>
        <item m="1" x="429"/>
        <item m="1" x="461"/>
        <item m="1" x="384"/>
        <item m="1" x="506"/>
        <item m="1" x="524"/>
        <item m="1" x="625"/>
        <item m="1" x="205"/>
        <item m="1" x="333"/>
        <item m="1" x="622"/>
        <item m="1" x="661"/>
        <item m="1" x="643"/>
        <item m="1" x="633"/>
        <item m="1" x="568"/>
        <item m="1" x="679"/>
        <item m="1" x="719"/>
        <item m="1" x="383"/>
        <item m="1" x="503"/>
        <item m="1" x="522"/>
        <item m="1" x="240"/>
        <item m="1" x="225"/>
        <item m="1" x="273"/>
        <item m="1" x="307"/>
        <item m="1" x="773"/>
        <item m="1" x="99"/>
        <item m="1" x="121"/>
        <item m="1" x="265"/>
        <item m="1" x="258"/>
        <item m="1" x="241"/>
        <item m="1" x="342"/>
        <item m="1" x="372"/>
        <item m="1" x="830"/>
        <item m="1" x="114"/>
        <item m="1" x="772"/>
        <item m="1" x="98"/>
        <item m="1" x="119"/>
        <item m="1" x="264"/>
        <item m="1" x="363"/>
        <item m="1" x="462"/>
        <item m="1" x="493"/>
        <item m="1" x="526"/>
        <item m="1" x="318"/>
        <item m="1" x="847"/>
        <item m="1" x="527"/>
        <item m="1" x="450"/>
        <item m="1" x="614"/>
        <item m="1" x="179"/>
        <item m="1" x="718"/>
        <item m="1" x="100"/>
        <item m="1" x="331"/>
        <item m="1" x="418"/>
        <item m="1" x="677"/>
        <item m="1" x="936"/>
        <item m="1" x="284"/>
        <item m="1" x="343"/>
        <item m="1" x="746"/>
        <item m="1" x="819"/>
        <item m="1" x="898"/>
        <item m="1" x="256"/>
        <item m="1" x="537"/>
        <item m="1" x="61"/>
        <item m="1" x="612"/>
        <item m="1" x="310"/>
        <item m="1" x="243"/>
        <item m="1" x="335"/>
        <item m="1" x="332"/>
        <item m="1" x="239"/>
        <item m="1" x="817"/>
        <item m="1" x="406"/>
        <item m="1" x="918"/>
        <item m="1" x="495"/>
        <item m="1" x="58"/>
        <item m="1" x="283"/>
        <item m="1" x="193"/>
        <item m="1" x="185"/>
        <item m="1" x="272"/>
        <item m="1" x="480"/>
        <item m="1" x="394"/>
        <item m="1" x="235"/>
        <item m="1" x="442"/>
        <item m="1" x="603"/>
        <item m="1" x="629"/>
        <item m="1" x="512"/>
        <item m="1" x="78"/>
        <item m="1" x="748"/>
        <item m="1" x="673"/>
        <item m="1" x="630"/>
        <item m="1" x="689"/>
        <item m="1" x="897"/>
        <item m="1" x="816"/>
        <item m="1" x="351"/>
        <item m="1" x="507"/>
        <item m="1" x="559"/>
        <item m="1" x="251"/>
        <item m="1" x="653"/>
        <item m="1" x="117"/>
        <item m="1" x="282"/>
        <item m="1" x="191"/>
        <item m="1" x="447"/>
        <item m="1" x="525"/>
        <item m="1" x="690"/>
        <item m="1" x="375"/>
        <item m="1" x="358"/>
        <item m="1" x="448"/>
        <item m="1" x="127"/>
        <item m="1" x="31"/>
        <item m="1" x="655"/>
        <item m="1" x="164"/>
        <item m="1" x="808"/>
        <item m="1" x="874"/>
        <item m="1" x="790"/>
        <item m="1" x="915"/>
        <item m="1" x="518"/>
        <item m="1" x="92"/>
        <item m="1" x="15"/>
        <item m="1" x="578"/>
        <item m="1" x="415"/>
        <item m="1" x="274"/>
        <item m="1" x="682"/>
        <item m="1" x="433"/>
        <item m="1" x="252"/>
        <item m="1" x="94"/>
        <item m="1" x="481"/>
        <item m="1" x="763"/>
        <item m="1" x="354"/>
        <item m="1" x="598"/>
        <item m="1" x="641"/>
        <item m="1" x="707"/>
        <item m="1" x="223"/>
        <item m="1" x="135"/>
        <item m="1" x="21"/>
        <item m="1" x="558"/>
        <item m="1" x="325"/>
        <item m="1" x="840"/>
        <item m="1" x="664"/>
        <item m="1" x="734"/>
        <item m="1" x="869"/>
        <item m="1" x="862"/>
        <item m="1" x="27"/>
        <item m="1" x="781"/>
        <item m="1" x="650"/>
        <item m="1" x="511"/>
        <item m="1" x="631"/>
        <item m="1" x="822"/>
        <item m="1" x="542"/>
        <item m="1" x="194"/>
        <item m="1" x="436"/>
        <item m="1" x="883"/>
        <item m="1" x="747"/>
        <item m="1" x="174"/>
        <item m="1" x="304"/>
        <item m="1" x="419"/>
        <item m="1" x="277"/>
        <item m="1" x="373"/>
        <item m="1" x="500"/>
        <item m="1" x="656"/>
        <item m="1" x="484"/>
        <item m="1" x="248"/>
        <item m="1" x="425"/>
        <item m="1" x="905"/>
        <item m="1" x="669"/>
        <item m="1" x="22"/>
        <item m="1" x="177"/>
        <item m="1" x="519"/>
        <item m="1" x="381"/>
        <item m="1" x="105"/>
        <item m="1" x="646"/>
        <item m="1" x="472"/>
        <item m="1" x="303"/>
        <item m="1" x="474"/>
        <item m="1" x="413"/>
        <item m="1" x="261"/>
        <item m="1" x="607"/>
        <item m="1" x="703"/>
        <item m="1" x="541"/>
        <item m="1" x="412"/>
        <item m="1" x="328"/>
        <item m="1" x="453"/>
        <item m="1" x="259"/>
        <item m="1" x="115"/>
        <item m="1" x="599"/>
        <item m="1" x="749"/>
        <item m="1" x="833"/>
        <item m="1" x="696"/>
        <item m="1" x="374"/>
        <item m="1" x="532"/>
        <item m="1" x="408"/>
        <item m="1" x="208"/>
        <item m="1" x="215"/>
        <item m="1" x="395"/>
        <item m="1" x="831"/>
        <item m="1" x="245"/>
        <item m="1" x="449"/>
        <item m="1" x="615"/>
        <item m="1" x="585"/>
        <item m="1" x="400"/>
        <item m="1" x="729"/>
        <item m="1" x="50"/>
        <item m="1" x="889"/>
        <item m="1" x="756"/>
        <item m="1" x="230"/>
        <item m="1" x="410"/>
        <item m="1" x="843"/>
        <item m="1" x="701"/>
        <item m="1" x="257"/>
        <item m="1" x="434"/>
        <item m="1" x="513"/>
        <item m="1" x="369"/>
        <item m="1" x="797"/>
        <item m="1" x="19"/>
        <item m="1" x="704"/>
        <item m="1" x="586"/>
        <item m="1" x="237"/>
        <item m="1" x="368"/>
        <item m="1" x="934"/>
        <item m="1" x="761"/>
        <item m="1" x="805"/>
        <item m="1" x="125"/>
        <item m="1" x="339"/>
        <item m="1" x="146"/>
        <item m="1" x="680"/>
        <item m="1" x="796"/>
        <item m="1" x="134"/>
        <item m="1" x="900"/>
        <item m="1" x="855"/>
        <item m="1" x="66"/>
        <item m="1" x="876"/>
        <item m="1" x="691"/>
        <item m="1" x="571"/>
        <item m="1" x="721"/>
        <item m="1" x="113"/>
        <item m="1" x="769"/>
        <item m="1" x="687"/>
        <item m="1" x="55"/>
        <item m="1" x="489"/>
        <item m="1" x="294"/>
        <item m="1" x="590"/>
        <item m="1" x="451"/>
        <item m="1" x="606"/>
        <item m="1" x="812"/>
        <item m="1" x="72"/>
        <item m="1" x="728"/>
        <item m="1" x="67"/>
        <item m="1" x="188"/>
        <item m="1" x="32"/>
        <item m="1" x="799"/>
        <item m="1" x="112"/>
        <item m="1" x="345"/>
        <item m="1" x="143"/>
        <item m="1" x="804"/>
        <item m="1" x="312"/>
        <item m="1" x="437"/>
        <item m="1" x="890"/>
        <item m="1" x="759"/>
        <item m="1" x="64"/>
        <item m="1" x="302"/>
        <item m="1" x="787"/>
        <item m="1" x="509"/>
        <item m="1" x="823"/>
        <item m="1" x="417"/>
        <item m="1" x="667"/>
        <item m="1" x="528"/>
        <item m="1" x="888"/>
        <item m="1" x="109"/>
        <item m="1" x="155"/>
        <item m="1" x="23"/>
        <item m="1" x="173"/>
        <item m="1" x="344"/>
        <item m="1" x="330"/>
        <item m="1" x="180"/>
        <item m="1" x="672"/>
        <item m="1" x="786"/>
        <item m="1" x="891"/>
        <item m="1" x="760"/>
        <item m="1" x="428"/>
        <item m="1" x="596"/>
        <item m="1" x="626"/>
        <item m="1" x="490"/>
        <item m="1" x="479"/>
        <item m="1" x="637"/>
        <item m="1" x="197"/>
        <item m="1" x="896"/>
        <item m="1" x="648"/>
        <item m="1" x="709"/>
        <item m="1" x="572"/>
        <item m="1" x="438"/>
        <item m="1" x="757"/>
        <item m="1" x="439"/>
        <item m="1" x="854"/>
        <item m="1" x="710"/>
        <item m="1" x="242"/>
        <item m="1" x="488"/>
        <item m="1" x="904"/>
        <item m="1" x="754"/>
        <item m="1" x="916"/>
        <item m="1" x="403"/>
        <item m="1" x="305"/>
        <item m="1" x="832"/>
        <item m="1" x="693"/>
        <item m="1" x="597"/>
        <item m="1" x="743"/>
        <item m="1" x="477"/>
        <item m="1" x="212"/>
        <item m="1" x="129"/>
        <item m="1" x="306"/>
        <item m="1" x="534"/>
        <item m="1" x="405"/>
        <item m="1" x="575"/>
        <item m="1" x="723"/>
        <item m="1" x="25"/>
        <item m="1" x="838"/>
        <item m="1" x="159"/>
        <item m="1" x="338"/>
        <item m="1" x="313"/>
        <item m="1" x="162"/>
        <item m="1" x="784"/>
        <item m="1" x="937"/>
        <item m="1" x="699"/>
        <item m="1" x="576"/>
        <item m="1" x="619"/>
        <item m="1" x="766"/>
        <item m="1" x="280"/>
        <item m="1" x="43"/>
        <item m="1" x="170"/>
        <item m="1" x="827"/>
        <item m="1" x="387"/>
        <item m="1" x="189"/>
        <item m="1" x="753"/>
        <item m="1" x="913"/>
        <item m="1" x="510"/>
        <item m="1" x="201"/>
        <item m="1" x="560"/>
        <item m="1" x="711"/>
        <item m="1" x="270"/>
        <item m="1" x="126"/>
        <item m="1" x="715"/>
        <item m="1" x="399"/>
        <item m="1" x="791"/>
        <item m="1" x="662"/>
        <item m="1" x="471"/>
        <item m="1" x="539"/>
        <item m="1" x="130"/>
        <item m="1" x="856"/>
        <item m="1" x="867"/>
        <item m="1" x="140"/>
        <item m="1" x="921"/>
        <item m="1" x="739"/>
        <item m="1" x="499"/>
        <item m="1" x="348"/>
        <item m="1" x="49"/>
        <item m="1" x="171"/>
        <item m="1" x="565"/>
        <item m="1" x="271"/>
        <item m="1" x="443"/>
        <item m="1" x="557"/>
        <item m="1" x="651"/>
        <item m="1" x="364"/>
        <item m="1" x="47"/>
        <item m="1" x="285"/>
        <item m="1" x="610"/>
        <item m="1" x="774"/>
        <item m="1" x="346"/>
        <item m="1" x="202"/>
        <item m="1" x="908"/>
        <item m="1" x="82"/>
        <item m="1" x="463"/>
        <item m="1" x="198"/>
        <item m="1" x="714"/>
        <item m="1" x="839"/>
        <item m="1" x="106"/>
        <item m="1" x="873"/>
        <item m="1" x="151"/>
        <item m="1" x="275"/>
        <item m="1" x="128"/>
        <item m="1" x="894"/>
        <item m="1" x="516"/>
        <item m="1" x="725"/>
        <item m="1" x="77"/>
        <item m="1" x="782"/>
        <item m="1" x="35"/>
        <item m="1" x="199"/>
        <item m="1" x="717"/>
        <item m="1" x="600"/>
        <item m="1" x="670"/>
        <item m="1" x="928"/>
        <item m="1" x="360"/>
        <item m="1" x="213"/>
        <item m="1" x="145"/>
        <item m="1" x="392"/>
        <item m="1" x="887"/>
        <item m="1" x="255"/>
        <item m="1" x="89"/>
        <item m="1" x="326"/>
        <item m="1" x="169"/>
        <item m="1" x="30"/>
        <item m="1" x="206"/>
        <item m="1" x="386"/>
        <item m="1" x="430"/>
        <item m="1" x="686"/>
        <item m="1" x="108"/>
        <item m="1" x="228"/>
        <item m="1" x="632"/>
        <item m="1" x="497"/>
        <item m="1" x="299"/>
        <item m="1" x="420"/>
        <item m="1" x="879"/>
        <item m="1" x="736"/>
        <item m="1" x="620"/>
        <item m="1" x="765"/>
        <item m="1" x="777"/>
        <item m="1" x="647"/>
        <item m="1" x="460"/>
        <item m="1" x="624"/>
        <item m="1" x="36"/>
        <item m="1" x="411"/>
        <item m="1" x="697"/>
        <item m="1" x="866"/>
        <item m="1" x="657"/>
        <item m="1" x="521"/>
        <item m="1" x="841"/>
        <item m="1" x="52"/>
        <item m="1" x="18"/>
        <item m="1" x="818"/>
        <item m="1" x="868"/>
        <item m="1" x="80"/>
        <item m="1" x="244"/>
        <item m="1" x="110"/>
        <item m="1" x="658"/>
        <item m="1" x="917"/>
        <item m="1" x="222"/>
        <item m="1" x="84"/>
        <item m="1" x="186"/>
        <item m="1" x="803"/>
        <item m="1" x="531"/>
        <item m="1" x="233"/>
        <item m="1" x="616"/>
        <item m="1" x="825"/>
        <item m="1" x="702"/>
        <item m="1" x="579"/>
        <item m="1" x="659"/>
        <item m="1" x="371"/>
        <item m="1" x="912"/>
        <item m="1" x="88"/>
        <item m="1" x="165"/>
        <item m="1" x="857"/>
        <item m="1" x="712"/>
        <item m="1" x="147"/>
        <item m="1" x="321"/>
        <item m="1" x="401"/>
        <item m="1" x="250"/>
        <item m="1" x="926"/>
        <item m="1" x="107"/>
        <item m="1" x="566"/>
        <item m="1" x="393"/>
        <item m="1" x="203"/>
        <item m="1" x="380"/>
        <item m="1" x="744"/>
        <item m="1" x="627"/>
        <item m="1" x="183"/>
        <item m="1" x="315"/>
        <item m="1" x="334"/>
        <item m="1" x="184"/>
        <item m="1" x="347"/>
        <item m="1" x="475"/>
        <item m="1" x="34"/>
        <item m="1" x="802"/>
        <item m="1" x="807"/>
        <item m="1" x="922"/>
        <item m="1" x="613"/>
        <item m="1" x="473"/>
        <item m="1" x="120"/>
        <item m="1" x="297"/>
        <item m="1" x="767"/>
        <item m="1" x="925"/>
        <item m="1" x="871"/>
        <item m="1" x="730"/>
        <item m="1" x="593"/>
        <item m="1" x="694"/>
        <item m="1" x="28"/>
        <item m="1" x="234"/>
        <item m="1" x="361"/>
        <item m="1" x="491"/>
        <item m="1" x="349"/>
        <item m="1" x="156"/>
        <item m="1" x="71"/>
        <item m="1" x="727"/>
        <item m="1" x="16"/>
        <item m="1" x="172"/>
        <item m="1" x="520"/>
        <item m="1" x="221"/>
        <item m="1" x="800"/>
        <item m="1" x="122"/>
        <item m="1" x="291"/>
        <item m="1" x="144"/>
        <item m="1" x="880"/>
        <item m="1" x="157"/>
        <item m="1" x="588"/>
        <item m="1" x="262"/>
        <item m="1" x="414"/>
        <item m="1" x="515"/>
        <item m="1" x="623"/>
        <item m="1" x="366"/>
        <item m="1" x="675"/>
        <item m="1" x="536"/>
        <item m="1" x="404"/>
        <item m="1" x="582"/>
        <item m="1" x="901"/>
        <item m="1" x="834"/>
        <item m="1" x="681"/>
        <item m="1" x="482"/>
        <item m="1" x="587"/>
        <item m="1" x="445"/>
        <item m="1" x="741"/>
        <item m="1" x="881"/>
        <item m="1" x="249"/>
        <item m="1" x="423"/>
        <item m="1" x="742"/>
        <item m="1" x="919"/>
        <item m="1" x="580"/>
        <item m="1" x="102"/>
        <item m="1" x="426"/>
        <item m="1" x="722"/>
        <item m="1" x="551"/>
        <item m="1" x="683"/>
        <item m="1" x="792"/>
        <item m="1" x="870"/>
        <item m="1" x="337"/>
        <item m="1" x="74"/>
        <item m="1" x="161"/>
        <item m="1" x="160"/>
        <item m="1" x="158"/>
        <item m="1" x="379"/>
        <item m="1" x="424"/>
        <item m="1" x="931"/>
        <item m="1" x="340"/>
        <item m="1" x="886"/>
        <item m="1" x="93"/>
        <item m="1" x="663"/>
        <item m="1" x="671"/>
        <item m="1" x="182"/>
        <item m="1" x="204"/>
        <item m="1" x="253"/>
        <item m="1" x="166"/>
        <item m="1" x="85"/>
        <item m="1" x="591"/>
        <item m="1" x="762"/>
        <item m="1" x="397"/>
        <item m="1" x="848"/>
        <item m="1" x="353"/>
        <item m="1" x="929"/>
        <item m="1" x="845"/>
        <item m="1" x="246"/>
        <item m="1" x="529"/>
        <item m="1" x="716"/>
        <item m="1" x="731"/>
        <item m="1" x="720"/>
        <item m="1" x="317"/>
        <item m="1" x="750"/>
        <item m="1" x="356"/>
        <item m="1" x="923"/>
        <item m="1" x="355"/>
        <item m="1" x="793"/>
        <item m="1" x="811"/>
        <item m="1" x="828"/>
        <item m="1" x="853"/>
        <item m="1" x="9"/>
        <item m="1" x="564"/>
        <item m="1" x="287"/>
        <item m="1" x="341"/>
        <item m="1" x="478"/>
        <item m="1" x="391"/>
        <item m="1" x="266"/>
        <item m="1" x="152"/>
        <item m="1" x="556"/>
        <item m="1" x="740"/>
        <item m="1" x="104"/>
        <item m="1" x="899"/>
        <item m="1" x="733"/>
        <item m="1" x="844"/>
        <item m="1" x="604"/>
        <item m="1" x="907"/>
        <item m="1" x="924"/>
        <item m="1" x="458"/>
        <item m="1" x="196"/>
        <item m="1" x="45"/>
        <item m="1" x="634"/>
        <item m="1" x="508"/>
        <item m="1" x="809"/>
        <item m="1" x="674"/>
        <item m="1" x="545"/>
        <item m="1" x="87"/>
        <item m="1" x="567"/>
        <item m="1" x="644"/>
        <item m="1" x="561"/>
        <item m="1" x="81"/>
        <item m="1" x="594"/>
        <item m="1" x="83"/>
        <item m="1" x="745"/>
        <item m="1" x="46"/>
        <item m="1" x="44"/>
        <item m="1" x="775"/>
        <item m="1" x="837"/>
        <item m="1" x="554"/>
        <item m="1" x="278"/>
        <item m="1" x="776"/>
        <item m="1" x="227"/>
        <item m="1" x="649"/>
        <item m="1" x="210"/>
        <item m="1" x="226"/>
        <item m="1" x="884"/>
        <item m="1" x="695"/>
        <item m="1" x="389"/>
        <item m="1" x="778"/>
        <item m="1" x="780"/>
        <item m="1" x="254"/>
        <item m="1" x="214"/>
        <item m="1" x="910"/>
        <item m="1" x="872"/>
        <item m="1" x="148"/>
        <item m="1" x="190"/>
        <item m="1" x="751"/>
        <item m="1" x="618"/>
        <item m="1" x="544"/>
        <item m="1" x="336"/>
        <item m="1" x="48"/>
        <item m="1" x="785"/>
        <item m="1" x="138"/>
        <item m="1" x="895"/>
        <item m="1" x="101"/>
        <item m="1" x="592"/>
        <item m="1" x="54"/>
        <item m="1" x="902"/>
        <item m="1" x="79"/>
        <item m="1" x="292"/>
        <item m="1" x="319"/>
        <item m="1" x="26"/>
        <item m="1" x="700"/>
        <item m="1" x="530"/>
        <item m="1" x="229"/>
        <item m="1" x="402"/>
        <item m="1" x="24"/>
        <item m="1" x="911"/>
        <item m="1" x="352"/>
        <item m="1" x="859"/>
        <item m="1" x="456"/>
        <item m="1" x="581"/>
        <item m="1" x="385"/>
        <item m="1" x="232"/>
        <item m="1" x="732"/>
        <item m="1" x="220"/>
        <item m="1" x="137"/>
        <item m="1" x="90"/>
        <item m="1" x="573"/>
        <item m="1" x="574"/>
        <item m="1" x="505"/>
        <item m="1" x="141"/>
        <item m="1" x="207"/>
        <item m="1" x="789"/>
        <item m="1" x="621"/>
        <item m="1" x="713"/>
        <item m="1" x="788"/>
        <item m="1" x="892"/>
        <item m="1" x="758"/>
        <item m="1" x="267"/>
        <item m="1" x="851"/>
        <item m="1" x="238"/>
        <item m="1" x="51"/>
        <item m="1" x="73"/>
        <item m="1" x="63"/>
        <item m="1" x="314"/>
        <item m="1" x="231"/>
        <item m="1" x="70"/>
        <item m="1" x="131"/>
        <item m="1" x="454"/>
        <item m="1" x="377"/>
        <item m="1" x="935"/>
        <item m="1" x="76"/>
        <item m="1" x="486"/>
        <item m="1" x="409"/>
        <item m="1" x="577"/>
        <item m="1" x="550"/>
        <item m="1" x="820"/>
        <item m="1" x="142"/>
        <item m="1" x="485"/>
        <item m="1" x="53"/>
        <item m="1" x="457"/>
        <item m="1" x="421"/>
        <item m="1" x="665"/>
        <item m="1" x="181"/>
        <item m="1" x="549"/>
        <item m="1" x="893"/>
        <item m="1" x="260"/>
        <item m="1" x="842"/>
        <item m="1" x="455"/>
        <item m="1" x="752"/>
        <item m="1" x="407"/>
        <item m="1" x="906"/>
        <item m="1" x="224"/>
        <item m="1" x="547"/>
        <item m="1" x="17"/>
        <item m="1" x="501"/>
        <item m="1" x="584"/>
        <item m="1" x="514"/>
        <item m="1" x="470"/>
        <item m="1" x="498"/>
        <item m="1" x="852"/>
        <item m="1" x="168"/>
        <item m="1" x="735"/>
        <item m="1" x="320"/>
        <item m="1" x="768"/>
        <item m="1" x="639"/>
        <item m="1" x="933"/>
        <item m="1" x="589"/>
        <item m="1" x="492"/>
        <item m="1" x="878"/>
        <item m="1" x="37"/>
        <item m="1" x="301"/>
        <item m="1" x="219"/>
        <item t="default"/>
      </items>
    </pivotField>
  </pivotFields>
  <rowFields count="1">
    <field x="0"/>
  </rowFields>
  <rowItems count="7"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PHR - target" fld="0" subtotal="count" baseField="0" baseItem="0"/>
    <dataField name="CDF of txPHR - target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PHR - target" fld="0" subtotal="count" showDataAs="percentOfTotal" baseField="0" baseItem="3" numFmtId="10"/>
  </dataField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B1CE8-19F4-4FA9-B7AE-9B08DABF453F}" name="PivotTable12" cacheId="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I4:AL24" firstHeaderRow="0" firstDataRow="1" firstDataCol="1"/>
  <pivotFields count="1">
    <pivotField axis="axisRow" dataField="1" showAll="0" sortType="ascending">
      <items count="147">
        <item m="1" x="20"/>
        <item m="1" x="69"/>
        <item m="1" x="46"/>
        <item m="1" x="25"/>
        <item m="1" x="135"/>
        <item m="1" x="118"/>
        <item m="1" x="98"/>
        <item m="1" x="81"/>
        <item m="1" x="57"/>
        <item m="1" x="34"/>
        <item m="1" x="144"/>
        <item m="1" x="123"/>
        <item m="1" x="109"/>
        <item m="1" x="88"/>
        <item m="1" x="67"/>
        <item m="1" x="44"/>
        <item x="2"/>
        <item x="4"/>
        <item m="1" x="115"/>
        <item m="1" x="96"/>
        <item x="9"/>
        <item m="1" x="55"/>
        <item m="1" x="31"/>
        <item m="1" x="141"/>
        <item m="1" x="121"/>
        <item m="1" x="107"/>
        <item m="1" x="86"/>
        <item m="1" x="65"/>
        <item m="1" x="42"/>
        <item x="17"/>
        <item x="14"/>
        <item m="1" x="113"/>
        <item m="1" x="93"/>
        <item m="1" x="75"/>
        <item m="1" x="28"/>
        <item m="1" x="138"/>
        <item m="1" x="104"/>
        <item m="1" x="60"/>
        <item m="1" x="39"/>
        <item m="1" x="128"/>
        <item m="1" x="111"/>
        <item m="1" x="90"/>
        <item m="1" x="71"/>
        <item m="1" x="49"/>
        <item m="1" x="27"/>
        <item m="1" x="136"/>
        <item m="1" x="101"/>
        <item m="1" x="126"/>
        <item m="1" x="26"/>
        <item m="1" x="99"/>
        <item m="1" x="58"/>
        <item m="1" x="35"/>
        <item m="1" x="145"/>
        <item m="1" x="124"/>
        <item m="1" x="110"/>
        <item m="1" x="89"/>
        <item m="1" x="68"/>
        <item m="1" x="45"/>
        <item m="1" x="24"/>
        <item m="1" x="134"/>
        <item m="1" x="116"/>
        <item m="1" x="97"/>
        <item m="1" x="78"/>
        <item m="1" x="56"/>
        <item m="1" x="32"/>
        <item m="1" x="142"/>
        <item m="1" x="122"/>
        <item m="1" x="108"/>
        <item m="1" x="87"/>
        <item m="1" x="66"/>
        <item m="1" x="43"/>
        <item m="1" x="23"/>
        <item m="1" x="131"/>
        <item m="1" x="114"/>
        <item m="1" x="94"/>
        <item m="1" x="76"/>
        <item m="1" x="53"/>
        <item m="1" x="29"/>
        <item m="1" x="139"/>
        <item m="1" x="119"/>
        <item m="1" x="105"/>
        <item m="1" x="83"/>
        <item m="1" x="61"/>
        <item m="1" x="40"/>
        <item m="1" x="21"/>
        <item m="1" x="129"/>
        <item m="1" x="112"/>
        <item m="1" x="91"/>
        <item m="1" x="72"/>
        <item m="1" x="50"/>
        <item m="1" x="117"/>
        <item m="1" x="33"/>
        <item x="15"/>
        <item x="11"/>
        <item x="7"/>
        <item x="18"/>
        <item x="5"/>
        <item m="1" x="132"/>
        <item x="10"/>
        <item m="1" x="95"/>
        <item m="1" x="77"/>
        <item m="1" x="54"/>
        <item m="1" x="30"/>
        <item m="1" x="140"/>
        <item m="1" x="120"/>
        <item m="1" x="106"/>
        <item m="1" x="84"/>
        <item m="1" x="62"/>
        <item m="1" x="41"/>
        <item m="1" x="22"/>
        <item m="1" x="130"/>
        <item m="1" x="92"/>
        <item m="1" x="73"/>
        <item m="1" x="51"/>
        <item m="1" x="137"/>
        <item m="1" x="102"/>
        <item m="1" x="38"/>
        <item x="6"/>
        <item x="12"/>
        <item m="1" x="47"/>
        <item x="1"/>
        <item x="19"/>
        <item m="1" x="143"/>
        <item x="3"/>
        <item x="13"/>
        <item x="8"/>
        <item m="1" x="79"/>
        <item x="16"/>
        <item m="1" x="127"/>
        <item m="1" x="63"/>
        <item m="1" x="100"/>
        <item m="1" x="64"/>
        <item m="1" x="36"/>
        <item m="1" x="74"/>
        <item m="1" x="52"/>
        <item m="1" x="82"/>
        <item m="1" x="103"/>
        <item m="1" x="80"/>
        <item m="1" x="133"/>
        <item m="1" x="48"/>
        <item m="1" x="59"/>
        <item m="1" x="70"/>
        <item m="1" x="37"/>
        <item m="1" x="85"/>
        <item m="1" x="125"/>
        <item x="0"/>
        <item t="default"/>
      </items>
    </pivotField>
  </pivotFields>
  <rowFields count="1">
    <field x="0"/>
  </rowFields>
  <rowItems count="20">
    <i>
      <x v="16"/>
    </i>
    <i>
      <x v="17"/>
    </i>
    <i>
      <x v="20"/>
    </i>
    <i>
      <x v="29"/>
    </i>
    <i>
      <x v="30"/>
    </i>
    <i>
      <x v="92"/>
    </i>
    <i>
      <x v="93"/>
    </i>
    <i>
      <x v="94"/>
    </i>
    <i>
      <x v="95"/>
    </i>
    <i>
      <x v="96"/>
    </i>
    <i>
      <x v="98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End to rxStart" fld="0" subtotal="count" baseField="0" baseItem="0"/>
    <dataField name="CDF txEnd to rxStart" fld="0" subtotal="count" baseField="0" baseItem="2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End to rxStart" fld="0" subtotal="count" showDataAs="percentOfTotal" baseField="0" baseItem="2" numFmtId="10"/>
  </dataFields>
  <chartFormats count="8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8D5F9-BE8E-4E78-8493-E32239100182}" name="PivotTable20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BS4:BV20" firstHeaderRow="0" firstDataRow="1" firstDataCol="1"/>
  <pivotFields count="1">
    <pivotField axis="axisRow" dataField="1" showAll="0" sortType="ascending">
      <items count="88">
        <item m="1" x="16"/>
        <item m="1" x="22"/>
        <item m="1" x="27"/>
        <item x="5"/>
        <item x="2"/>
        <item x="9"/>
        <item m="1" x="40"/>
        <item m="1" x="43"/>
        <item m="1" x="48"/>
        <item m="1" x="52"/>
        <item m="1" x="57"/>
        <item m="1" x="61"/>
        <item m="1" x="65"/>
        <item m="1" x="70"/>
        <item m="1" x="73"/>
        <item m="1" x="76"/>
        <item x="12"/>
        <item x="14"/>
        <item m="1" x="82"/>
        <item m="1" x="84"/>
        <item m="1" x="45"/>
        <item m="1" x="55"/>
        <item m="1" x="60"/>
        <item m="1" x="64"/>
        <item m="1" x="26"/>
        <item m="1" x="68"/>
        <item m="1" x="29"/>
        <item m="1" x="71"/>
        <item m="1" x="32"/>
        <item m="1" x="41"/>
        <item m="1" x="44"/>
        <item m="1" x="18"/>
        <item m="1" x="50"/>
        <item m="1" x="75"/>
        <item m="1" x="53"/>
        <item m="1" x="33"/>
        <item m="1" x="81"/>
        <item m="1" x="66"/>
        <item m="1" x="79"/>
        <item m="1" x="30"/>
        <item m="1" x="59"/>
        <item m="1" x="17"/>
        <item m="1" x="36"/>
        <item m="1" x="72"/>
        <item m="1" x="23"/>
        <item m="1" x="49"/>
        <item x="1"/>
        <item x="7"/>
        <item m="1" x="63"/>
        <item m="1" x="19"/>
        <item m="1" x="39"/>
        <item x="3"/>
        <item x="10"/>
        <item m="1" x="54"/>
        <item m="1" x="83"/>
        <item m="1" x="34"/>
        <item m="1" x="67"/>
        <item m="1" x="20"/>
        <item x="4"/>
        <item x="13"/>
        <item x="11"/>
        <item x="8"/>
        <item m="1" x="85"/>
        <item x="15"/>
        <item x="6"/>
        <item m="1" x="21"/>
        <item m="1" x="46"/>
        <item m="1" x="80"/>
        <item m="1" x="31"/>
        <item m="1" x="62"/>
        <item m="1" x="24"/>
        <item m="1" x="42"/>
        <item m="1" x="78"/>
        <item m="1" x="28"/>
        <item m="1" x="58"/>
        <item m="1" x="86"/>
        <item m="1" x="38"/>
        <item m="1" x="74"/>
        <item m="1" x="25"/>
        <item m="1" x="37"/>
        <item m="1" x="77"/>
        <item m="1" x="56"/>
        <item m="1" x="35"/>
        <item m="1" x="51"/>
        <item m="1" x="69"/>
        <item m="1" x="47"/>
        <item x="0"/>
        <item t="default"/>
      </items>
    </pivotField>
  </pivotFields>
  <rowFields count="1">
    <field x="0"/>
  </rowFields>
  <rowItems count="16">
    <i>
      <x v="3"/>
    </i>
    <i>
      <x v="4"/>
    </i>
    <i>
      <x v="5"/>
    </i>
    <i>
      <x v="16"/>
    </i>
    <i>
      <x v="17"/>
    </i>
    <i>
      <x v="46"/>
    </i>
    <i>
      <x v="47"/>
    </i>
    <i>
      <x v="51"/>
    </i>
    <i>
      <x v="52"/>
    </i>
    <i>
      <x v="58"/>
    </i>
    <i>
      <x v="59"/>
    </i>
    <i>
      <x v="60"/>
    </i>
    <i>
      <x v="61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Call to afterRx" fld="0" subtotal="count" baseField="0" baseItem="0"/>
    <dataField name="CDF rxCall to afterRx" fld="0" subtotal="count" baseField="0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Call to afterRx" fld="0" subtotal="count" showDataAs="percentOfTotal" baseField="0" baseItem="3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4AAAD-57AF-4E4A-90C5-8EA85BCD7A52}" name="PivotTable15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5">
  <location ref="T1:W3" firstHeaderRow="0" firstDataRow="1" firstDataCol="1"/>
  <pivotFields count="1">
    <pivotField axis="axisRow" dataField="1" showAll="0" sortType="ascending">
      <items count="721">
        <item m="1" x="385"/>
        <item m="1" x="27"/>
        <item m="1" x="373"/>
        <item m="1" x="15"/>
        <item m="1" x="687"/>
        <item m="1" x="483"/>
        <item m="1" x="657"/>
        <item m="1" x="103"/>
        <item m="1" x="271"/>
        <item m="1" x="469"/>
        <item m="1" x="91"/>
        <item m="1" x="17"/>
        <item m="1" x="99"/>
        <item m="1" x="121"/>
        <item m="1" x="159"/>
        <item m="1" x="176"/>
        <item m="1" x="216"/>
        <item m="1" x="297"/>
        <item m="1" x="335"/>
        <item m="1" x="384"/>
        <item m="1" x="436"/>
        <item m="1" x="464"/>
        <item m="1" x="491"/>
        <item m="1" x="517"/>
        <item m="1" x="535"/>
        <item m="1" x="555"/>
        <item m="1" x="576"/>
        <item m="1" x="595"/>
        <item m="1" x="618"/>
        <item m="1" x="664"/>
        <item m="1" x="704"/>
        <item m="1" x="372"/>
        <item m="1" x="398"/>
        <item m="1" x="426"/>
        <item m="1" x="449"/>
        <item m="1" x="478"/>
        <item m="1" x="504"/>
        <item m="1" x="526"/>
        <item m="1" x="547"/>
        <item m="1" x="566"/>
        <item m="1" x="584"/>
        <item m="1" x="606"/>
        <item m="1" x="633"/>
        <item m="1" x="650"/>
        <item m="1" x="672"/>
        <item m="1" x="693"/>
        <item m="1" x="713"/>
        <item m="1" x="14"/>
        <item m="1" x="34"/>
        <item m="1" x="57"/>
        <item m="1" x="74"/>
        <item m="1" x="97"/>
        <item m="1" x="119"/>
        <item m="1" x="143"/>
        <item m="1" x="158"/>
        <item m="1" x="174"/>
        <item m="1" x="194"/>
        <item m="1" x="214"/>
        <item m="1" x="238"/>
        <item m="1" x="266"/>
        <item m="1" x="295"/>
        <item m="1" x="319"/>
        <item m="1" x="334"/>
        <item m="1" x="360"/>
        <item m="1" x="383"/>
        <item m="1" x="411"/>
        <item m="1" x="435"/>
        <item m="1" x="462"/>
        <item m="1" x="490"/>
        <item m="1" x="515"/>
        <item m="1" x="533"/>
        <item m="1" x="553"/>
        <item m="1" x="573"/>
        <item m="1" x="593"/>
        <item m="1" x="615"/>
        <item m="1" x="640"/>
        <item m="1" x="662"/>
        <item m="1" x="678"/>
        <item m="1" x="4"/>
        <item m="1" x="25"/>
        <item m="1" x="46"/>
        <item m="1" x="108"/>
        <item m="1" x="132"/>
        <item m="1" x="169"/>
        <item m="1" x="183"/>
        <item m="1" x="201"/>
        <item m="1" x="223"/>
        <item m="1" x="246"/>
        <item m="1" x="277"/>
        <item m="1" x="371"/>
        <item m="1" x="425"/>
        <item m="1" x="447"/>
        <item m="1" x="476"/>
        <item m="1" x="502"/>
        <item m="1" x="524"/>
        <item m="1" x="545"/>
        <item m="1" x="562"/>
        <item m="1" x="582"/>
        <item m="1" x="604"/>
        <item m="1" x="630"/>
        <item m="1" x="648"/>
        <item m="1" x="670"/>
        <item m="1" x="690"/>
        <item m="1" x="712"/>
        <item m="1" x="12"/>
        <item m="1" x="33"/>
        <item m="1" x="56"/>
        <item m="1" x="73"/>
        <item m="1" x="96"/>
        <item m="1" x="115"/>
        <item m="1" x="141"/>
        <item m="1" x="192"/>
        <item m="1" x="212"/>
        <item m="1" x="234"/>
        <item m="1" x="291"/>
        <item m="1" x="317"/>
        <item m="1" x="333"/>
        <item m="1" x="357"/>
        <item m="1" x="460"/>
        <item m="1" x="530"/>
        <item m="1" x="550"/>
        <item m="1" x="637"/>
        <item m="1" x="659"/>
        <item m="1" x="701"/>
        <item m="1" x="2"/>
        <item m="1" x="22"/>
        <item m="1" x="44"/>
        <item m="1" x="66"/>
        <item m="1" x="81"/>
        <item m="1" x="106"/>
        <item m="1" x="147"/>
        <item m="1" x="165"/>
        <item m="1" x="244"/>
        <item m="1" x="369"/>
        <item m="1" x="422"/>
        <item m="1" x="445"/>
        <item m="1" x="499"/>
        <item m="1" x="542"/>
        <item m="1" x="560"/>
        <item m="1" x="580"/>
        <item m="1" x="602"/>
        <item m="1" x="628"/>
        <item m="1" x="646"/>
        <item m="1" x="668"/>
        <item m="1" x="675"/>
        <item m="1" x="710"/>
        <item m="1" x="78"/>
        <item m="1" x="261"/>
        <item m="1" x="273"/>
        <item m="1" x="368"/>
        <item m="1" x="484"/>
        <item m="1" x="540"/>
        <item m="1" x="367"/>
        <item m="1" x="380"/>
        <item m="1" x="390"/>
        <item m="1" x="406"/>
        <item m="1" x="418"/>
        <item m="1" x="431"/>
        <item m="1" x="442"/>
        <item m="1" x="457"/>
        <item m="1" x="472"/>
        <item m="1" x="600"/>
        <item m="1" x="163"/>
        <item m="1" x="189"/>
        <item m="1" x="197"/>
        <item m="1" x="208"/>
        <item m="1" x="220"/>
        <item m="1" x="260"/>
        <item m="1" x="285"/>
        <item m="1" x="300"/>
        <item m="1" x="324"/>
        <item m="1" x="343"/>
        <item m="1" x="353"/>
        <item m="1" x="364"/>
        <item m="1" x="378"/>
        <item m="1" x="386"/>
        <item m="1" x="403"/>
        <item m="1" x="456"/>
        <item m="1" x="470"/>
        <item m="1" x="496"/>
        <item m="1" x="519"/>
        <item m="1" x="558"/>
        <item m="1" x="579"/>
        <item m="1" x="587"/>
        <item m="1" x="598"/>
        <item m="1" x="611"/>
        <item m="1" x="626"/>
        <item m="1" x="644"/>
        <item m="1" x="162"/>
        <item m="1" x="179"/>
        <item m="1" x="188"/>
        <item m="1" x="207"/>
        <item m="1" x="230"/>
        <item m="1" x="270"/>
        <item m="1" x="323"/>
        <item m="1" x="342"/>
        <item m="1" x="377"/>
        <item m="1" x="439"/>
        <item m="1" x="455"/>
        <item m="1" x="481"/>
        <item m="1" x="494"/>
        <item m="1" x="625"/>
        <item m="1" x="643"/>
        <item m="1" x="698"/>
        <item m="1" x="506"/>
        <item m="1" x="308"/>
        <item m="1" x="634"/>
        <item m="1" x="144"/>
        <item m="1" x="348"/>
        <item m="1" x="374"/>
        <item m="1" x="619"/>
        <item m="1" x="516"/>
        <item m="1" x="305"/>
        <item m="1" x="680"/>
        <item m="1" x="320"/>
        <item m="1" x="691"/>
        <item m="1" x="327"/>
        <item m="1" x="703"/>
        <item m="1" x="26"/>
        <item m="1" x="265"/>
        <item m="1" x="649"/>
        <item m="1" x="279"/>
        <item m="1" x="663"/>
        <item m="1" x="278"/>
        <item m="1" x="583"/>
        <item m="1" x="116"/>
        <item m="1" x="501"/>
        <item m="1" x="514"/>
        <item m="1" x="142"/>
        <item m="1" x="523"/>
        <item m="1" x="149"/>
        <item m="1" x="532"/>
        <item m="1" x="156"/>
        <item m="1" x="544"/>
        <item m="1" x="168"/>
        <item m="1" x="552"/>
        <item m="1" x="561"/>
        <item m="1" x="264"/>
        <item m="1" x="24"/>
        <item m="1" x="382"/>
        <item m="1" x="32"/>
        <item m="1" x="395"/>
        <item m="1" x="409"/>
        <item m="1" x="54"/>
        <item m="1" x="424"/>
        <item m="1" x="68"/>
        <item m="1" x="446"/>
        <item m="1" x="84"/>
        <item m="1" x="461"/>
        <item m="1" x="94"/>
        <item m="1" x="474"/>
        <item m="1" x="487"/>
        <item m="1" x="112"/>
        <item m="1" x="129"/>
        <item m="1" x="522"/>
        <item m="1" x="155"/>
        <item m="1" x="551"/>
        <item m="1" x="172"/>
        <item m="1" x="182"/>
        <item m="1" x="571"/>
        <item m="1" x="190"/>
        <item m="1" x="199"/>
        <item m="1" x="591"/>
        <item m="1" x="211"/>
        <item m="1" x="603"/>
        <item m="1" x="221"/>
        <item m="1" x="612"/>
        <item m="1" x="233"/>
        <item m="1" x="629"/>
        <item m="1" x="638"/>
        <item m="1" x="263"/>
        <item m="1" x="274"/>
        <item m="1" x="660"/>
        <item m="1" x="289"/>
        <item m="1" x="303"/>
        <item m="1" x="676"/>
        <item m="1" x="316"/>
        <item m="1" x="688"/>
        <item m="1" x="702"/>
        <item m="1" x="331"/>
        <item m="1" x="711"/>
        <item m="1" x="3"/>
        <item m="1" x="356"/>
        <item m="1" x="11"/>
        <item m="1" x="370"/>
        <item m="1" x="23"/>
        <item m="1" x="381"/>
        <item m="1" x="31"/>
        <item m="1" x="393"/>
        <item m="1" x="45"/>
        <item m="1" x="67"/>
        <item m="1" x="82"/>
        <item m="1" x="128"/>
        <item m="1" x="512"/>
        <item m="1" x="139"/>
        <item m="1" x="232"/>
        <item m="1" x="669"/>
        <item m="1" x="302"/>
        <item m="1" x="315"/>
        <item m="1" x="42"/>
        <item m="1" x="407"/>
        <item m="1" x="65"/>
        <item m="1" x="79"/>
        <item m="1" x="486"/>
        <item m="1" x="154"/>
        <item m="1" x="288"/>
        <item m="1" x="30"/>
        <item m="1" x="421"/>
        <item m="1" x="444"/>
        <item m="1" x="459"/>
        <item m="1" x="105"/>
        <item m="1" x="549"/>
        <item m="1" x="7"/>
        <item m="1" x="686"/>
        <item m="1" x="145"/>
        <item m="1" x="326"/>
        <item m="1" x="527"/>
        <item m="1" x="699"/>
        <item m="1" x="152"/>
        <item m="1" x="330"/>
        <item m="1" x="355"/>
        <item m="1" x="569"/>
        <item m="1" x="392"/>
        <item m="1" x="419"/>
        <item m="1" x="63"/>
        <item m="1" x="652"/>
        <item m="1" x="705"/>
        <item m="1" x="337"/>
        <item m="1" x="588"/>
        <item m="1" x="58"/>
        <item m="1" x="465"/>
        <item m="1" x="100"/>
        <item m="1" x="349"/>
        <item m="1" x="35"/>
        <item m="1" x="412"/>
        <item m="1" x="389"/>
        <item m="1" x="252"/>
        <item m="1" x="126"/>
        <item m="1" x="336"/>
        <item m="1" x="539"/>
        <item m="1" x="16"/>
        <item m="1" x="636"/>
        <item m="1" x="134"/>
        <item m="1" x="151"/>
        <item m="1" x="9"/>
        <item m="1" x="567"/>
        <item m="1" x="20"/>
        <item m="1" x="195"/>
        <item m="1" x="387"/>
        <item m="1" x="40"/>
        <item m="1" x="204"/>
        <item m="1" x="404"/>
        <item m="1" x="50"/>
        <item m="1" x="416"/>
        <item m="1" x="61"/>
        <item m="1" x="620"/>
        <item m="1" x="71"/>
        <item m="1" x="240"/>
        <item m="1" x="441"/>
        <item m="1" x="76"/>
        <item m="1" x="250"/>
        <item m="1" x="651"/>
        <item m="1" x="681"/>
        <item m="1" x="120"/>
        <item m="1" x="586"/>
        <item m="1" x="248"/>
        <item m="1" x="463"/>
        <item m="1" x="98"/>
        <item m="1" x="202"/>
        <item m="1" x="610"/>
        <item m="1" x="258"/>
        <item m="1" x="213"/>
        <item m="1" x="614"/>
        <item m="1" x="631"/>
        <item m="1" x="452"/>
        <item m="1" x="89"/>
        <item m="1" x="135"/>
        <item m="1" x="536"/>
        <item m="1" x="178"/>
        <item m="1" x="570"/>
        <item m="1" x="433"/>
        <item m="1" x="117"/>
        <item m="1" x="563"/>
        <item m="1" x="222"/>
        <item m="1" x="468"/>
        <item m="1" x="276"/>
        <item m="1" x="480"/>
        <item m="1" x="293"/>
        <item m="1" x="345"/>
        <item m="1" x="397"/>
        <item m="1" x="243"/>
        <item m="1" x="257"/>
        <item m="1" x="655"/>
        <item m="1" x="489"/>
        <item m="1" x="467"/>
        <item m="1" x="677"/>
        <item m="1" x="177"/>
        <item m="1" x="187"/>
        <item m="1" x="396"/>
        <item m="1" x="55"/>
        <item m="1" x="609"/>
        <item m="1" x="623"/>
        <item m="1" x="281"/>
        <item m="1" x="130"/>
        <item m="1" x="309"/>
        <item m="1" x="87"/>
        <item m="1" x="332"/>
        <item m="1" x="186"/>
        <item m="1" x="408"/>
        <item m="1" x="256"/>
        <item m="1" x="298"/>
        <item m="1" x="181"/>
        <item m="1" x="75"/>
        <item m="1" x="228"/>
        <item m="1" x="80"/>
        <item m="1" x="695"/>
        <item m="1" x="70"/>
        <item m="1" x="658"/>
        <item m="1" x="541"/>
        <item m="1" x="692"/>
        <item m="1" x="627"/>
        <item m="1" x="557"/>
        <item m="1" x="287"/>
        <item m="1" x="259"/>
        <item m="1" x="236"/>
        <item m="1" x="160"/>
        <item m="1" x="344"/>
        <item m="1" x="85"/>
        <item m="1" x="354"/>
        <item m="1" x="284"/>
        <item m="1" x="509"/>
        <item m="1" x="529"/>
        <item m="1" x="286"/>
        <item m="1" x="282"/>
        <item m="1" x="290"/>
        <item m="1" x="203"/>
        <item m="1" x="683"/>
        <item m="1" x="249"/>
        <item m="1" x="210"/>
        <item m="1" x="5"/>
        <item m="1" x="312"/>
        <item m="1" x="510"/>
        <item m="1" x="528"/>
        <item m="1" x="218"/>
        <item m="1" x="719"/>
        <item m="1" x="133"/>
        <item m="1" x="311"/>
        <item m="1" x="556"/>
        <item m="1" x="597"/>
        <item m="1" x="685"/>
        <item m="1" x="10"/>
        <item m="1" x="52"/>
        <item m="1" x="95"/>
        <item m="1" x="175"/>
        <item m="1" x="217"/>
        <item m="1" x="269"/>
        <item m="1" x="322"/>
        <item m="1" x="365"/>
        <item m="1" x="420"/>
        <item m="1" x="475"/>
        <item m="1" x="525"/>
        <item m="1" x="568"/>
        <item m="1" x="608"/>
        <item m="1" x="654"/>
        <item m="1" x="697"/>
        <item m="1" x="21"/>
        <item m="1" x="64"/>
        <item m="1" x="107"/>
        <item m="1" x="150"/>
        <item m="1" x="185"/>
        <item m="1" x="227"/>
        <item m="1" x="283"/>
        <item m="1" x="329"/>
        <item m="1" x="379"/>
        <item m="1" x="432"/>
        <item m="1" x="488"/>
        <item m="1" x="534"/>
        <item m="1" x="577"/>
        <item m="1" x="622"/>
        <item m="1" x="667"/>
        <item m="1" x="709"/>
        <item m="1" x="29"/>
        <item m="1" x="72"/>
        <item m="1" x="113"/>
        <item m="1" x="157"/>
        <item m="1" x="196"/>
        <item m="1" x="242"/>
        <item m="1" x="299"/>
        <item m="1" x="341"/>
        <item m="1" x="388"/>
        <item m="1" x="443"/>
        <item m="1" x="500"/>
        <item m="1" x="546"/>
        <item m="1" x="585"/>
        <item m="1" x="635"/>
        <item m="1" x="673"/>
        <item m="1" x="718"/>
        <item m="1" x="41"/>
        <item m="1" x="77"/>
        <item m="1" x="131"/>
        <item m="1" x="170"/>
        <item m="1" x="205"/>
        <item m="1" x="253"/>
        <item m="1" x="310"/>
        <item m="1" x="352"/>
        <item m="1" x="405"/>
        <item m="1" x="458"/>
        <item m="1" x="513"/>
        <item m="1" x="554"/>
        <item m="1" x="596"/>
        <item m="1" x="642"/>
        <item m="1" x="684"/>
        <item m="1" x="8"/>
        <item m="1" x="51"/>
        <item m="1" x="92"/>
        <item m="1" x="140"/>
        <item m="1" x="173"/>
        <item m="1" x="215"/>
        <item m="1" x="268"/>
        <item m="1" x="363"/>
        <item m="1" x="417"/>
        <item m="1" x="473"/>
        <item m="1" x="565"/>
        <item m="1" x="607"/>
        <item m="1" x="653"/>
        <item m="1" x="696"/>
        <item m="1" x="19"/>
        <item m="1" x="104"/>
        <item m="1" x="148"/>
        <item m="1" x="184"/>
        <item m="1" x="226"/>
        <item m="1" x="280"/>
        <item m="1" x="376"/>
        <item m="1" x="430"/>
        <item m="1" x="485"/>
        <item m="1" x="531"/>
        <item m="1" x="574"/>
        <item m="1" x="621"/>
        <item m="1" x="666"/>
        <item m="1" x="708"/>
        <item m="1" x="28"/>
        <item m="1" x="111"/>
        <item m="1" x="193"/>
        <item m="1" x="241"/>
        <item m="1" x="339"/>
        <item m="1" x="498"/>
        <item m="1" x="543"/>
        <item m="1" x="716"/>
        <item m="1" x="127"/>
        <item m="1" x="167"/>
        <item m="1" x="251"/>
        <item m="1" x="351"/>
        <item m="1" x="402"/>
        <item m="1" x="594"/>
        <item m="1" x="49"/>
        <item m="1" x="138"/>
        <item m="1" x="362"/>
        <item m="1" x="471"/>
        <item m="1" x="521"/>
        <item m="1" x="605"/>
        <item m="1" x="694"/>
        <item m="1" x="18"/>
        <item m="1" x="60"/>
        <item m="1" x="102"/>
        <item m="1" x="146"/>
        <item m="1" x="428"/>
        <item m="1" x="482"/>
        <item m="1" x="572"/>
        <item m="1" x="616"/>
        <item m="1" x="665"/>
        <item m="1" x="706"/>
        <item m="1" x="109"/>
        <item m="1" x="153"/>
        <item m="1" x="191"/>
        <item m="1" x="237"/>
        <item m="1" x="296"/>
        <item m="1" x="338"/>
        <item m="1" x="497"/>
        <item m="1" x="581"/>
        <item m="1" x="632"/>
        <item m="1" x="714"/>
        <item m="1" x="39"/>
        <item m="1" x="125"/>
        <item m="1" x="164"/>
        <item m="1" x="200"/>
        <item m="1" x="247"/>
        <item m="1" x="307"/>
        <item m="1" x="350"/>
        <item m="1" x="401"/>
        <item m="1" x="453"/>
        <item m="1" x="508"/>
        <item m="1" x="548"/>
        <item m="1" x="592"/>
        <item m="1" x="641"/>
        <item m="1" x="6"/>
        <item m="1" x="90"/>
        <item m="1" x="137"/>
        <item m="1" x="171"/>
        <item m="1" x="321"/>
        <item m="1" x="414"/>
        <item m="1" x="520"/>
        <item m="1" x="559"/>
        <item m="1" x="328"/>
        <item m="1" x="375"/>
        <item m="1" x="613"/>
        <item m="1" x="294"/>
        <item m="1" x="438"/>
        <item m="1" x="492"/>
        <item m="1" x="538"/>
        <item m="1" x="671"/>
        <item m="1" x="36"/>
        <item m="1" x="123"/>
        <item m="1" x="198"/>
        <item m="1" x="245"/>
        <item m="1" x="304"/>
        <item m="1" x="347"/>
        <item m="1" x="400"/>
        <item m="1" x="451"/>
        <item m="1" x="507"/>
        <item m="1" x="589"/>
        <item m="1" x="679"/>
        <item m="1" x="47"/>
        <item m="1" x="88"/>
        <item m="1" x="136"/>
        <item m="1" x="209"/>
        <item m="1" x="318"/>
        <item m="1" x="361"/>
        <item m="1" x="413"/>
        <item m="1" x="601"/>
        <item m="1" x="647"/>
        <item m="1" x="180"/>
        <item m="1" x="275"/>
        <item m="1" x="437"/>
        <item m="1" x="537"/>
        <item m="1" x="122"/>
        <item m="1" x="161"/>
        <item m="1" x="399"/>
        <item m="1" x="358"/>
        <item m="1" x="466"/>
        <item m="1" x="689"/>
        <item m="1" x="101"/>
        <item m="1" x="231"/>
        <item m="1" x="505"/>
        <item m="1" x="314"/>
        <item m="1" x="410"/>
        <item m="1" x="325"/>
        <item m="1" x="656"/>
        <item m="1" x="434"/>
        <item m="1" x="394"/>
        <item m="1" x="313"/>
        <item m="1" x="118"/>
        <item m="1" x="83"/>
        <item m="1" x="617"/>
        <item m="1" x="48"/>
        <item m="1" x="267"/>
        <item m="1" x="495"/>
        <item m="1" x="427"/>
        <item m="1" x="86"/>
        <item m="1" x="262"/>
        <item m="1" x="700"/>
        <item m="1" x="624"/>
        <item m="1" x="448"/>
        <item m="1" x="43"/>
        <item m="1" x="53"/>
        <item m="1" x="423"/>
        <item m="1" x="477"/>
        <item m="1" x="391"/>
        <item m="1" x="503"/>
        <item m="1" x="255"/>
        <item m="1" x="93"/>
        <item m="1" x="717"/>
        <item m="1" x="564"/>
        <item m="1" x="440"/>
        <item m="1" x="306"/>
        <item m="1" x="518"/>
        <item m="1" x="219"/>
        <item m="1" x="340"/>
        <item m="1" x="110"/>
        <item m="1" x="239"/>
        <item m="1" x="715"/>
        <item m="1" x="59"/>
        <item m="1" x="292"/>
        <item m="1" x="229"/>
        <item m="1" x="366"/>
        <item m="1" x="114"/>
        <item m="1" x="62"/>
        <item m="1" x="682"/>
        <item m="1" x="301"/>
        <item m="1" x="38"/>
        <item m="1" x="429"/>
        <item m="1" x="493"/>
        <item m="1" x="124"/>
        <item m="1" x="661"/>
        <item m="1" x="450"/>
        <item m="1" x="69"/>
        <item m="1" x="674"/>
        <item m="1" x="575"/>
        <item m="1" x="511"/>
        <item m="1" x="235"/>
        <item m="1" x="254"/>
        <item m="1" x="166"/>
        <item m="1" x="590"/>
        <item m="1" x="639"/>
        <item m="1" x="37"/>
        <item m="1" x="359"/>
        <item m="1" x="578"/>
        <item m="1" x="599"/>
        <item m="1" x="645"/>
        <item m="1" x="13"/>
        <item m="1" x="272"/>
        <item m="1" x="346"/>
        <item m="1" x="479"/>
        <item m="1" x="415"/>
        <item m="1" x="224"/>
        <item m="1" x="454"/>
        <item m="1" x="225"/>
        <item m="1" x="707"/>
        <item m="1" x="206"/>
        <item x="0"/>
        <item x="1"/>
        <item t="default"/>
      </items>
    </pivotField>
  </pivotFields>
  <rowFields count="1">
    <field x="0"/>
  </rowFields>
  <rowItems count="2">
    <i>
      <x v="7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Req2Res DATA" fld="0" subtotal="count" baseField="0" baseItem="0"/>
    <dataField name="CDF dataReq2Res DATA" fld="0" subtotal="count" baseField="0" baseItem="1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Req2Res DATA" fld="0" subtotal="count" showDataAs="percentOfTotal" baseField="0" baseItem="18" numFmtId="10"/>
  </dataFields>
  <chartFormats count="3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7C871-DFBF-4B07-B6BF-843086A7282A}" name="PivotTable1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O1:R30" firstHeaderRow="0" firstDataRow="1" firstDataCol="1"/>
  <pivotFields count="1">
    <pivotField axis="axisRow" dataField="1" showAll="0" sortType="ascending">
      <items count="1370">
        <item m="1" x="787"/>
        <item m="1" x="92"/>
        <item m="1" x="763"/>
        <item m="1" x="75"/>
        <item m="1" x="741"/>
        <item m="1" x="54"/>
        <item m="1" x="715"/>
        <item m="1" x="37"/>
        <item m="1" x="690"/>
        <item m="1" x="1313"/>
        <item m="1" x="929"/>
        <item m="1" x="1247"/>
        <item m="1" x="216"/>
        <item m="1" x="548"/>
        <item m="1" x="906"/>
        <item m="1" x="1222"/>
        <item m="1" x="191"/>
        <item m="1" x="523"/>
        <item m="1" x="884"/>
        <item m="1" x="1085"/>
        <item x="4"/>
        <item m="1" x="1158"/>
        <item x="10"/>
        <item x="1"/>
        <item x="13"/>
        <item x="26"/>
        <item m="1" x="58"/>
        <item m="1" x="90"/>
        <item m="1" x="130"/>
        <item x="23"/>
        <item m="1" x="205"/>
        <item m="1" x="249"/>
        <item x="21"/>
        <item m="1" x="320"/>
        <item m="1" x="356"/>
        <item m="1" x="395"/>
        <item m="1" x="431"/>
        <item m="1" x="485"/>
        <item m="1" x="539"/>
        <item m="1" x="591"/>
        <item m="1" x="631"/>
        <item m="1" x="672"/>
        <item x="19"/>
        <item m="1" x="761"/>
        <item m="1" x="805"/>
        <item m="1" x="849"/>
        <item m="1" x="897"/>
        <item m="1" x="940"/>
        <item m="1" x="984"/>
        <item m="1" x="1019"/>
        <item m="1" x="1060"/>
        <item m="1" x="1101"/>
        <item x="9"/>
        <item m="1" x="1174"/>
        <item x="27"/>
        <item m="1" x="1260"/>
        <item m="1" x="1299"/>
        <item x="15"/>
        <item x="7"/>
        <item m="1" x="110"/>
        <item m="1" x="183"/>
        <item m="1" x="225"/>
        <item m="1" x="269"/>
        <item m="1" x="302"/>
        <item m="1" x="377"/>
        <item m="1" x="408"/>
        <item m="1" x="455"/>
        <item m="1" x="506"/>
        <item m="1" x="559"/>
        <item m="1" x="610"/>
        <item m="1" x="653"/>
        <item m="1" x="691"/>
        <item m="1" x="738"/>
        <item m="1" x="783"/>
        <item m="1" x="829"/>
        <item m="1" x="872"/>
        <item m="1" x="919"/>
        <item m="1" x="963"/>
        <item m="1" x="1000"/>
        <item m="1" x="1043"/>
        <item m="1" x="1081"/>
        <item m="1" x="1117"/>
        <item x="12"/>
        <item m="1" x="1197"/>
        <item m="1" x="1233"/>
        <item m="1" x="1277"/>
        <item m="1" x="1322"/>
        <item m="1" x="1359"/>
        <item m="1" x="53"/>
        <item m="1" x="88"/>
        <item m="1" x="127"/>
        <item m="1" x="161"/>
        <item m="1" x="202"/>
        <item m="1" x="246"/>
        <item m="1" x="284"/>
        <item m="1" x="317"/>
        <item m="1" x="354"/>
        <item m="1" x="392"/>
        <item m="1" x="429"/>
        <item m="1" x="480"/>
        <item m="1" x="536"/>
        <item m="1" x="587"/>
        <item m="1" x="628"/>
        <item m="1" x="670"/>
        <item m="1" x="714"/>
        <item m="1" x="759"/>
        <item m="1" x="803"/>
        <item m="1" x="846"/>
        <item m="1" x="894"/>
        <item x="22"/>
        <item x="18"/>
        <item m="1" x="1017"/>
        <item x="3"/>
        <item x="25"/>
        <item m="1" x="1135"/>
        <item m="1" x="1170"/>
        <item m="1" x="1213"/>
        <item m="1" x="1257"/>
        <item m="1" x="1295"/>
        <item m="1" x="1340"/>
        <item m="1" x="35"/>
        <item m="1" x="71"/>
        <item m="1" x="108"/>
        <item m="1" x="147"/>
        <item m="1" x="180"/>
        <item m="1" x="224"/>
        <item m="1" x="267"/>
        <item m="1" x="300"/>
        <item m="1" x="336"/>
        <item m="1" x="373"/>
        <item m="1" x="404"/>
        <item m="1" x="450"/>
        <item m="1" x="501"/>
        <item m="1" x="556"/>
        <item m="1" x="648"/>
        <item m="1" x="735"/>
        <item m="1" x="782"/>
        <item m="1" x="827"/>
        <item m="1" x="870"/>
        <item m="1" x="917"/>
        <item m="1" x="960"/>
        <item m="1" x="998"/>
        <item m="1" x="1040"/>
        <item m="1" x="1075"/>
        <item m="1" x="1113"/>
        <item m="1" x="1151"/>
        <item m="1" x="1191"/>
        <item m="1" x="1231"/>
        <item m="1" x="1272"/>
        <item m="1" x="1316"/>
        <item m="1" x="1357"/>
        <item m="1" x="48"/>
        <item m="1" x="84"/>
        <item m="1" x="126"/>
        <item m="1" x="159"/>
        <item m="1" x="200"/>
        <item m="1" x="242"/>
        <item m="1" x="280"/>
        <item m="1" x="312"/>
        <item m="1" x="352"/>
        <item m="1" x="389"/>
        <item m="1" x="424"/>
        <item m="1" x="474"/>
        <item m="1" x="532"/>
        <item m="1" x="581"/>
        <item m="1" x="625"/>
        <item m="1" x="666"/>
        <item m="1" x="708"/>
        <item m="1" x="756"/>
        <item m="1" x="798"/>
        <item m="1" x="843"/>
        <item m="1" x="891"/>
        <item m="1" x="934"/>
        <item m="1" x="977"/>
        <item m="1" x="1013"/>
        <item m="1" x="1055"/>
        <item m="1" x="1095"/>
        <item m="1" x="1132"/>
        <item m="1" x="1164"/>
        <item m="1" x="1208"/>
        <item m="1" x="1251"/>
        <item m="1" x="1289"/>
        <item m="1" x="1338"/>
        <item m="1" x="31"/>
        <item m="1" x="68"/>
        <item m="1" x="106"/>
        <item m="1" x="144"/>
        <item m="1" x="175"/>
        <item m="1" x="220"/>
        <item m="1" x="260"/>
        <item m="1" x="295"/>
        <item m="1" x="330"/>
        <item m="1" x="367"/>
        <item m="1" x="445"/>
        <item m="1" x="497"/>
        <item m="1" x="551"/>
        <item m="1" x="602"/>
        <item m="1" x="730"/>
        <item m="1" x="823"/>
        <item m="1" x="867"/>
        <item m="1" x="912"/>
        <item m="1" x="956"/>
        <item m="1" x="993"/>
        <item m="1" x="1035"/>
        <item m="1" x="1072"/>
        <item m="1" x="1108"/>
        <item m="1" x="1147"/>
        <item m="1" x="1187"/>
        <item m="1" x="1227"/>
        <item m="1" x="1269"/>
        <item m="1" x="1287"/>
        <item m="1" x="1353"/>
        <item m="1" x="171"/>
        <item m="1" x="259"/>
        <item m="1" x="293"/>
        <item m="1" x="364"/>
        <item m="1" x="469"/>
        <item m="1" x="527"/>
        <item m="1" x="550"/>
        <item m="1" x="575"/>
        <item m="1" x="601"/>
        <item m="1" x="622"/>
        <item m="1" x="641"/>
        <item m="1" x="685"/>
        <item m="1" x="705"/>
        <item m="1" x="729"/>
        <item m="1" x="819"/>
        <item m="1" x="864"/>
        <item m="1" x="910"/>
        <item m="1" x="931"/>
        <item m="1" x="953"/>
        <item m="1" x="1010"/>
        <item m="1" x="1031"/>
        <item m="1" x="1225"/>
        <item m="1" x="1286"/>
        <item m="1" x="1351"/>
        <item m="1" x="29"/>
        <item m="1" x="140"/>
        <item m="1" x="217"/>
        <item m="1" x="728"/>
        <item m="1" x="752"/>
        <item m="1" x="773"/>
        <item m="1" x="795"/>
        <item m="1" x="818"/>
        <item m="1" x="841"/>
        <item m="1" x="863"/>
        <item m="1" x="888"/>
        <item m="1" x="909"/>
        <item m="1" x="1069"/>
        <item m="1" x="1145"/>
        <item m="1" x="1204"/>
        <item m="1" x="1224"/>
        <item m="1" x="1248"/>
        <item m="1" x="120"/>
        <item m="1" x="139"/>
        <item m="1" x="169"/>
        <item m="1" x="192"/>
        <item m="1" x="235"/>
        <item m="1" x="256"/>
        <item x="14"/>
        <item m="1" x="327"/>
        <item m="1" x="347"/>
        <item x="6"/>
        <item m="1" x="384"/>
        <item x="2"/>
        <item m="1" x="418"/>
        <item x="11"/>
        <item m="1" x="467"/>
        <item m="1" x="525"/>
        <item x="24"/>
        <item m="1" x="599"/>
        <item m="1" x="639"/>
        <item m="1" x="683"/>
        <item m="1" x="702"/>
        <item m="1" x="724"/>
        <item m="1" x="750"/>
        <item m="1" x="769"/>
        <item m="1" x="792"/>
        <item m="1" x="815"/>
        <item m="1" x="839"/>
        <item x="17"/>
        <item m="1" x="886"/>
        <item m="1" x="907"/>
        <item m="1" x="927"/>
        <item m="1" x="951"/>
        <item m="1" x="970"/>
        <item m="1" x="990"/>
        <item m="1" x="1008"/>
        <item m="1" x="1026"/>
        <item m="1" x="1049"/>
        <item m="1" x="1068"/>
        <item m="1" x="1092"/>
        <item m="1" x="1106"/>
        <item m="1" x="1125"/>
        <item m="1" x="1143"/>
        <item m="1" x="1163"/>
        <item m="1" x="1185"/>
        <item m="1" x="1202"/>
        <item m="1" x="1223"/>
        <item m="1" x="1245"/>
        <item m="1" x="1267"/>
        <item m="1" x="1285"/>
        <item m="1" x="1309"/>
        <item m="1" x="1332"/>
        <item m="1" x="167"/>
        <item m="1" x="214"/>
        <item m="1" x="290"/>
        <item m="1" x="326"/>
        <item m="1" x="362"/>
        <item m="1" x="383"/>
        <item m="1" x="399"/>
        <item m="1" x="417"/>
        <item m="1" x="441"/>
        <item m="1" x="465"/>
        <item m="1" x="494"/>
        <item m="1" x="524"/>
        <item m="1" x="547"/>
        <item m="1" x="572"/>
        <item m="1" x="618"/>
        <item m="1" x="638"/>
        <item m="1" x="661"/>
        <item m="1" x="681"/>
        <item m="1" x="701"/>
        <item m="1" x="723"/>
        <item m="1" x="749"/>
        <item m="1" x="768"/>
        <item m="1" x="791"/>
        <item m="1" x="814"/>
        <item m="1" x="838"/>
        <item m="1" x="858"/>
        <item m="1" x="885"/>
        <item m="1" x="905"/>
        <item m="1" x="926"/>
        <item m="1" x="949"/>
        <item m="1" x="989"/>
        <item m="1" x="1007"/>
        <item m="1" x="1025"/>
        <item m="1" x="1104"/>
        <item m="1" x="1123"/>
        <item m="1" x="1184"/>
        <item m="1" x="1221"/>
        <item m="1" x="1266"/>
        <item m="1" x="1331"/>
        <item m="1" x="78"/>
        <item m="1" x="100"/>
        <item m="1" x="117"/>
        <item m="1" x="155"/>
        <item m="1" x="166"/>
        <item m="1" x="190"/>
        <item m="1" x="213"/>
        <item m="1" x="233"/>
        <item m="1" x="254"/>
        <item m="1" x="440"/>
        <item m="1" x="464"/>
        <item m="1" x="493"/>
        <item m="1" x="546"/>
        <item m="1" x="658"/>
        <item m="1" x="813"/>
        <item m="1" x="856"/>
        <item m="1" x="880"/>
        <item m="1" x="924"/>
        <item m="1" x="945"/>
        <item m="1" x="968"/>
        <item x="5"/>
        <item x="20"/>
        <item x="8"/>
        <item x="16"/>
        <item m="1" x="1065"/>
        <item m="1" x="1089"/>
        <item m="1" x="1283"/>
        <item m="1" x="1307"/>
        <item m="1" x="1329"/>
        <item m="1" x="1348"/>
        <item m="1" x="1366"/>
        <item m="1" x="43"/>
        <item m="1" x="62"/>
        <item m="1" x="99"/>
        <item m="1" x="114"/>
        <item m="1" x="133"/>
        <item m="1" x="187"/>
        <item m="1" x="212"/>
        <item m="1" x="232"/>
        <item m="1" x="251"/>
        <item m="1" x="273"/>
        <item m="1" x="307"/>
        <item m="1" x="343"/>
        <item m="1" x="360"/>
        <item m="1" x="439"/>
        <item m="1" x="1265"/>
        <item m="1" x="210"/>
        <item m="1" x="272"/>
        <item m="1" x="342"/>
        <item m="1" x="437"/>
        <item m="1" x="490"/>
        <item m="1" x="519"/>
        <item m="1" x="544"/>
        <item m="1" x="566"/>
        <item m="1" x="635"/>
        <item m="1" x="698"/>
        <item m="1" x="720"/>
        <item m="1" x="745"/>
        <item m="1" x="766"/>
        <item m="1" x="788"/>
        <item m="1" x="810"/>
        <item m="1" x="835"/>
        <item m="1" x="854"/>
        <item m="1" x="877"/>
        <item m="1" x="901"/>
        <item m="1" x="1006"/>
        <item m="1" x="1363"/>
        <item m="1" x="60"/>
        <item m="1" x="96"/>
        <item m="1" x="595"/>
        <item m="1" x="614"/>
        <item m="1" x="697"/>
        <item m="1" x="764"/>
        <item m="1" x="1142"/>
        <item m="1" x="719"/>
        <item m="1" x="987"/>
        <item m="1" x="322"/>
        <item m="1" x="1047"/>
        <item m="1" x="1064"/>
        <item m="1" x="358"/>
        <item m="1" x="379"/>
        <item m="1" x="398"/>
        <item m="1" x="1122"/>
        <item m="1" x="414"/>
        <item m="1" x="1140"/>
        <item m="1" x="434"/>
        <item m="1" x="1159"/>
        <item m="1" x="459"/>
        <item m="1" x="1180"/>
        <item m="1" x="488"/>
        <item m="1" x="1199"/>
        <item m="1" x="514"/>
        <item m="1" x="1218"/>
        <item m="1" x="542"/>
        <item m="1" x="1238"/>
        <item m="1" x="563"/>
        <item m="1" x="657"/>
        <item m="1" x="718"/>
        <item m="1" x="59"/>
        <item m="1" x="808"/>
        <item m="1" x="831"/>
        <item m="1" x="151"/>
        <item m="1" x="852"/>
        <item m="1" x="163"/>
        <item m="1" x="875"/>
        <item m="1" x="898"/>
        <item m="1" x="206"/>
        <item m="1" x="920"/>
        <item m="1" x="229"/>
        <item m="1" x="966"/>
        <item m="1" x="271"/>
        <item m="1" x="986"/>
        <item m="1" x="285"/>
        <item m="1" x="1002"/>
        <item m="1" x="305"/>
        <item m="1" x="1046"/>
        <item m="1" x="340"/>
        <item m="1" x="1086"/>
        <item m="1" x="1103"/>
        <item m="1" x="397"/>
        <item m="1" x="1120"/>
        <item m="1" x="413"/>
        <item m="1" x="433"/>
        <item m="1" x="487"/>
        <item m="1" x="513"/>
        <item m="1" x="541"/>
        <item m="1" x="1237"/>
        <item m="1" x="562"/>
        <item m="1" x="593"/>
        <item m="1" x="1279"/>
        <item m="1" x="613"/>
        <item m="1" x="1303"/>
        <item m="1" x="634"/>
        <item m="1" x="1324"/>
        <item m="1" x="675"/>
        <item m="1" x="851"/>
        <item m="1" x="228"/>
        <item m="1" x="304"/>
        <item m="1" x="1020"/>
        <item m="1" x="1045"/>
        <item m="1" x="1062"/>
        <item m="1" x="1084"/>
        <item m="1" x="396"/>
        <item m="1" x="1119"/>
        <item m="1" x="412"/>
        <item m="1" x="1139"/>
        <item m="1" x="432"/>
        <item m="1" x="1157"/>
        <item m="1" x="458"/>
        <item m="1" x="1179"/>
        <item m="1" x="486"/>
        <item m="1" x="1198"/>
        <item m="1" x="511"/>
        <item m="1" x="1217"/>
        <item m="1" x="540"/>
        <item m="1" x="1236"/>
        <item m="1" x="561"/>
        <item m="1" x="1262"/>
        <item m="1" x="592"/>
        <item m="1" x="1278"/>
        <item m="1" x="612"/>
        <item m="1" x="1302"/>
        <item m="1" x="632"/>
        <item m="1" x="1323"/>
        <item m="1" x="656"/>
        <item m="1" x="1343"/>
        <item m="1" x="673"/>
        <item m="1" x="1360"/>
        <item m="1" x="693"/>
        <item m="1" x="40"/>
        <item m="1" x="717"/>
        <item m="1" x="56"/>
        <item m="1" x="742"/>
        <item m="1" x="74"/>
        <item m="1" x="762"/>
        <item m="1" x="89"/>
        <item m="1" x="785"/>
        <item m="1" x="111"/>
        <item m="1" x="806"/>
        <item m="1" x="129"/>
        <item m="1" x="850"/>
        <item m="1" x="874"/>
        <item m="1" x="204"/>
        <item m="1" x="941"/>
        <item m="1" x="965"/>
        <item m="1" x="1155"/>
        <item m="1" x="1175"/>
        <item m="1" x="654"/>
        <item m="1" x="671"/>
        <item m="1" x="739"/>
        <item m="1" x="830"/>
        <item m="1" x="848"/>
        <item m="1" x="226"/>
        <item m="1" x="456"/>
        <item m="1" x="507"/>
        <item m="1" x="1216"/>
        <item m="1" x="537"/>
        <item m="1" x="1234"/>
        <item m="1" x="560"/>
        <item m="1" x="1259"/>
        <item m="1" x="150"/>
        <item m="1" x="964"/>
        <item m="1" x="983"/>
        <item m="1" x="760"/>
        <item m="1" x="588"/>
        <item m="1" x="1276"/>
        <item m="1" x="608"/>
        <item m="1" x="1298"/>
        <item m="1" x="629"/>
        <item m="1" x="1320"/>
        <item m="1" x="652"/>
        <item m="1" x="1342"/>
        <item m="1" x="73"/>
        <item m="1" x="847"/>
        <item m="1" x="182"/>
        <item m="1" x="895"/>
        <item m="1" x="962"/>
        <item m="1" x="982"/>
        <item m="1" x="283"/>
        <item m="1" x="1041"/>
        <item m="1" x="338"/>
        <item m="1" x="375"/>
        <item m="1" x="1098"/>
        <item m="1" x="390"/>
        <item m="1" x="1115"/>
        <item m="1" x="405"/>
        <item m="1" x="1136"/>
        <item m="1" x="428"/>
        <item m="1" x="1153"/>
        <item m="1" x="454"/>
        <item m="1" x="1171"/>
        <item m="1" x="477"/>
        <item m="1" x="1195"/>
        <item m="1" x="503"/>
        <item m="1" x="1214"/>
        <item m="1" x="535"/>
        <item m="1" x="1232"/>
        <item m="1" x="558"/>
        <item m="1" x="1258"/>
        <item m="1" x="585"/>
        <item m="1" x="1274"/>
        <item m="1" x="606"/>
        <item m="1" x="1296"/>
        <item m="1" x="626"/>
        <item m="1" x="1318"/>
        <item m="1" x="650"/>
        <item m="1" x="1341"/>
        <item m="1" x="668"/>
        <item m="1" x="1358"/>
        <item m="1" x="689"/>
        <item m="1" x="36"/>
        <item m="1" x="711"/>
        <item m="1" x="50"/>
        <item m="1" x="736"/>
        <item m="1" x="72"/>
        <item m="1" x="86"/>
        <item m="1" x="109"/>
        <item m="1" x="800"/>
        <item m="1" x="828"/>
        <item m="1" x="148"/>
        <item m="1" x="160"/>
        <item m="1" x="981"/>
        <item m="1" x="337"/>
        <item m="1" x="1078"/>
        <item m="1" x="374"/>
        <item m="1" x="426"/>
        <item m="1" x="1152"/>
        <item m="1" x="451"/>
        <item m="1" x="476"/>
        <item m="1" x="1193"/>
        <item m="1" x="557"/>
        <item m="1" x="1255"/>
        <item m="1" x="1273"/>
        <item m="1" x="605"/>
        <item m="1" x="1294"/>
        <item m="1" x="1317"/>
        <item m="1" x="649"/>
        <item m="1" x="688"/>
        <item m="1" x="710"/>
        <item m="1" x="49"/>
        <item m="1" x="758"/>
        <item m="1" x="85"/>
        <item m="1" x="372"/>
        <item m="1" x="1114"/>
        <item m="1" x="403"/>
        <item m="1" x="448"/>
        <item m="1" x="1192"/>
        <item m="1" x="500"/>
        <item m="1" x="1211"/>
        <item m="1" x="647"/>
        <item m="1" x="826"/>
        <item m="1" x="869"/>
        <item m="1" x="179"/>
        <item m="1" x="893"/>
        <item m="1" x="201"/>
        <item m="1" x="916"/>
        <item m="1" x="223"/>
        <item m="1" x="937"/>
        <item m="1" x="243"/>
        <item m="1" x="959"/>
        <item m="1" x="265"/>
        <item m="1" x="980"/>
        <item m="1" x="281"/>
        <item m="1" x="997"/>
        <item m="1" x="299"/>
        <item m="1" x="1015"/>
        <item m="1" x="313"/>
        <item m="1" x="1039"/>
        <item m="1" x="335"/>
        <item m="1" x="1057"/>
        <item m="1" x="1074"/>
        <item m="1" x="371"/>
        <item m="1" x="1167"/>
        <item m="1" x="1190"/>
        <item m="1" x="533"/>
        <item m="1" x="1230"/>
        <item m="1" x="582"/>
        <item m="1" x="1292"/>
        <item m="1" x="645"/>
        <item m="1" x="1356"/>
        <item m="1" x="33"/>
        <item m="1" x="709"/>
        <item m="1" x="734"/>
        <item m="1" x="70"/>
        <item m="1" x="757"/>
        <item m="1" x="83"/>
        <item m="1" x="779"/>
        <item m="1" x="799"/>
        <item m="1" x="124"/>
        <item m="1" x="825"/>
        <item m="1" x="146"/>
        <item m="1" x="868"/>
        <item m="1" x="178"/>
        <item m="1" x="892"/>
        <item m="1" x="198"/>
        <item m="1" x="914"/>
        <item m="1" x="935"/>
        <item m="1" x="239"/>
        <item m="1" x="262"/>
        <item m="1" x="978"/>
        <item m="1" x="995"/>
        <item m="1" x="297"/>
        <item m="1" x="311"/>
        <item m="1" x="1037"/>
        <item m="1" x="333"/>
        <item m="1" x="1056"/>
        <item m="1" x="351"/>
        <item m="1" x="1073"/>
        <item m="1" x="370"/>
        <item m="1" x="1096"/>
        <item m="1" x="386"/>
        <item m="1" x="1111"/>
        <item m="1" x="401"/>
        <item m="1" x="1133"/>
        <item m="1" x="422"/>
        <item m="1" x="1150"/>
        <item m="1" x="447"/>
        <item m="1" x="1165"/>
        <item m="1" x="473"/>
        <item m="1" x="1189"/>
        <item m="1" x="1209"/>
        <item m="1" x="530"/>
        <item m="1" x="553"/>
        <item m="1" x="1252"/>
        <item m="1" x="579"/>
        <item m="1" x="604"/>
        <item m="1" x="1290"/>
        <item m="1" x="624"/>
        <item m="1" x="1314"/>
        <item m="1" x="644"/>
        <item m="1" x="1339"/>
        <item m="1" x="664"/>
        <item m="1" x="1355"/>
        <item m="1" x="32"/>
        <item m="1" x="707"/>
        <item m="1" x="47"/>
        <item m="1" x="732"/>
        <item m="1" x="69"/>
        <item m="1" x="755"/>
        <item m="1" x="82"/>
        <item m="1" x="777"/>
        <item m="1" x="107"/>
        <item m="1" x="145"/>
        <item m="1" x="176"/>
        <item m="1" x="197"/>
        <item m="1" x="913"/>
        <item m="1" x="221"/>
        <item m="1" x="957"/>
        <item m="1" x="261"/>
        <item m="1" x="976"/>
        <item m="1" x="278"/>
        <item m="1" x="296"/>
        <item m="1" x="1012"/>
        <item m="1" x="1036"/>
        <item m="1" x="331"/>
        <item m="1" x="1054"/>
        <item m="1" x="350"/>
        <item m="1" x="368"/>
        <item m="1" x="1094"/>
        <item m="1" x="385"/>
        <item m="1" x="1130"/>
        <item m="1" x="421"/>
        <item m="1" x="1148"/>
        <item m="1" x="446"/>
        <item m="1" x="472"/>
        <item m="1" x="1188"/>
        <item m="1" x="498"/>
        <item m="1" x="1207"/>
        <item m="1" x="528"/>
        <item m="1" x="1228"/>
        <item m="1" x="552"/>
        <item m="1" x="578"/>
        <item m="1" x="1271"/>
        <item m="1" x="603"/>
        <item m="1" x="1288"/>
        <item m="1" x="623"/>
        <item m="1" x="663"/>
        <item m="1" x="1354"/>
        <item m="1" x="731"/>
        <item m="1" x="754"/>
        <item m="1" x="104"/>
        <item m="1" x="796"/>
        <item m="1" x="143"/>
        <item m="1" x="173"/>
        <item m="1" x="195"/>
        <item m="1" x="933"/>
        <item m="1" x="994"/>
        <item m="1" x="294"/>
        <item m="1" x="310"/>
        <item m="1" x="1053"/>
        <item m="1" x="366"/>
        <item m="1" x="1093"/>
        <item m="1" x="1109"/>
        <item m="1" x="444"/>
        <item m="1" x="471"/>
        <item m="1" x="1206"/>
        <item m="1" x="577"/>
        <item m="1" x="1270"/>
        <item m="1" x="643"/>
        <item m="1" x="1336"/>
        <item m="1" x="30"/>
        <item m="1" x="67"/>
        <item m="1" x="753"/>
        <item m="1" x="81"/>
        <item m="1" x="822"/>
        <item m="1" x="866"/>
        <item m="1" x="172"/>
        <item m="1" x="890"/>
        <item m="1" x="194"/>
        <item m="1" x="219"/>
        <item m="1" x="238"/>
        <item m="1" x="594"/>
        <item m="1" x="1281"/>
        <item m="1" x="974"/>
        <item m="1" x="309"/>
        <item m="1" x="1033"/>
        <item m="1" x="696"/>
        <item m="1" x="1052"/>
        <item m="1" x="42"/>
        <item m="1" x="349"/>
        <item m="1" x="1071"/>
        <item m="1" x="365"/>
        <item m="1" x="744"/>
        <item m="1" x="470"/>
        <item m="1" x="1312"/>
        <item m="1" x="287"/>
        <item m="1" x="642"/>
        <item m="1" x="1004"/>
        <item m="1" x="1335"/>
        <item m="1" x="306"/>
        <item m="1" x="662"/>
        <item m="1" x="341"/>
        <item m="1" x="706"/>
        <item m="1" x="1087"/>
        <item m="1" x="776"/>
        <item m="1" x="103"/>
        <item m="1" x="820"/>
        <item m="1" x="141"/>
        <item m="1" x="1325"/>
        <item m="1" x="443"/>
        <item m="1" x="1249"/>
        <item m="1" x="230"/>
        <item m="1" x="286"/>
        <item m="1" x="80"/>
        <item m="1" x="775"/>
        <item m="1" x="1239"/>
        <item m="1" x="1344"/>
        <item m="1" x="676"/>
        <item m="1" x="1126"/>
        <item m="1" x="131"/>
        <item m="1" x="899"/>
        <item m="1" x="207"/>
        <item m="1" x="694"/>
        <item m="1" x="91"/>
        <item m="1" x="807"/>
        <item m="1" x="703"/>
        <item m="1" x="772"/>
        <item m="1" x="512"/>
        <item m="1" x="257"/>
        <item m="1" x="633"/>
        <item m="1" x="674"/>
        <item m="1" x="1029"/>
        <item m="1" x="57"/>
        <item m="1" x="1203"/>
        <item m="1" x="270"/>
        <item m="1" x="303"/>
        <item m="1" x="319"/>
        <item m="1" x="1044"/>
        <item m="1" x="45"/>
        <item m="1" x="725"/>
        <item m="1" x="1082"/>
        <item m="1" x="65"/>
        <item m="1" x="393"/>
        <item m="1" x="770"/>
        <item m="1" x="101"/>
        <item m="1" x="410"/>
        <item m="1" x="793"/>
        <item m="1" x="118"/>
        <item m="1" x="816"/>
        <item m="1" x="136"/>
        <item m="1" x="1176"/>
        <item m="1" x="156"/>
        <item m="1" x="483"/>
        <item m="1" x="861"/>
        <item m="1" x="168"/>
        <item m="1" x="509"/>
        <item m="1" x="887"/>
        <item m="1" x="1235"/>
        <item m="1" x="1300"/>
        <item m="1" x="1027"/>
        <item m="1" x="573"/>
        <item m="1" x="248"/>
        <item m="1" x="1001"/>
        <item m="1" x="1333"/>
        <item m="1" x="1124"/>
        <item m="1" x="505"/>
        <item m="1" x="896"/>
        <item m="1" x="203"/>
        <item m="1" x="1116"/>
        <item m="1" x="407"/>
        <item m="1" x="804"/>
        <item m="1" x="1090"/>
        <item m="1" x="801"/>
        <item m="1" x="1162"/>
        <item m="1" x="521"/>
        <item m="1" x="1079"/>
        <item m="1" x="63"/>
        <item m="1" x="427"/>
        <item m="1" x="1169"/>
        <item m="1" x="1194"/>
        <item m="1" x="879"/>
        <item m="1" x="188"/>
        <item m="1" x="1256"/>
        <item m="1" x="274"/>
        <item m="1" x="1023"/>
        <item m="1" x="34"/>
        <item m="1" x="361"/>
        <item m="1" x="1088"/>
        <item m="1" x="844"/>
        <item m="1" x="1243"/>
        <item m="1" x="244"/>
        <item m="1" x="1076"/>
        <item m="1" x="449"/>
        <item m="1" x="1168"/>
        <item m="1" x="904"/>
        <item m="1" x="555"/>
        <item m="1" x="923"/>
        <item m="1" x="584"/>
        <item m="1" x="686"/>
        <item m="1" x="781"/>
        <item m="1" x="491"/>
        <item m="1" x="520"/>
        <item m="1" x="1242"/>
        <item m="1" x="938"/>
        <item m="1" x="903"/>
        <item m="1" x="1293"/>
        <item m="1" x="667"/>
        <item m="1" x="359"/>
        <item m="1" x="381"/>
        <item m="1" x="780"/>
        <item m="1" x="125"/>
        <item m="1" x="1161"/>
        <item m="1" x="1182"/>
        <item m="1" x="567"/>
        <item m="1" x="263"/>
        <item m="1" x="615"/>
        <item m="1" x="185"/>
        <item m="1" x="665"/>
        <item m="1" x="380"/>
        <item m="1" x="797"/>
        <item m="1" x="518"/>
        <item m="1" x="596"/>
        <item m="1" x="369"/>
        <item m="1" x="165"/>
        <item m="1" x="461"/>
        <item m="1" x="174"/>
        <item m="1" x="1327"/>
        <item m="1" x="152"/>
        <item m="1" x="1250"/>
        <item m="1" x="1034"/>
        <item m="1" x="1321"/>
        <item m="1" x="1186"/>
        <item m="1" x="1067"/>
        <item m="1" x="576"/>
        <item m="1" x="522"/>
        <item m="1" x="478"/>
        <item m="1" x="323"/>
        <item m="1" x="684"/>
        <item m="1" x="181"/>
        <item m="1" x="704"/>
        <item m="1" x="571"/>
        <item m="1" x="972"/>
        <item m="1" x="1121"/>
        <item m="1" x="1280"/>
        <item m="1" x="1009"/>
        <item m="1" x="574"/>
        <item m="1" x="568"/>
        <item m="1" x="580"/>
        <item m="1" x="409"/>
        <item m="1" x="1304"/>
        <item m="1" x="508"/>
        <item m="1" x="420"/>
        <item m="1" x="38"/>
        <item m="1" x="954"/>
        <item m="1" x="463"/>
        <item m="1" x="282"/>
        <item m="1" x="1030"/>
        <item m="1" x="619"/>
        <item m="1" x="973"/>
        <item m="1" x="1005"/>
        <item m="1" x="436"/>
        <item m="1" x="948"/>
        <item m="1" x="1201"/>
        <item m="1" x="1368"/>
        <item m="1" x="268"/>
        <item m="1" x="617"/>
        <item m="1" x="1061"/>
        <item m="1" x="1141"/>
        <item m="1" x="1220"/>
        <item m="1" x="1308"/>
        <item m="1" x="46"/>
        <item m="1" x="121"/>
        <item m="1" x="199"/>
        <item m="1" x="355"/>
        <item m="1" x="435"/>
        <item m="1" x="545"/>
        <item m="1" x="637"/>
        <item m="1" x="726"/>
        <item m="1" x="821"/>
        <item m="1" x="915"/>
        <item m="1" x="999"/>
        <item m="1" x="1083"/>
        <item m="1" x="1160"/>
        <item m="1" x="1241"/>
        <item m="1" x="1330"/>
        <item m="1" x="66"/>
        <item m="1" x="142"/>
        <item m="1" x="222"/>
        <item m="1" x="301"/>
        <item m="1" x="378"/>
        <item m="1" x="460"/>
        <item m="1" x="569"/>
        <item m="1" x="659"/>
        <item m="1" x="751"/>
        <item m="1" x="842"/>
        <item m="1" x="936"/>
        <item m="1" x="1018"/>
        <item m="1" x="1102"/>
        <item m="1" x="1181"/>
        <item m="1" x="1264"/>
        <item m="1" x="1349"/>
        <item m="1" x="79"/>
        <item m="1" x="158"/>
        <item m="1" x="240"/>
        <item m="1" x="316"/>
        <item m="1" x="394"/>
        <item m="1" x="489"/>
        <item m="1" x="597"/>
        <item m="1" x="680"/>
        <item m="1" x="771"/>
        <item m="1" x="865"/>
        <item m="1" x="958"/>
        <item m="1" x="1042"/>
        <item m="1" x="1118"/>
        <item m="1" x="1200"/>
        <item m="1" x="1282"/>
        <item m="1" x="1367"/>
        <item m="1" x="102"/>
        <item m="1" x="170"/>
        <item m="1" x="264"/>
        <item m="1" x="339"/>
        <item m="1" x="411"/>
        <item m="1" x="515"/>
        <item m="1" x="616"/>
        <item m="1" x="700"/>
        <item m="1" x="794"/>
        <item m="1" x="889"/>
        <item m="1" x="979"/>
        <item m="1" x="1059"/>
        <item m="1" x="1138"/>
        <item m="1" x="1219"/>
        <item m="1" x="1306"/>
        <item m="1" x="44"/>
        <item m="1" x="119"/>
        <item m="1" x="193"/>
        <item m="1" x="279"/>
        <item m="1" x="353"/>
        <item m="1" x="430"/>
        <item m="1" x="543"/>
        <item m="1" x="636"/>
        <item m="1" x="722"/>
        <item m="1" x="817"/>
        <item m="1" x="911"/>
        <item m="1" x="996"/>
        <item m="1" x="1080"/>
        <item m="1" x="1156"/>
        <item m="1" x="1240"/>
        <item m="1" x="1328"/>
        <item m="1" x="64"/>
        <item m="1" x="137"/>
        <item m="1" x="218"/>
        <item m="1" x="298"/>
        <item m="1" x="376"/>
        <item m="1" x="457"/>
        <item m="1" x="564"/>
        <item m="1" x="748"/>
        <item m="1" x="840"/>
        <item m="1" x="932"/>
        <item m="1" x="1014"/>
        <item m="1" x="1099"/>
        <item m="1" x="1177"/>
        <item m="1" x="1263"/>
        <item m="1" x="1347"/>
        <item m="1" x="77"/>
        <item m="1" x="157"/>
        <item m="1" x="237"/>
        <item m="1" x="391"/>
        <item m="1" x="484"/>
        <item m="1" x="678"/>
        <item m="1" x="862"/>
        <item m="1" x="955"/>
        <item m="1" x="1038"/>
        <item m="1" x="1364"/>
        <item m="1" x="258"/>
        <item m="1" x="334"/>
        <item m="1" x="406"/>
        <item m="1" x="510"/>
        <item m="1" x="699"/>
        <item m="1" x="790"/>
        <item m="1" x="1137"/>
        <item m="1" x="116"/>
        <item m="1" x="277"/>
        <item m="1" x="721"/>
        <item m="1" x="908"/>
        <item m="1" x="992"/>
        <item m="1" x="1154"/>
        <item m="1" x="1326"/>
        <item m="1" x="61"/>
        <item m="1" x="135"/>
        <item m="1" x="215"/>
        <item m="1" x="292"/>
        <item m="1" x="746"/>
        <item m="1" x="836"/>
        <item m="1" x="928"/>
        <item m="1" x="1011"/>
        <item m="1" x="1097"/>
        <item m="1" x="1172"/>
        <item m="1" x="1261"/>
        <item m="1" x="1345"/>
        <item m="1" x="154"/>
        <item m="1" x="234"/>
        <item m="1" x="308"/>
        <item m="1" x="387"/>
        <item m="1" x="479"/>
        <item m="1" x="590"/>
        <item m="1" x="677"/>
        <item m="1" x="857"/>
        <item m="1" x="952"/>
        <item m="1" x="1032"/>
        <item m="1" x="1112"/>
        <item m="1" x="1196"/>
        <item m="1" x="1361"/>
        <item m="1" x="98"/>
        <item m="1" x="255"/>
        <item m="1" x="329"/>
        <item m="1" x="402"/>
        <item m="1" x="504"/>
        <item m="1" x="611"/>
        <item m="1" x="695"/>
        <item m="1" x="789"/>
        <item m="1" x="881"/>
        <item m="1" x="971"/>
        <item m="1" x="1051"/>
        <item m="1" x="1134"/>
        <item m="1" x="1215"/>
        <item m="1" x="41"/>
        <item m="1" x="113"/>
        <item m="1" x="189"/>
        <item m="1" x="276"/>
        <item m="1" x="348"/>
        <item m="1" x="423"/>
        <item m="1" x="630"/>
        <item m="1" x="811"/>
        <item m="1" x="991"/>
        <item m="1" x="1070"/>
        <item m="1" x="655"/>
        <item m="1" x="743"/>
        <item m="1" x="1166"/>
        <item m="1" x="586"/>
        <item m="1" x="855"/>
        <item m="1" x="946"/>
        <item m="1" x="1028"/>
        <item m="1" x="1275"/>
        <item m="1" x="93"/>
        <item m="1" x="252"/>
        <item m="1" x="400"/>
        <item m="1" x="499"/>
        <item m="1" x="607"/>
        <item m="1" x="692"/>
        <item m="1" x="786"/>
        <item m="1" x="878"/>
        <item m="1" x="969"/>
        <item m="1" x="1050"/>
        <item m="1" x="1127"/>
        <item m="1" x="1210"/>
        <item m="1" x="1297"/>
        <item m="1" x="39"/>
        <item m="1" x="112"/>
        <item m="1" x="186"/>
        <item m="1" x="275"/>
        <item m="1" x="345"/>
        <item m="1" x="419"/>
        <item m="1" x="531"/>
        <item m="1" x="627"/>
        <item m="1" x="716"/>
        <item m="1" x="809"/>
        <item m="1" x="902"/>
        <item m="1" x="1146"/>
        <item m="1" x="1229"/>
        <item m="1" x="1319"/>
        <item m="1" x="55"/>
        <item m="1" x="363"/>
        <item m="1" x="554"/>
        <item m="1" x="1253"/>
        <item m="1" x="669"/>
        <item m="1" x="853"/>
        <item m="1" x="1024"/>
        <item m="1" x="164"/>
        <item m="1" x="250"/>
        <item m="1" x="325"/>
        <item m="1" x="495"/>
        <item m="1" x="784"/>
        <item m="1" x="1205"/>
        <item m="1" x="1291"/>
        <item m="1" x="712"/>
        <item m="1" x="900"/>
        <item m="1" x="1066"/>
        <item m="1" x="1315"/>
        <item m="1" x="209"/>
        <item m="1" x="288"/>
        <item m="1" x="1091"/>
        <item m="1" x="382"/>
        <item m="1" x="466"/>
        <item m="1" x="942"/>
        <item m="1" x="324"/>
        <item m="1" x="873"/>
        <item m="1" x="967"/>
        <item m="1" x="621"/>
        <item m="1" x="802"/>
        <item m="1" x="1311"/>
        <item m="1" x="640"/>
        <item m="1" x="1003"/>
        <item m="1" x="1246"/>
        <item m="1" x="227"/>
        <item m="1" x="845"/>
        <item m="1" x="1021"/>
        <item m="1" x="1268"/>
        <item m="1" x="778"/>
        <item m="1" x="620"/>
        <item m="1" x="1334"/>
        <item m="1" x="939"/>
        <item m="1" x="245"/>
        <item m="1" x="177"/>
        <item m="1" x="315"/>
        <item m="1" x="1305"/>
        <item m="1" x="1173"/>
        <item m="1" x="860"/>
        <item m="1" x="115"/>
        <item m="1" x="538"/>
        <item m="1" x="950"/>
        <item m="1" x="834"/>
        <item m="1" x="184"/>
        <item m="1" x="529"/>
        <item m="1" x="832"/>
        <item m="1" x="1337"/>
        <item m="1" x="1310"/>
        <item m="1" x="1183"/>
        <item m="1" x="871"/>
        <item m="1" x="105"/>
        <item m="1" x="122"/>
        <item m="1" x="824"/>
        <item m="1" x="918"/>
        <item m="1" x="774"/>
        <item m="1" x="961"/>
        <item m="1" x="266"/>
        <item m="1" x="517"/>
        <item m="1" x="196"/>
        <item m="1" x="1365"/>
        <item m="1" x="1077"/>
        <item m="1" x="859"/>
        <item m="1" x="76"/>
        <item m="1" x="765"/>
        <item m="1" x="609"/>
        <item m="1" x="231"/>
        <item m="1" x="162"/>
        <item m="1" x="985"/>
        <item m="1" x="438"/>
        <item m="1" x="679"/>
        <item m="1" x="236"/>
        <item m="1" x="481"/>
        <item m="1" x="1362"/>
        <item m="1" x="925"/>
        <item m="1" x="589"/>
        <item m="1" x="132"/>
        <item m="1" x="583"/>
        <item m="1" x="944"/>
        <item m="1" x="52"/>
        <item m="1" x="1352"/>
        <item m="1" x="462"/>
        <item m="1" x="727"/>
        <item m="1" x="241"/>
        <item m="1" x="138"/>
        <item m="1" x="1301"/>
        <item m="1" x="94"/>
        <item m="1" x="600"/>
        <item m="1" x="97"/>
        <item m="1" x="1149"/>
        <item m="1" x="318"/>
        <item m="1" x="425"/>
        <item m="1" x="416"/>
        <item m="1" x="247"/>
        <item m="1" x="570"/>
        <item m="1" x="660"/>
        <item m="1" x="1016"/>
        <item m="1" x="1058"/>
        <item m="1" x="482"/>
        <item m="1" x="291"/>
        <item m="1" x="211"/>
        <item m="1" x="289"/>
        <item m="1" x="646"/>
        <item m="1" x="1178"/>
        <item m="1" x="747"/>
        <item m="1" x="837"/>
        <item m="1" x="947"/>
        <item m="1" x="253"/>
        <item m="1" x="1128"/>
        <item m="1" x="346"/>
        <item m="1" x="651"/>
        <item m="1" x="740"/>
        <item m="1" x="833"/>
        <item m="1" x="922"/>
        <item m="1" x="1254"/>
        <item m="1" x="496"/>
        <item m="1" x="876"/>
        <item m="1" x="87"/>
        <item m="1" x="149"/>
        <item m="1" x="1022"/>
        <item m="1" x="492"/>
        <item m="1" x="1350"/>
        <item m="1" x="1284"/>
        <item m="1" x="1100"/>
        <item m="1" x="598"/>
        <item m="1" x="153"/>
        <item m="1" x="975"/>
        <item m="1" x="733"/>
        <item m="1" x="882"/>
        <item m="1" x="475"/>
        <item m="1" x="516"/>
        <item m="1" x="332"/>
        <item m="1" x="1131"/>
        <item m="1" x="1212"/>
        <item m="1" x="95"/>
        <item m="1" x="123"/>
        <item m="1" x="767"/>
        <item m="1" x="388"/>
        <item m="1" x="344"/>
        <item m="1" x="713"/>
        <item m="1" x="943"/>
        <item m="1" x="1105"/>
        <item m="1" x="1144"/>
        <item m="1" x="1226"/>
        <item m="1" x="51"/>
        <item m="1" x="549"/>
        <item m="1" x="687"/>
        <item m="1" x="921"/>
        <item m="1" x="682"/>
        <item m="1" x="1110"/>
        <item m="1" x="328"/>
        <item m="1" x="208"/>
        <item m="1" x="468"/>
        <item m="1" x="1244"/>
        <item m="1" x="565"/>
        <item m="1" x="134"/>
        <item m="1" x="502"/>
        <item m="1" x="1129"/>
        <item m="1" x="534"/>
        <item m="1" x="1107"/>
        <item m="1" x="988"/>
        <item m="1" x="526"/>
        <item m="1" x="321"/>
        <item m="1" x="357"/>
        <item m="1" x="128"/>
        <item m="1" x="442"/>
        <item m="1" x="314"/>
        <item m="1" x="812"/>
        <item m="1" x="452"/>
        <item m="1" x="1048"/>
        <item m="1" x="883"/>
        <item m="1" x="1063"/>
        <item m="1" x="737"/>
        <item m="1" x="453"/>
        <item m="1" x="930"/>
        <item m="1" x="1346"/>
        <item m="1" x="415"/>
        <item x="0"/>
        <item x="28"/>
        <item t="default"/>
      </items>
    </pivotField>
  </pivotFields>
  <rowFields count="1">
    <field x="0"/>
  </rowFields>
  <rowItems count="29">
    <i>
      <x v="20"/>
    </i>
    <i>
      <x v="22"/>
    </i>
    <i>
      <x v="23"/>
    </i>
    <i>
      <x v="24"/>
    </i>
    <i>
      <x v="25"/>
    </i>
    <i>
      <x v="29"/>
    </i>
    <i>
      <x v="32"/>
    </i>
    <i>
      <x v="42"/>
    </i>
    <i>
      <x v="52"/>
    </i>
    <i>
      <x v="54"/>
    </i>
    <i>
      <x v="57"/>
    </i>
    <i>
      <x v="58"/>
    </i>
    <i>
      <x v="82"/>
    </i>
    <i>
      <x v="109"/>
    </i>
    <i>
      <x v="110"/>
    </i>
    <i>
      <x v="112"/>
    </i>
    <i>
      <x v="113"/>
    </i>
    <i>
      <x v="259"/>
    </i>
    <i>
      <x v="262"/>
    </i>
    <i>
      <x v="264"/>
    </i>
    <i>
      <x v="266"/>
    </i>
    <i>
      <x v="269"/>
    </i>
    <i>
      <x v="280"/>
    </i>
    <i>
      <x v="363"/>
    </i>
    <i>
      <x v="364"/>
    </i>
    <i>
      <x v="365"/>
    </i>
    <i>
      <x v="366"/>
    </i>
    <i>
      <x v="13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 req to resp" fld="0" subtotal="count" baseField="0" baseItem="0"/>
    <dataField name="CDF data req to resp" fld="0" subtotal="count" baseField="0" baseItem="3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 req to resp" fld="0" subtotal="count" showDataAs="percentOfTotal" baseField="0" baseItem="34" numFmtId="10"/>
  </dataFields>
  <chartFormats count="9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CC24F-7982-4A3F-9E7C-BAF89C6B0695}" name="PivotTable16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Y1:AB29" firstHeaderRow="0" firstDataRow="1" firstDataCol="1"/>
  <pivotFields count="1">
    <pivotField axis="axisRow" dataField="1" showAll="0" sortType="ascending">
      <items count="953">
        <item m="1" x="545"/>
        <item m="1" x="70"/>
        <item m="1" x="533"/>
        <item m="1" x="58"/>
        <item m="1" x="517"/>
        <item m="1" x="631"/>
        <item m="1" x="862"/>
        <item m="1" x="744"/>
        <item x="4"/>
        <item m="1" x="800"/>
        <item x="10"/>
        <item x="1"/>
        <item x="13"/>
        <item x="26"/>
        <item m="1" x="44"/>
        <item m="1" x="69"/>
        <item m="1" x="94"/>
        <item x="23"/>
        <item m="1" x="138"/>
        <item m="1" x="172"/>
        <item x="21"/>
        <item m="1" x="223"/>
        <item m="1" x="255"/>
        <item m="1" x="285"/>
        <item m="1" x="311"/>
        <item m="1" x="348"/>
        <item m="1" x="383"/>
        <item m="1" x="418"/>
        <item m="1" x="444"/>
        <item m="1" x="476"/>
        <item x="19"/>
        <item m="1" x="531"/>
        <item m="1" x="555"/>
        <item m="1" x="586"/>
        <item m="1" x="613"/>
        <item m="1" x="637"/>
        <item m="1" x="669"/>
        <item m="1" x="696"/>
        <item m="1" x="727"/>
        <item m="1" x="757"/>
        <item x="9"/>
        <item m="1" x="809"/>
        <item x="27"/>
        <item m="1" x="872"/>
        <item m="1" x="903"/>
        <item x="15"/>
        <item x="7"/>
        <item m="1" x="82"/>
        <item m="1" x="126"/>
        <item m="1" x="153"/>
        <item m="1" x="183"/>
        <item m="1" x="208"/>
        <item m="1" x="271"/>
        <item m="1" x="294"/>
        <item m="1" x="327"/>
        <item m="1" x="364"/>
        <item m="1" x="398"/>
        <item m="1" x="433"/>
        <item m="1" x="461"/>
        <item m="1" x="485"/>
        <item m="1" x="514"/>
        <item m="1" x="543"/>
        <item m="1" x="571"/>
        <item m="1" x="598"/>
        <item m="1" x="624"/>
        <item m="1" x="655"/>
        <item m="1" x="680"/>
        <item m="1" x="714"/>
        <item m="1" x="740"/>
        <item m="1" x="770"/>
        <item x="12"/>
        <item m="1" x="824"/>
        <item m="1" x="852"/>
        <item m="1" x="886"/>
        <item m="1" x="916"/>
        <item m="1" x="944"/>
        <item m="1" x="41"/>
        <item m="1" x="67"/>
        <item m="1" x="91"/>
        <item m="1" x="113"/>
        <item m="1" x="136"/>
        <item m="1" x="170"/>
        <item m="1" x="192"/>
        <item m="1" x="220"/>
        <item m="1" x="253"/>
        <item m="1" x="283"/>
        <item m="1" x="309"/>
        <item m="1" x="345"/>
        <item m="1" x="381"/>
        <item m="1" x="414"/>
        <item m="1" x="443"/>
        <item m="1" x="474"/>
        <item m="1" x="499"/>
        <item m="1" x="529"/>
        <item m="1" x="553"/>
        <item m="1" x="583"/>
        <item m="1" x="611"/>
        <item x="22"/>
        <item x="18"/>
        <item m="1" x="694"/>
        <item x="3"/>
        <item x="25"/>
        <item m="1" x="783"/>
        <item m="1" x="807"/>
        <item m="1" x="836"/>
        <item m="1" x="869"/>
        <item m="1" x="900"/>
        <item m="1" x="930"/>
        <item m="1" x="32"/>
        <item m="1" x="55"/>
        <item m="1" x="80"/>
        <item m="1" x="102"/>
        <item m="1" x="124"/>
        <item m="1" x="152"/>
        <item m="1" x="182"/>
        <item m="1" x="206"/>
        <item m="1" x="236"/>
        <item m="1" x="267"/>
        <item m="1" x="291"/>
        <item m="1" x="324"/>
        <item m="1" x="361"/>
        <item m="1" x="395"/>
        <item m="1" x="457"/>
        <item m="1" x="542"/>
        <item m="1" x="623"/>
        <item m="1" x="767"/>
        <item m="1" x="794"/>
        <item m="1" x="819"/>
        <item m="1" x="850"/>
        <item m="1" x="882"/>
        <item m="1" x="912"/>
        <item m="1" x="942"/>
        <item m="1" x="37"/>
        <item m="1" x="63"/>
        <item m="1" x="90"/>
        <item m="1" x="111"/>
        <item m="1" x="134"/>
        <item m="1" x="167"/>
        <item m="1" x="188"/>
        <item m="1" x="215"/>
        <item m="1" x="251"/>
        <item m="1" x="280"/>
        <item m="1" x="305"/>
        <item m="1" x="341"/>
        <item m="1" x="377"/>
        <item m="1" x="411"/>
        <item m="1" x="441"/>
        <item m="1" x="470"/>
        <item m="1" x="495"/>
        <item m="1" x="527"/>
        <item m="1" x="550"/>
        <item m="1" x="581"/>
        <item m="1" x="609"/>
        <item m="1" x="633"/>
        <item m="1" x="663"/>
        <item m="1" x="690"/>
        <item m="1" x="725"/>
        <item m="1" x="753"/>
        <item m="1" x="782"/>
        <item m="1" x="804"/>
        <item m="1" x="833"/>
        <item m="1" x="865"/>
        <item m="1" x="895"/>
        <item m="1" x="928"/>
        <item m="1" x="53"/>
        <item m="1" x="78"/>
        <item m="1" x="101"/>
        <item m="1" x="121"/>
        <item m="1" x="148"/>
        <item m="1" x="178"/>
        <item m="1" x="201"/>
        <item m="1" x="232"/>
        <item m="1" x="263"/>
        <item m="1" x="321"/>
        <item m="1" x="358"/>
        <item m="1" x="392"/>
        <item m="1" x="426"/>
        <item m="1" x="508"/>
        <item m="1" x="567"/>
        <item m="1" x="619"/>
        <item m="1" x="650"/>
        <item m="1" x="675"/>
        <item m="1" x="708"/>
        <item m="1" x="736"/>
        <item m="1" x="763"/>
        <item m="1" x="790"/>
        <item m="1" x="816"/>
        <item m="1" x="846"/>
        <item m="1" x="880"/>
        <item m="1" x="177"/>
        <item m="1" x="199"/>
        <item m="1" x="260"/>
        <item m="1" x="338"/>
        <item m="1" x="374"/>
        <item m="1" x="409"/>
        <item m="1" x="425"/>
        <item m="1" x="439"/>
        <item m="1" x="451"/>
        <item m="1" x="482"/>
        <item m="1" x="494"/>
        <item m="1" x="564"/>
        <item m="1" x="594"/>
        <item m="1" x="618"/>
        <item m="1" x="647"/>
        <item m="1" x="687"/>
        <item m="1" x="705"/>
        <item m="1" x="845"/>
        <item m="1" x="893"/>
        <item m="1" x="938"/>
        <item m="1" x="28"/>
        <item m="1" x="99"/>
        <item m="1" x="146"/>
        <item m="1" x="563"/>
        <item m="1" x="579"/>
        <item m="1" x="734"/>
        <item m="1" x="829"/>
        <item m="1" x="844"/>
        <item m="1" x="863"/>
        <item m="1" x="87"/>
        <item m="1" x="98"/>
        <item m="1" x="119"/>
        <item m="1" x="129"/>
        <item m="1" x="163"/>
        <item m="1" x="176"/>
        <item x="14"/>
        <item m="1" x="229"/>
        <item m="1" x="247"/>
        <item x="6"/>
        <item m="1" x="276"/>
        <item x="2"/>
        <item m="1" x="301"/>
        <item x="11"/>
        <item m="1" x="336"/>
        <item m="1" x="372"/>
        <item x="24"/>
        <item m="1" x="561"/>
        <item m="1" x="577"/>
        <item x="17"/>
        <item m="1" x="605"/>
        <item m="1" x="630"/>
        <item m="1" x="645"/>
        <item m="1" x="659"/>
        <item m="1" x="674"/>
        <item m="1" x="686"/>
        <item m="1" x="702"/>
        <item m="1" x="720"/>
        <item m="1" x="733"/>
        <item m="1" x="750"/>
        <item m="1" x="761"/>
        <item m="1" x="777"/>
        <item m="1" x="789"/>
        <item m="1" x="803"/>
        <item m="1" x="815"/>
        <item m="1" x="828"/>
        <item m="1" x="843"/>
        <item m="1" x="861"/>
        <item m="1" x="878"/>
        <item m="1" x="892"/>
        <item m="1" x="908"/>
        <item m="1" x="924"/>
        <item m="1" x="118"/>
        <item m="1" x="144"/>
        <item m="1" x="197"/>
        <item m="1" x="228"/>
        <item m="1" x="259"/>
        <item m="1" x="275"/>
        <item m="1" x="289"/>
        <item m="1" x="300"/>
        <item m="1" x="317"/>
        <item m="1" x="335"/>
        <item m="1" x="355"/>
        <item m="1" x="371"/>
        <item m="1" x="391"/>
        <item m="1" x="407"/>
        <item m="1" x="438"/>
        <item m="1" x="450"/>
        <item m="1" x="468"/>
        <item m="1" x="480"/>
        <item m="1" x="492"/>
        <item m="1" x="505"/>
        <item m="1" x="522"/>
        <item m="1" x="537"/>
        <item m="1" x="548"/>
        <item m="1" x="560"/>
        <item m="1" x="576"/>
        <item m="1" x="604"/>
        <item m="1" x="617"/>
        <item m="1" x="629"/>
        <item m="1" x="673"/>
        <item m="1" x="685"/>
        <item m="1" x="701"/>
        <item m="1" x="760"/>
        <item m="1" x="776"/>
        <item m="1" x="877"/>
        <item m="1" x="60"/>
        <item m="1" x="75"/>
        <item m="1" x="86"/>
        <item m="1" x="108"/>
        <item m="1" x="117"/>
        <item m="1" x="128"/>
        <item m="1" x="143"/>
        <item m="1" x="161"/>
        <item m="1" x="174"/>
        <item m="1" x="316"/>
        <item m="1" x="334"/>
        <item m="1" x="354"/>
        <item m="1" x="390"/>
        <item m="1" x="465"/>
        <item m="1" x="559"/>
        <item m="1" x="590"/>
        <item m="1" x="602"/>
        <item m="1" x="627"/>
        <item m="1" x="642"/>
        <item x="5"/>
        <item x="20"/>
        <item x="8"/>
        <item x="16"/>
        <item m="1" x="731"/>
        <item m="1" x="747"/>
        <item m="1" x="891"/>
        <item m="1" x="907"/>
        <item m="1" x="922"/>
        <item m="1" x="935"/>
        <item m="1" x="949"/>
        <item m="1" x="36"/>
        <item m="1" x="47"/>
        <item m="1" x="74"/>
        <item m="1" x="85"/>
        <item m="1" x="95"/>
        <item m="1" x="127"/>
        <item m="1" x="142"/>
        <item m="1" x="160"/>
        <item m="1" x="173"/>
        <item m="1" x="185"/>
        <item m="1" x="212"/>
        <item m="1" x="243"/>
        <item m="1" x="258"/>
        <item m="1" x="315"/>
        <item m="1" x="876"/>
        <item m="1" x="242"/>
        <item m="1" x="388"/>
        <item m="1" x="405"/>
        <item m="1" x="448"/>
        <item m="1" x="490"/>
        <item m="1" x="546"/>
        <item m="1" x="684"/>
        <item m="1" x="947"/>
        <item m="1" x="46"/>
        <item m="1" x="72"/>
        <item m="1" x="422"/>
        <item m="1" x="489"/>
        <item m="1" x="534"/>
        <item m="1" x="788"/>
        <item m="1" x="503"/>
        <item m="1" x="671"/>
        <item m="1" x="225"/>
        <item m="1" x="718"/>
        <item m="1" x="730"/>
        <item m="1" x="257"/>
        <item m="1" x="273"/>
        <item m="1" x="288"/>
        <item m="1" x="775"/>
        <item m="1" x="298"/>
        <item m="1" x="787"/>
        <item m="1" x="314"/>
        <item m="1" x="801"/>
        <item m="1" x="331"/>
        <item m="1" x="813"/>
        <item m="1" x="351"/>
        <item m="1" x="826"/>
        <item m="1" x="369"/>
        <item m="1" x="841"/>
        <item m="1" x="386"/>
        <item m="1" x="856"/>
        <item m="1" x="402"/>
        <item m="1" x="464"/>
        <item m="1" x="502"/>
        <item m="1" x="45"/>
        <item m="1" x="557"/>
        <item m="1" x="573"/>
        <item m="1" x="105"/>
        <item m="1" x="589"/>
        <item m="1" x="115"/>
        <item m="1" x="601"/>
        <item m="1" x="614"/>
        <item m="1" x="139"/>
        <item m="1" x="625"/>
        <item m="1" x="157"/>
        <item m="1" x="658"/>
        <item m="1" x="184"/>
        <item m="1" x="670"/>
        <item m="1" x="193"/>
        <item m="1" x="682"/>
        <item m="1" x="210"/>
        <item m="1" x="717"/>
        <item m="1" x="240"/>
        <item m="1" x="745"/>
        <item m="1" x="759"/>
        <item m="1" x="287"/>
        <item m="1" x="773"/>
        <item m="1" x="297"/>
        <item m="1" x="313"/>
        <item m="1" x="350"/>
        <item m="1" x="368"/>
        <item m="1" x="385"/>
        <item m="1" x="855"/>
        <item m="1" x="401"/>
        <item m="1" x="420"/>
        <item m="1" x="888"/>
        <item m="1" x="436"/>
        <item m="1" x="905"/>
        <item m="1" x="447"/>
        <item m="1" x="918"/>
        <item m="1" x="478"/>
        <item m="1" x="588"/>
        <item m="1" x="156"/>
        <item m="1" x="209"/>
        <item m="1" x="697"/>
        <item m="1" x="716"/>
        <item m="1" x="728"/>
        <item m="1" x="743"/>
        <item m="1" x="286"/>
        <item m="1" x="772"/>
        <item m="1" x="296"/>
        <item m="1" x="786"/>
        <item m="1" x="312"/>
        <item m="1" x="799"/>
        <item m="1" x="330"/>
        <item m="1" x="812"/>
        <item m="1" x="349"/>
        <item m="1" x="825"/>
        <item m="1" x="367"/>
        <item m="1" x="840"/>
        <item m="1" x="384"/>
        <item m="1" x="854"/>
        <item m="1" x="400"/>
        <item m="1" x="874"/>
        <item m="1" x="419"/>
        <item m="1" x="887"/>
        <item m="1" x="435"/>
        <item m="1" x="904"/>
        <item m="1" x="445"/>
        <item m="1" x="917"/>
        <item m="1" x="463"/>
        <item m="1" x="932"/>
        <item m="1" x="477"/>
        <item m="1" x="945"/>
        <item m="1" x="487"/>
        <item m="1" x="35"/>
        <item m="1" x="501"/>
        <item m="1" x="43"/>
        <item m="1" x="518"/>
        <item m="1" x="57"/>
        <item m="1" x="532"/>
        <item m="1" x="68"/>
        <item m="1" x="544"/>
        <item m="1" x="83"/>
        <item m="1" x="556"/>
        <item m="1" x="93"/>
        <item m="1" x="587"/>
        <item m="1" x="600"/>
        <item m="1" x="137"/>
        <item m="1" x="638"/>
        <item m="1" x="657"/>
        <item m="1" x="797"/>
        <item m="1" x="462"/>
        <item m="1" x="475"/>
        <item m="1" x="515"/>
        <item m="1" x="572"/>
        <item m="1" x="585"/>
        <item m="1" x="154"/>
        <item m="1" x="328"/>
        <item m="1" x="365"/>
        <item m="1" x="839"/>
        <item m="1" x="382"/>
        <item m="1" x="853"/>
        <item m="1" x="399"/>
        <item m="1" x="871"/>
        <item m="1" x="104"/>
        <item m="1" x="656"/>
        <item m="1" x="530"/>
        <item m="1" x="415"/>
        <item m="1" x="885"/>
        <item m="1" x="432"/>
        <item m="1" x="584"/>
        <item m="1" x="125"/>
        <item m="1" x="612"/>
        <item m="1" x="654"/>
        <item m="1" x="668"/>
        <item m="1" x="191"/>
        <item m="1" x="712"/>
        <item m="1" x="238"/>
        <item m="1" x="269"/>
        <item m="1" x="755"/>
        <item m="1" x="281"/>
        <item m="1" x="768"/>
        <item m="1" x="292"/>
        <item m="1" x="784"/>
        <item m="1" x="308"/>
        <item m="1" x="796"/>
        <item m="1" x="326"/>
        <item m="1" x="808"/>
        <item m="1" x="343"/>
        <item m="1" x="822"/>
        <item m="1" x="363"/>
        <item m="1" x="837"/>
        <item m="1" x="380"/>
        <item m="1" x="851"/>
        <item m="1" x="397"/>
        <item m="1" x="870"/>
        <item m="1" x="413"/>
        <item m="1" x="884"/>
        <item m="1" x="430"/>
        <item m="1" x="901"/>
        <item m="1" x="442"/>
        <item m="1" x="914"/>
        <item m="1" x="459"/>
        <item m="1" x="931"/>
        <item m="1" x="472"/>
        <item m="1" x="943"/>
        <item m="1" x="484"/>
        <item m="1" x="33"/>
        <item m="1" x="498"/>
        <item m="1" x="39"/>
        <item m="1" x="512"/>
        <item m="1" x="56"/>
        <item m="1" x="65"/>
        <item m="1" x="81"/>
        <item m="1" x="551"/>
        <item m="1" x="570"/>
        <item m="1" x="103"/>
        <item m="1" x="112"/>
        <item m="1" x="667"/>
        <item m="1" x="237"/>
        <item m="1" x="738"/>
        <item m="1" x="268"/>
        <item m="1" x="307"/>
        <item m="1" x="795"/>
        <item m="1" x="325"/>
        <item m="1" x="342"/>
        <item m="1" x="821"/>
        <item m="1" x="396"/>
        <item m="1" x="867"/>
        <item m="1" x="883"/>
        <item m="1" x="429"/>
        <item m="1" x="899"/>
        <item m="1" x="913"/>
        <item m="1" x="458"/>
        <item m="1" x="483"/>
        <item m="1" x="497"/>
        <item m="1" x="38"/>
        <item m="1" x="528"/>
        <item m="1" x="64"/>
        <item m="1" x="266"/>
        <item m="1" x="290"/>
        <item m="1" x="323"/>
        <item m="1" x="820"/>
        <item m="1" x="360"/>
        <item m="1" x="835"/>
        <item m="1" x="456"/>
        <item m="1" x="569"/>
        <item m="1" x="597"/>
        <item m="1" x="123"/>
        <item m="1" x="610"/>
        <item m="1" x="135"/>
        <item m="1" x="622"/>
        <item m="1" x="151"/>
        <item m="1" x="635"/>
        <item m="1" x="168"/>
        <item m="1" x="653"/>
        <item m="1" x="180"/>
        <item m="1" x="666"/>
        <item m="1" x="189"/>
        <item m="1" x="678"/>
        <item m="1" x="205"/>
        <item m="1" x="692"/>
        <item m="1" x="216"/>
        <item m="1" x="711"/>
        <item m="1" x="235"/>
        <item m="1" x="265"/>
        <item m="1" x="805"/>
        <item m="1" x="818"/>
        <item m="1" x="378"/>
        <item m="1" x="849"/>
        <item m="1" x="412"/>
        <item m="1" x="898"/>
        <item m="1" x="454"/>
        <item m="1" x="941"/>
        <item m="1" x="30"/>
        <item m="1" x="496"/>
        <item m="1" x="511"/>
        <item m="1" x="62"/>
        <item m="1" x="89"/>
        <item m="1" x="568"/>
        <item m="1" x="596"/>
        <item m="1" x="122"/>
        <item m="1" x="132"/>
        <item m="1" x="165"/>
        <item m="1" x="664"/>
        <item m="1" x="203"/>
        <item m="1" x="710"/>
        <item m="1" x="234"/>
        <item m="1" x="250"/>
        <item m="1" x="737"/>
        <item m="1" x="793"/>
        <item m="1" x="428"/>
        <item m="1" x="896"/>
        <item m="1" x="453"/>
        <item m="1" x="929"/>
        <item m="1" x="54"/>
        <item m="1" x="526"/>
        <item m="1" x="79"/>
        <item m="1" x="620"/>
        <item m="1" x="149"/>
        <item m="1" x="651"/>
        <item m="1" x="662"/>
        <item m="1" x="187"/>
        <item m="1" x="202"/>
        <item m="1" x="689"/>
        <item m="1" x="709"/>
        <item m="1" x="233"/>
        <item m="1" x="724"/>
        <item m="1" x="249"/>
        <item m="1" x="264"/>
        <item m="1" x="752"/>
        <item m="1" x="277"/>
        <item m="1" x="781"/>
        <item m="1" x="303"/>
        <item m="1" x="791"/>
        <item m="1" x="322"/>
        <item m="1" x="817"/>
        <item m="1" x="359"/>
        <item m="1" x="832"/>
        <item m="1" x="375"/>
        <item m="1" x="847"/>
        <item m="1" x="393"/>
        <item m="1" x="410"/>
        <item m="1" x="427"/>
        <item m="1" x="894"/>
        <item m="1" x="440"/>
        <item m="1" x="469"/>
        <item m="1" x="940"/>
        <item m="1" x="509"/>
        <item m="1" x="525"/>
        <item m="1" x="131"/>
        <item m="1" x="676"/>
        <item m="1" x="200"/>
        <item m="1" x="723"/>
        <item m="1" x="262"/>
        <item m="1" x="751"/>
        <item m="1" x="764"/>
        <item m="1" x="320"/>
        <item m="1" x="340"/>
        <item m="1" x="831"/>
        <item m="1" x="881"/>
        <item m="1" x="452"/>
        <item m="1" x="927"/>
        <item m="1" x="29"/>
        <item m="1" x="52"/>
        <item m="1" x="524"/>
        <item m="1" x="566"/>
        <item m="1" x="120"/>
        <item m="1" x="608"/>
        <item m="1" x="130"/>
        <item m="1" x="164"/>
        <item m="1" x="421"/>
        <item m="1" x="890"/>
        <item m="1" x="661"/>
        <item m="1" x="214"/>
        <item m="1" x="707"/>
        <item m="1" x="488"/>
        <item m="1" x="248"/>
        <item m="1" x="735"/>
        <item m="1" x="261"/>
        <item m="1" x="519"/>
        <item m="1" x="339"/>
        <item m="1" x="911"/>
        <item m="1" x="211"/>
        <item m="1" x="241"/>
        <item m="1" x="746"/>
        <item m="1" x="541"/>
        <item m="1" x="77"/>
        <item m="1" x="919"/>
        <item m="1" x="319"/>
        <item m="1" x="864"/>
        <item m="1" x="158"/>
        <item m="1" x="194"/>
        <item m="1" x="61"/>
        <item m="1" x="540"/>
        <item m="1" x="493"/>
        <item m="1" x="539"/>
        <item m="1" x="446"/>
        <item m="1" x="222"/>
        <item m="1" x="715"/>
        <item m="1" x="506"/>
        <item m="1" x="741"/>
        <item m="1" x="50"/>
        <item m="1" x="366"/>
        <item m="1" x="606"/>
        <item m="1" x="703"/>
        <item m="1" x="408"/>
        <item m="1" x="681"/>
        <item m="1" x="925"/>
        <item m="1" x="769"/>
        <item m="1" x="554"/>
        <item m="1" x="748"/>
        <item m="1" x="552"/>
        <item m="1" x="739"/>
        <item m="1" x="48"/>
        <item m="1" x="868"/>
        <item m="1" x="31"/>
        <item m="1" x="582"/>
        <item m="1" x="859"/>
        <item m="1" x="169"/>
        <item m="1" x="806"/>
        <item m="1" x="471"/>
        <item m="1" x="774"/>
        <item m="1" x="889"/>
        <item m="1" x="648"/>
        <item m="1" x="333"/>
        <item m="1" x="190"/>
        <item m="1" x="704"/>
        <item m="1" x="644"/>
        <item m="1" x="827"/>
        <item m="1" x="951"/>
        <item m="1" x="842"/>
        <item m="1" x="133"/>
        <item m="1" x="254"/>
        <item m="1" x="389"/>
        <item m="1" x="507"/>
        <item m="1" x="565"/>
        <item m="1" x="621"/>
        <item m="1" x="679"/>
        <item m="1" x="742"/>
        <item m="1" x="802"/>
        <item m="1" x="858"/>
        <item m="1" x="923"/>
        <item m="1" x="51"/>
        <item m="1" x="100"/>
        <item m="1" x="150"/>
        <item m="1" x="207"/>
        <item m="1" x="272"/>
        <item m="1" x="332"/>
        <item m="1" x="466"/>
        <item m="1" x="523"/>
        <item m="1" x="580"/>
        <item m="1" x="634"/>
        <item m="1" x="695"/>
        <item m="1" x="758"/>
        <item m="1" x="814"/>
        <item m="1" x="875"/>
        <item m="1" x="936"/>
        <item m="1" x="110"/>
        <item m="1" x="166"/>
        <item m="1" x="219"/>
        <item m="1" x="284"/>
        <item m="1" x="352"/>
        <item m="1" x="423"/>
        <item m="1" x="479"/>
        <item m="1" x="538"/>
        <item m="1" x="595"/>
        <item m="1" x="652"/>
        <item m="1" x="713"/>
        <item m="1" x="771"/>
        <item m="1" x="950"/>
        <item m="1" x="76"/>
        <item m="1" x="179"/>
        <item m="1" x="239"/>
        <item m="1" x="295"/>
        <item m="1" x="370"/>
        <item m="1" x="437"/>
        <item m="1" x="491"/>
        <item m="1" x="549"/>
        <item m="1" x="607"/>
        <item m="1" x="665"/>
        <item m="1" x="785"/>
        <item m="1" x="252"/>
        <item m="1" x="310"/>
        <item m="1" x="387"/>
        <item m="1" x="449"/>
        <item m="1" x="504"/>
        <item m="1" x="562"/>
        <item m="1" x="677"/>
        <item m="1" x="798"/>
        <item m="1" x="857"/>
        <item m="1" x="921"/>
        <item m="1" x="49"/>
        <item m="1" x="97"/>
        <item m="1" x="147"/>
        <item m="1" x="204"/>
        <item m="1" x="270"/>
        <item m="1" x="329"/>
        <item m="1" x="403"/>
        <item m="1" x="578"/>
        <item m="1" x="691"/>
        <item m="1" x="756"/>
        <item m="1" x="810"/>
        <item m="1" x="934"/>
        <item m="1" x="109"/>
        <item m="1" x="282"/>
        <item m="1" x="347"/>
        <item m="1" x="593"/>
        <item m="1" x="649"/>
        <item m="1" x="948"/>
        <item m="1" x="293"/>
        <item m="1" x="920"/>
        <item m="1" x="145"/>
        <item m="1" x="520"/>
        <item m="1" x="688"/>
        <item m="1" x="754"/>
        <item m="1" x="873"/>
        <item m="1" x="933"/>
        <item m="1" x="107"/>
        <item m="1" x="162"/>
        <item m="1" x="213"/>
        <item m="1" x="278"/>
        <item m="1" x="344"/>
        <item m="1" x="417"/>
        <item m="1" x="591"/>
        <item m="1" x="646"/>
        <item m="1" x="706"/>
        <item m="1" x="766"/>
        <item m="1" x="823"/>
        <item m="1" x="946"/>
        <item m="1" x="73"/>
        <item m="1" x="175"/>
        <item m="1" x="231"/>
        <item m="1" x="434"/>
        <item m="1" x="547"/>
        <item m="1" x="660"/>
        <item m="1" x="722"/>
        <item m="1" x="838"/>
        <item m="1" x="84"/>
        <item m="1" x="304"/>
        <item m="1" x="643"/>
        <item m="1" x="431"/>
        <item m="1" x="486"/>
        <item m="1" x="721"/>
        <item m="1" x="778"/>
        <item m="1" x="834"/>
        <item m="1" x="902"/>
        <item m="1" x="34"/>
        <item m="1" x="186"/>
        <item m="1" x="245"/>
        <item m="1" x="302"/>
        <item m="1" x="376"/>
        <item m="1" x="500"/>
        <item m="1" x="558"/>
        <item m="1" x="616"/>
        <item m="1" x="848"/>
        <item m="1" x="915"/>
        <item m="1" x="42"/>
        <item m="1" x="394"/>
        <item m="1" x="866"/>
        <item m="1" x="473"/>
        <item m="1" x="700"/>
        <item m="1" x="116"/>
        <item m="1" x="227"/>
        <item m="1" x="356"/>
        <item m="1" x="830"/>
        <item m="1" x="897"/>
        <item m="1" x="615"/>
        <item m="1" x="732"/>
        <item m="1" x="195"/>
        <item m="1" x="749"/>
        <item m="1" x="274"/>
        <item m="1" x="639"/>
        <item m="1" x="226"/>
        <item m="1" x="599"/>
        <item m="1" x="910"/>
        <item m="1" x="683"/>
        <item m="1" x="155"/>
        <item m="1" x="698"/>
        <item m="1" x="879"/>
        <item m="1" x="926"/>
        <item m="1" x="636"/>
        <item m="1" x="218"/>
        <item m="1" x="906"/>
        <item m="1" x="592"/>
        <item m="1" x="574"/>
        <item m="1" x="909"/>
        <item m="1" x="181"/>
        <item m="1" x="59"/>
        <item m="1" x="535"/>
        <item m="1" x="159"/>
        <item m="1" x="114"/>
        <item m="1" x="628"/>
        <item m="1" x="416"/>
        <item m="1" x="641"/>
        <item m="1" x="40"/>
        <item m="1" x="939"/>
        <item m="1" x="71"/>
        <item m="1" x="792"/>
        <item m="1" x="221"/>
        <item m="1" x="306"/>
        <item m="1" x="299"/>
        <item m="1" x="171"/>
        <item m="1" x="406"/>
        <item m="1" x="467"/>
        <item m="1" x="693"/>
        <item m="1" x="726"/>
        <item m="1" x="346"/>
        <item m="1" x="198"/>
        <item m="1" x="141"/>
        <item m="1" x="196"/>
        <item m="1" x="455"/>
        <item m="1" x="811"/>
        <item m="1" x="521"/>
        <item m="1" x="779"/>
        <item m="1" x="246"/>
        <item m="1" x="460"/>
        <item m="1" x="516"/>
        <item m="1" x="575"/>
        <item m="1" x="626"/>
        <item m="1" x="357"/>
        <item m="1" x="66"/>
        <item m="1" x="699"/>
        <item m="1" x="353"/>
        <item m="1" x="937"/>
        <item m="1" x="424"/>
        <item m="1" x="106"/>
        <item m="1" x="510"/>
        <item m="1" x="603"/>
        <item m="1" x="88"/>
        <item m="1" x="536"/>
        <item m="1" x="279"/>
        <item m="1" x="244"/>
        <item m="1" x="640"/>
        <item m="1" x="481"/>
        <item m="1" x="765"/>
        <item m="1" x="230"/>
        <item m="1" x="140"/>
        <item m="1" x="337"/>
        <item m="1" x="860"/>
        <item m="1" x="404"/>
        <item m="1" x="96"/>
        <item m="1" x="362"/>
        <item m="1" x="780"/>
        <item m="1" x="379"/>
        <item m="1" x="762"/>
        <item m="1" x="672"/>
        <item m="1" x="373"/>
        <item m="1" x="224"/>
        <item m="1" x="256"/>
        <item m="1" x="92"/>
        <item m="1" x="318"/>
        <item m="1" x="217"/>
        <item m="1" x="719"/>
        <item m="1" x="729"/>
        <item m="1" x="513"/>
        <item m="1" x="632"/>
        <item x="0"/>
        <item t="default"/>
      </items>
    </pivotField>
  </pivotFields>
  <rowFields count="1">
    <field x="0"/>
  </rowFields>
  <rowItems count="28">
    <i>
      <x v="8"/>
    </i>
    <i>
      <x v="10"/>
    </i>
    <i>
      <x v="11"/>
    </i>
    <i>
      <x v="12"/>
    </i>
    <i>
      <x v="13"/>
    </i>
    <i>
      <x v="17"/>
    </i>
    <i>
      <x v="20"/>
    </i>
    <i>
      <x v="30"/>
    </i>
    <i>
      <x v="40"/>
    </i>
    <i>
      <x v="42"/>
    </i>
    <i>
      <x v="45"/>
    </i>
    <i>
      <x v="46"/>
    </i>
    <i>
      <x v="70"/>
    </i>
    <i>
      <x v="97"/>
    </i>
    <i>
      <x v="98"/>
    </i>
    <i>
      <x v="100"/>
    </i>
    <i>
      <x v="101"/>
    </i>
    <i>
      <x v="224"/>
    </i>
    <i>
      <x v="227"/>
    </i>
    <i>
      <x v="229"/>
    </i>
    <i>
      <x v="231"/>
    </i>
    <i>
      <x v="234"/>
    </i>
    <i>
      <x v="237"/>
    </i>
    <i>
      <x v="313"/>
    </i>
    <i>
      <x v="314"/>
    </i>
    <i>
      <x v="315"/>
    </i>
    <i>
      <x v="3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Req2Res wo DATA" fld="0" subtotal="count" baseField="0" baseItem="0"/>
    <dataField name="CDF dataReq2Res wo DATA" fld="0" subtotal="count" baseField="0" baseItem="25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Req2Res wo DATA" fld="0" subtotal="count" showDataAs="percentOfTotal" baseField="0" baseItem="30" numFmtId="10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2962F-542E-4ADD-A366-B05216C3B8DE}" name="PivotTable2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J1:M6" firstHeaderRow="0" firstDataRow="1" firstDataCol="1"/>
  <pivotFields count="1">
    <pivotField axis="axisRow" dataField="1" showAll="0" sortType="ascending">
      <items count="149">
        <item m="1" x="4"/>
        <item m="1" x="89"/>
        <item m="1" x="138"/>
        <item m="1" x="16"/>
        <item m="1" x="42"/>
        <item x="2"/>
        <item m="1" x="91"/>
        <item x="0"/>
        <item m="1" x="113"/>
        <item m="1" x="125"/>
        <item m="1" x="141"/>
        <item m="1" x="9"/>
        <item m="1" x="17"/>
        <item m="1" x="29"/>
        <item m="1" x="44"/>
        <item m="1" x="47"/>
        <item m="1" x="50"/>
        <item m="1" x="56"/>
        <item m="1" x="63"/>
        <item m="1" x="70"/>
        <item m="1" x="77"/>
        <item m="1" x="88"/>
        <item m="1" x="93"/>
        <item x="1"/>
        <item m="1" x="108"/>
        <item m="1" x="116"/>
        <item m="1" x="129"/>
        <item m="1" x="135"/>
        <item m="1" x="67"/>
        <item m="1" x="6"/>
        <item m="1" x="73"/>
        <item m="1" x="10"/>
        <item m="1" x="82"/>
        <item m="1" x="20"/>
        <item m="1" x="96"/>
        <item m="1" x="25"/>
        <item m="1" x="99"/>
        <item m="1" x="39"/>
        <item m="1" x="114"/>
        <item m="1" x="45"/>
        <item m="1" x="126"/>
        <item m="1" x="133"/>
        <item m="1" x="142"/>
        <item m="1" x="65"/>
        <item m="1" x="5"/>
        <item m="1" x="81"/>
        <item m="1" x="13"/>
        <item m="1" x="18"/>
        <item m="1" x="94"/>
        <item m="1" x="54"/>
        <item m="1" x="146"/>
        <item m="1" x="68"/>
        <item m="1" x="7"/>
        <item m="1" x="74"/>
        <item m="1" x="118"/>
        <item m="1" x="83"/>
        <item m="1" x="92"/>
        <item m="1" x="51"/>
        <item m="1" x="57"/>
        <item m="1" x="26"/>
        <item m="1" x="139"/>
        <item m="1" x="64"/>
        <item m="1" x="31"/>
        <item m="1" x="105"/>
        <item m="1" x="40"/>
        <item m="1" x="78"/>
        <item m="1" x="127"/>
        <item m="1" x="22"/>
        <item m="1" x="27"/>
        <item m="1" x="143"/>
        <item m="1" x="102"/>
        <item m="1" x="34"/>
        <item m="1" x="72"/>
        <item m="1" x="43"/>
        <item m="1" x="117"/>
        <item m="1" x="14"/>
        <item m="1" x="49"/>
        <item m="1" x="106"/>
        <item m="1" x="79"/>
        <item m="1" x="136"/>
        <item m="1" x="12"/>
        <item m="1" x="62"/>
        <item m="1" x="120"/>
        <item m="1" x="147"/>
        <item m="1" x="37"/>
        <item m="1" x="8"/>
        <item m="1" x="52"/>
        <item m="1" x="11"/>
        <item m="1" x="59"/>
        <item m="1" x="28"/>
        <item m="1" x="84"/>
        <item m="1" x="15"/>
        <item m="1" x="124"/>
        <item m="1" x="35"/>
        <item m="1" x="109"/>
        <item m="1" x="100"/>
        <item m="1" x="123"/>
        <item m="1" x="32"/>
        <item m="1" x="90"/>
        <item m="1" x="19"/>
        <item m="1" x="130"/>
        <item m="1" x="24"/>
        <item m="1" x="80"/>
        <item m="1" x="97"/>
        <item m="1" x="30"/>
        <item m="1" x="48"/>
        <item m="1" x="128"/>
        <item m="1" x="38"/>
        <item m="1" x="23"/>
        <item m="1" x="75"/>
        <item m="1" x="134"/>
        <item m="1" x="85"/>
        <item m="1" x="103"/>
        <item m="1" x="98"/>
        <item m="1" x="110"/>
        <item m="1" x="121"/>
        <item m="1" x="132"/>
        <item m="1" x="112"/>
        <item m="1" x="107"/>
        <item m="1" x="60"/>
        <item m="1" x="86"/>
        <item m="1" x="137"/>
        <item m="1" x="111"/>
        <item m="1" x="21"/>
        <item m="1" x="122"/>
        <item m="1" x="58"/>
        <item m="1" x="69"/>
        <item m="1" x="140"/>
        <item m="1" x="46"/>
        <item m="1" x="101"/>
        <item m="1" x="53"/>
        <item m="1" x="76"/>
        <item m="1" x="33"/>
        <item m="1" x="61"/>
        <item m="1" x="119"/>
        <item m="1" x="71"/>
        <item m="1" x="131"/>
        <item m="1" x="87"/>
        <item m="1" x="41"/>
        <item m="1" x="144"/>
        <item m="1" x="95"/>
        <item m="1" x="104"/>
        <item m="1" x="55"/>
        <item m="1" x="115"/>
        <item m="1" x="66"/>
        <item m="1" x="36"/>
        <item m="1" x="145"/>
        <item x="3"/>
        <item t="default"/>
      </items>
    </pivotField>
  </pivotFields>
  <rowFields count="1">
    <field x="0"/>
  </rowFields>
  <rowItems count="5">
    <i>
      <x v="5"/>
    </i>
    <i>
      <x v="7"/>
    </i>
    <i>
      <x v="23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uration" fld="0" subtotal="count" baseField="0" baseItem="0"/>
    <dataField name="CDF duration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uration" fld="0" subtotal="count" showDataAs="percentOfTotal" baseField="0" baseItem="0" numFmtId="10"/>
  </dataFields>
  <chartFormats count="9"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8540B31F-164C-4E61-890D-DF442D9B7BDE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007E66D1-D8D6-415F-8537-1252ABCE25F9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B0CC9EF5-2C79-4458-897F-1A09A4D73E2A}" autoFormatId="16" applyNumberFormats="0" applyBorderFormats="0" applyFontFormats="0" applyPatternFormats="0" applyAlignmentFormats="0" applyWidthHeightFormats="0">
  <queryTableRefresh nextId="31" unboundColumnsRight="21">
    <queryTableFields count="27">
      <queryTableField id="1" name="BYTENUM" tableColumnId="1"/>
      <queryTableField id="2" name="FRT_DEC" tableColumnId="2"/>
      <queryTableField id="3" name="FRT_HEX" tableColumnId="3"/>
      <queryTableField id="8" name="[TRACECODE]:.1" tableColumnId="8"/>
      <queryTableField id="9" name="[TRACECODE]:.2" tableColumnId="9"/>
      <queryTableField id="5" name="TRACE INFO" tableColumnId="5"/>
      <queryTableField id="6" dataBound="0" tableColumnId="6"/>
      <queryTableField id="7" dataBound="0" tableColumnId="7"/>
      <queryTableField id="12" dataBound="0" tableColumnId="10"/>
      <queryTableField id="13" dataBound="0" tableColumnId="11"/>
      <queryTableField id="14" dataBound="0" tableColumnId="12"/>
      <queryTableField id="15" dataBound="0" tableColumnId="13"/>
      <queryTableField id="17" dataBound="0" tableColumnId="15"/>
      <queryTableField id="16" dataBound="0" tableColumnId="14"/>
      <queryTableField id="18" dataBound="0" tableColumnId="16"/>
      <queryTableField id="19" dataBound="0" tableColumnId="17"/>
      <queryTableField id="29" dataBound="0" tableColumnId="27"/>
      <queryTableField id="20" dataBound="0" tableColumnId="18"/>
      <queryTableField id="21" dataBound="0" tableColumnId="19"/>
      <queryTableField id="22" dataBound="0" tableColumnId="20"/>
      <queryTableField id="23" dataBound="0" tableColumnId="21"/>
      <queryTableField id="24" dataBound="0" tableColumnId="22"/>
      <queryTableField id="25" dataBound="0" tableColumnId="23"/>
      <queryTableField id="27" dataBound="0" tableColumnId="25"/>
      <queryTableField id="26" dataBound="0" tableColumnId="24"/>
      <queryTableField id="28" dataBound="0" tableColumnId="26"/>
      <queryTableField id="30" dataBound="0" tableColumnId="2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C9B05EA-1997-4285-BD1F-1EF518768A53}" autoFormatId="16" applyNumberFormats="0" applyBorderFormats="0" applyFontFormats="0" applyPatternFormats="0" applyAlignmentFormats="0" applyWidthHeightFormats="0">
  <queryTableRefresh nextId="12" unboundColumnsRight="6">
    <queryTableFields count="11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  <queryTableField id="9" dataBound="0" tableColumnId="9"/>
      <queryTableField id="8" dataBound="0" tableColumnId="8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829F5FF-2913-4411-BADA-11EC33934691}" autoFormatId="16" applyNumberFormats="0" applyBorderFormats="0" applyFontFormats="0" applyPatternFormats="0" applyAlignmentFormats="0" applyWidthHeightFormats="0">
  <queryTableRefresh nextId="12">
    <queryTableFields count="7">
      <queryTableField id="1" name="BYTENUM" tableColumnId="1"/>
      <queryTableField id="2" name="FRT_DEC" tableColumnId="2"/>
      <queryTableField id="3" name="FRT_HEX" tableColumnId="3"/>
      <queryTableField id="7" name="TRACECODEdec" tableColumnId="7"/>
      <queryTableField id="8" name="TRACECODEhex" tableColumnId="8"/>
      <queryTableField id="6" name="TRACE INFO" tableColumnId="6"/>
      <queryTableField id="9" name="durat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E6EECA-3835-4A66-BA0B-B098E95D3C03}" name="decoded" displayName="decoded" ref="A1:G3372" tableType="queryTable" totalsRowShown="0" headerRowDxfId="139" dataDxfId="138">
  <autoFilter ref="A1:G3372" xr:uid="{E7A34A14-14A7-427A-9689-957DF21D3C84}"/>
  <tableColumns count="7">
    <tableColumn id="1" xr3:uid="{9343A48F-A10A-4901-BD0C-9D03B5B315E7}" uniqueName="1" name="BYTENUM" queryTableFieldId="1" dataDxfId="129"/>
    <tableColumn id="2" xr3:uid="{63330328-6A94-4BF3-BA40-45C677BF2232}" uniqueName="2" name="FRT_DEC" queryTableFieldId="2" dataDxfId="128"/>
    <tableColumn id="3" xr3:uid="{0B5999F9-1C94-4F15-9EE7-BE36CD61E03E}" uniqueName="3" name="FRT_HEX" queryTableFieldId="3" dataDxfId="127"/>
    <tableColumn id="4" xr3:uid="{26A027F0-63F1-47A8-9C95-8EB9D3CBF712}" uniqueName="4" name="[TRACECODE]:" queryTableFieldId="4" dataDxfId="126"/>
    <tableColumn id="5" xr3:uid="{C8A6E401-F48B-487D-9743-E3E1D63C0D72}" uniqueName="5" name="TRACE INFO" queryTableFieldId="5" dataDxfId="125"/>
    <tableColumn id="6" xr3:uid="{744CF633-B5F3-458A-B563-6D6D552A3F2F}" uniqueName="6" name="diff" queryTableFieldId="6" dataDxfId="124">
      <calculatedColumnFormula>decoded[[#This Row],[FRT_DEC]]-B1</calculatedColumnFormula>
    </tableColumn>
    <tableColumn id="7" xr3:uid="{C05A859A-63FA-4F5A-8C35-6E65A6D7F23F}" uniqueName="7" name="clid" queryTableFieldId="7" dataDxfId="123">
      <calculatedColumnFormula>IF(LEFT(decoded[[#This Row],[TRACE INFO]],6)="CL_NEW",TRIM(MID(SUBSTITUTE(decoded[[#This Row],[TRACE INFO]]," ",REPT(" ",LEN(decoded[[#This Row],[TRACE INFO]]))), (4-1)*LEN(decoded[[#This Row],[TRACE INFO]])+1, LEN(decoded[[#This Row],[TRACE INFO]]))),G1)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8AFCF1-153D-455A-9E69-C167C6AD14B0}" name="decoded__2" displayName="decoded__2" ref="A1:G3372" tableType="queryTable" totalsRowShown="0" headerRowDxfId="137">
  <autoFilter ref="A1:G3372" xr:uid="{221CD2AE-775E-4701-A233-61FF0C3B8E02}"/>
  <tableColumns count="7">
    <tableColumn id="1" xr3:uid="{61F8BF67-5B35-470B-BC1D-74D673E04037}" uniqueName="1" name="BYTENUM" queryTableFieldId="1" dataDxfId="46"/>
    <tableColumn id="2" xr3:uid="{479D6529-A981-40EA-BFF8-62540C06756E}" uniqueName="2" name="FRT_DEC" queryTableFieldId="2" dataDxfId="45"/>
    <tableColumn id="3" xr3:uid="{1726830C-C912-40CA-8276-046BAE16DA93}" uniqueName="3" name="FRT_HEX" queryTableFieldId="3" dataDxfId="44"/>
    <tableColumn id="4" xr3:uid="{A6333A3B-B741-4EC0-ABB5-CB2AD9FEBE4A}" uniqueName="4" name="[TRACECODE]:" queryTableFieldId="4" dataDxfId="43"/>
    <tableColumn id="5" xr3:uid="{7638D61F-6D3A-45E9-AD1A-2788FCC55B71}" uniqueName="5" name="TRACE INFO" queryTableFieldId="5" dataDxfId="42"/>
    <tableColumn id="6" xr3:uid="{A7E3BEE7-57DE-412D-94E3-8561DF1D78EA}" uniqueName="6" name="DIFF" queryTableFieldId="6" dataDxfId="41">
      <calculatedColumnFormula>decoded__2[[#This Row],[FRT_DEC]]-B1</calculatedColumnFormula>
    </tableColumn>
    <tableColumn id="7" xr3:uid="{6D994FCA-5EB0-4AF7-8B9B-D699A256681E}" uniqueName="7" name="clid" queryTableFieldId="7" dataDxfId="40">
      <calculatedColumnFormula>IF(LEFT(decoded__2[[#This Row],[TRACE INFO]],6)="CL_NEW",TRIM(MID(SUBSTITUTE(decoded__2[[#This Row],[TRACE INFO]]," ",REPT(" ",LEN(decoded__2[[#This Row],[TRACE INFO]]))), (4-1)*LEN(decoded__2[[#This Row],[TRACE INFO]])+1, LEN(decoded__2[[#This Row],[TRACE INFO]]))),G1)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515129-B5C7-434C-B6F7-C5A2192D4749}" name="timingTable" displayName="timingTable" ref="A4:AA518" tableType="queryTable" totalsRowShown="0">
  <autoFilter ref="A4:AA518" xr:uid="{15E8C9CF-884C-4691-A59A-1E3C87ABBE06}"/>
  <tableColumns count="27">
    <tableColumn id="1" xr3:uid="{A9EF053F-F023-4888-9CAE-EF68060F2520}" uniqueName="1" name="BYTENUM" queryTableFieldId="1" dataDxfId="39"/>
    <tableColumn id="2" xr3:uid="{AE4E94B4-84D2-4DDD-B24B-A88317121619}" uniqueName="2" name="FRT_DEC" queryTableFieldId="2"/>
    <tableColumn id="3" xr3:uid="{7911B432-32C4-47B6-8F8B-A8C5EB679F81}" uniqueName="3" name="FRT_HEX" queryTableFieldId="3" dataDxfId="38"/>
    <tableColumn id="8" xr3:uid="{131A3750-09EC-4B56-B3B2-71EB2917EE9D}" uniqueName="8" name="[TRACECODE]:.1" queryTableFieldId="8"/>
    <tableColumn id="9" xr3:uid="{91DE73A8-32F4-4118-AA19-F5D44C2AA07D}" uniqueName="9" name="[TRACECODE]:.2" queryTableFieldId="9" dataDxfId="37"/>
    <tableColumn id="5" xr3:uid="{7652D48C-B861-4F70-8555-4AA903A90760}" uniqueName="5" name="TRACE INFO" queryTableFieldId="5" dataDxfId="36"/>
    <tableColumn id="6" xr3:uid="{0AF06080-9C7C-442B-B708-526DB4F3631B}" uniqueName="6" name="diff" queryTableFieldId="6" dataDxfId="35">
      <calculatedColumnFormula>timingTable[[#This Row],[FRT_DEC]]-B4</calculatedColumnFormula>
    </tableColumn>
    <tableColumn id="7" xr3:uid="{D35A72D6-2C68-4BC2-8A5E-F38F89301704}" uniqueName="7" name="cl id" queryTableFieldId="7" dataDxfId="34">
      <calculatedColumnFormula>IF(timingTable[[#This Row],['[TRACECODE']:.1]]=131,TRIM(MID(SUBSTITUTE(timingTable[[#This Row],[TRACE INFO]]," ",REPT(" ",LEN(timingTable[[#This Row],[TRACE INFO]]))), (4-1)*LEN(timingTable[[#This Row],[TRACE INFO]])+1, LEN(timingTable[[#This Row],[TRACE INFO]]))),H4)</calculatedColumnFormula>
    </tableColumn>
    <tableColumn id="10" xr3:uid="{39307B61-4EB8-454A-A7BA-1EBF9E03BE5E}" uniqueName="10" name="FRT32_val" queryTableFieldId="12" dataDxfId="33">
      <calculatedColumnFormula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calculatedColumnFormula>
    </tableColumn>
    <tableColumn id="11" xr3:uid="{C0DA5DBC-36C5-4DC9-9933-8A336246A486}" uniqueName="11" name="FRT32_trace" queryTableFieldId="13" dataDxfId="32">
      <calculatedColumnFormula>HEX2DEC(RIGHT(timingTable[[#This Row],[FRT_HEX]],MIN(LEN(timingTable[[#This Row],[FRT_HEX]])-2,8)))</calculatedColumnFormula>
    </tableColumn>
    <tableColumn id="12" xr3:uid="{44DA4475-E1AD-49F9-9ED7-A629759E259B}" uniqueName="12" name="afterTxCol" queryTableFieldId="14" dataDxfId="31">
      <calculatedColumnFormula>IF(timingTable[[#This Row],['[TRACECODE']:.1]]=140,"afterTx","")</calculatedColumnFormula>
    </tableColumn>
    <tableColumn id="13" xr3:uid="{DAABD16F-257D-494C-99B9-E9D9E025777A}" uniqueName="13" name="beforeTx" queryTableFieldId="15" dataDxfId="30">
      <calculatedColumnFormula>IF(AND(H7=H5,K7="afterTx"),"beforeTx","")</calculatedColumnFormula>
    </tableColumn>
    <tableColumn id="15" xr3:uid="{F41C250C-B5D7-46AA-80AE-42E1027B270C}" uniqueName="15" name="dccol" queryTableFieldId="17" dataDxfId="29">
      <calculatedColumnFormula>IF(AND(H5=H4,K4="afterTx",timingTable[[#This Row],['[TRACECODE']:.1]]=6),"dc","")</calculatedColumnFormula>
    </tableColumn>
    <tableColumn id="14" xr3:uid="{50EDA8FB-55C6-4414-AC78-7E0EABBA8CD7}" uniqueName="14" name="txEnd" queryTableFieldId="16" dataDxfId="28">
      <calculatedColumnFormula>IF(AND(H5=H3,M3="dc"),"txEnd","")</calculatedColumnFormula>
    </tableColumn>
    <tableColumn id="16" xr3:uid="{337B36AA-6CF7-4757-B6C5-342A732A9B5E}" uniqueName="16" name="afterRxCol" queryTableFieldId="18" dataDxfId="27">
      <calculatedColumnFormula>IF(timingTable[[#This Row],['[TRACECODE']:.1]]=141,"afterRx","")</calculatedColumnFormula>
    </tableColumn>
    <tableColumn id="17" xr3:uid="{73AEDE9A-0492-4237-A89C-1EE0E68E4887}" uniqueName="17" name="beforeRx" queryTableFieldId="19" dataDxfId="26">
      <calculatedColumnFormula>IF(AND(H5=H6,O6="afterRx"),"beforeRx","")</calculatedColumnFormula>
    </tableColumn>
    <tableColumn id="27" xr3:uid="{2B8275B1-0B5A-4C3A-B287-CBB0FF98043D}" uniqueName="27" name="rxStart" queryTableFieldId="29" dataDxfId="25">
      <calculatedColumnFormula>IF(AND(H5=H4,O4="afterRx"),"rxStart","")</calculatedColumnFormula>
    </tableColumn>
    <tableColumn id="18" xr3:uid="{29726E72-97CD-4FD0-9B8B-981EBDCAAFE9}" uniqueName="18" name="rxEnd" queryTableFieldId="20" dataDxfId="24">
      <calculatedColumnFormula>IF(AND(H5=H3,Q3="rxStart"),"rxEnd","")</calculatedColumnFormula>
    </tableColumn>
    <tableColumn id="19" xr3:uid="{FFE7DEBC-28C7-49D1-B6D7-B5F272B5F733}" uniqueName="19" name="txPHR - target" queryTableFieldId="21" dataDxfId="23">
      <calculatedColumnFormula>IF(AND(H8=H5,M8="dc",L5="beforeTx"),I8-I5,"EMPTY")</calculatedColumnFormula>
    </tableColumn>
    <tableColumn id="20" xr3:uid="{8D953732-31ED-421B-8883-5A7992C4FE40}" uniqueName="20" name="txEnd to rxStart" queryTableFieldId="22" dataDxfId="22">
      <calculatedColumnFormula>IF(AND(N5="txEnd",P7="beforeRx",O8="afterRx"),J8-I5,"EMPTY")</calculatedColumnFormula>
    </tableColumn>
    <tableColumn id="21" xr3:uid="{F8337298-0230-4308-AE4B-5D33CD0679B9}" uniqueName="21" name="rxEnd to targetTime" queryTableFieldId="23" dataDxfId="21">
      <calculatedColumnFormula>IF(AND(L7="beforeTx",R5="rxEnd",H7=H5),I7-I5,"EMPTY")</calculatedColumnFormula>
    </tableColumn>
    <tableColumn id="22" xr3:uid="{4370D172-8789-409D-8C44-C1F2416F8080}" uniqueName="22" name="rxEnd to txTime" queryTableFieldId="24" dataDxfId="20">
      <calculatedColumnFormula>IF(AND(R5="rxEnd",M10="dc",H5=H10),I10-I5,"EMPTY")</calculatedColumnFormula>
    </tableColumn>
    <tableColumn id="23" xr3:uid="{E4032075-49EE-4E95-A453-7F13BCC3EA0C}" uniqueName="23" name="txCall to targetTime" queryTableFieldId="25" dataDxfId="19">
      <calculatedColumnFormula>IF(L5="beforeTx",timingTable[[#This Row],[FRT32_val]]-timingTable[[#This Row],[FRT32_trace]],"EMPTY")</calculatedColumnFormula>
    </tableColumn>
    <tableColumn id="25" xr3:uid="{2E7912CC-3986-4AEB-8D1E-5E8995EA70FC}" uniqueName="25" name="txCall to afterTx" queryTableFieldId="27" dataDxfId="18">
      <calculatedColumnFormula>IF(AND(L5="beforeTx",K7="afterTx"),J7-J5,"EMPTY")</calculatedColumnFormula>
    </tableColumn>
    <tableColumn id="24" xr3:uid="{E745C600-BA2F-4F05-A027-CC922FAA1411}" uniqueName="24" name="rxEnd to txCall" queryTableFieldId="26" dataDxfId="17">
      <calculatedColumnFormula>IF(AND(R5="rxEnd",L7="beforeTx"),J7-I5,"EMPTY")</calculatedColumnFormula>
    </tableColumn>
    <tableColumn id="26" xr3:uid="{32F2B303-98EE-4024-95BB-1B38BAB99F3C}" uniqueName="26" name="rxCall to afterRx" queryTableFieldId="28" dataDxfId="16">
      <calculatedColumnFormula>IF(AND(P5="beforeRx",O6="afterRx"),J6-timingTable[[#This Row],[FRT32_trace]],"EMPTY")</calculatedColumnFormula>
    </tableColumn>
    <tableColumn id="28" xr3:uid="{9FC16FE6-BBF3-44FD-BB97-AEBD1E06EE80}" uniqueName="28" name="txend to rxstart act" queryTableFieldId="30" dataDxfId="15">
      <calculatedColumnFormula>IF(AND(timingTable[[#This Row],[txEnd]]="txEnd",Q9="rxStart"),I9-timingTable[[#This Row],[FRT32_val]],"EMPTY")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B2C957-B6A9-4E83-9700-DCABC6C3120F}" name="fastLink" displayName="fastLink" ref="A1:K80" tableType="queryTable" totalsRowShown="0">
  <tableColumns count="11">
    <tableColumn id="1" xr3:uid="{BB2C09E9-CE7C-4E24-860D-4CE7C8AA4FA8}" uniqueName="1" name="BYTENUM" queryTableFieldId="1" dataDxfId="14"/>
    <tableColumn id="2" xr3:uid="{E02F0EBC-6BBF-479C-BDE8-0908EBEB7FCA}" uniqueName="2" name="FRT_DEC" queryTableFieldId="2"/>
    <tableColumn id="3" xr3:uid="{44F93880-102B-420B-A980-2AB7CA301FC8}" uniqueName="3" name="FRT_HEX" queryTableFieldId="3" dataDxfId="13"/>
    <tableColumn id="4" xr3:uid="{37C066E1-0488-46B1-8785-355D0770E6DB}" uniqueName="4" name="[TRACECODE]:" queryTableFieldId="4" dataDxfId="12"/>
    <tableColumn id="5" xr3:uid="{08593CCB-B347-4F9B-A549-A2E7D0603AFE}" uniqueName="5" name="TRACE INFO" queryTableFieldId="5" dataDxfId="11"/>
    <tableColumn id="6" xr3:uid="{664D558B-31C2-4F99-AF45-AD8E63DB6D77}" uniqueName="6" name="req_col" queryTableFieldId="6" dataDxfId="10">
      <calculatedColumnFormula>IF(fastLink[[#This Row],['[TRACECODE']:]]="148 (0x94)","req")</calculatedColumnFormula>
    </tableColumn>
    <tableColumn id="7" xr3:uid="{7E091CC4-E100-4864-8BD4-7E9993D6FE22}" uniqueName="7" name="resp_col" queryTableFieldId="7" dataDxfId="9">
      <calculatedColumnFormula>IF(fastLink[[#This Row],['[TRACECODE']:]]="149 (0x95)","res","")</calculatedColumnFormula>
    </tableColumn>
    <tableColumn id="9" xr3:uid="{A65EAD6E-8C5F-4493-B730-874D7F04991C}" uniqueName="9" name="data" queryTableFieldId="9" dataDxfId="8">
      <calculatedColumnFormula>IF(AND(fastLink[[#This Row],['[TRACECODE']:]]="149 (0x95)",RIGHT(fastLink[[#This Row],[TRACE INFO]],4)&lt;&gt;"0000"),"YES","NO")</calculatedColumnFormula>
    </tableColumn>
    <tableColumn id="8" xr3:uid="{9212C0F2-C535-4EE5-91DF-C2B50F076DBC}" uniqueName="8" name="data req to resp" queryTableFieldId="8" dataDxfId="7">
      <calculatedColumnFormula>IF(AND(F1="req",fastLink[[#This Row],[resp_col]]="res"),fastLink[[#This Row],[FRT_DEC]]-B1,"EMPTY")</calculatedColumnFormula>
    </tableColumn>
    <tableColumn id="10" xr3:uid="{9375718F-3D56-4195-8118-0B68ED7DE711}" uniqueName="10" name="dataReq2Res DATA" queryTableFieldId="10" dataDxfId="6">
      <calculatedColumnFormula>IF(AND(fastLink[[#This Row],[resp_col]]="res",fastLink[[#This Row],[data]]="YES"),fastLink[[#This Row],[data req to resp]],"EMPTY")</calculatedColumnFormula>
    </tableColumn>
    <tableColumn id="11" xr3:uid="{1038E481-B06C-40AE-9470-F0328DD41896}" uniqueName="11" name="dataReq2Res wo DATA" queryTableFieldId="11" dataDxfId="5">
      <calculatedColumnFormula>IF(AND(fastLink[[#This Row],[resp_col]]="res",fastLink[[#This Row],[data]]="NO"),fastLink[[#This Row],[data req to resp]],"EMPTY")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0A00FF-5D10-4A43-8E7C-873B0926AC35}" name="clDuration" displayName="clDuration" ref="A1:G20" tableType="queryTable" totalsRowShown="0">
  <tableColumns count="7">
    <tableColumn id="1" xr3:uid="{4A7C02A4-06BB-4056-8408-34EE462F144A}" uniqueName="1" name="BYTENUM" queryTableFieldId="1" dataDxfId="4"/>
    <tableColumn id="2" xr3:uid="{739F6357-9E17-425F-996B-898790F76D96}" uniqueName="2" name="FRT_DEC" queryTableFieldId="2"/>
    <tableColumn id="3" xr3:uid="{26BBB6EE-7D31-4549-922E-62040452B4FE}" uniqueName="3" name="FRT_HEX" queryTableFieldId="3" dataDxfId="3"/>
    <tableColumn id="7" xr3:uid="{7A7121E0-C015-416E-8B94-5D24AF95D6F6}" uniqueName="7" name="TRACECODEdec" queryTableFieldId="7"/>
    <tableColumn id="8" xr3:uid="{07D79498-A1DE-4E15-A829-B0142560EAD7}" uniqueName="8" name="TRACECODEhex" queryTableFieldId="8" dataDxfId="2"/>
    <tableColumn id="6" xr3:uid="{A84976F5-725A-4441-B66E-71ED2E7A27AE}" uniqueName="6" name="TRACE INFO" queryTableFieldId="6" dataDxfId="1"/>
    <tableColumn id="9" xr3:uid="{D9B75BDD-DDD6-4868-955D-A6014B5653F4}" uniqueName="9" name="duration" queryTableFieldId="9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E77C0A-F562-4561-B136-F2AF48760297}" name="Table2" displayName="Table2" ref="A1:E303" totalsRowShown="0" headerRowDxfId="136" tableBorderDxfId="135">
  <autoFilter ref="A1:E303" xr:uid="{00000000-0009-0000-0100-000002000000}"/>
  <tableColumns count="5">
    <tableColumn id="1" xr3:uid="{3D15A839-67FD-4716-AE10-7BA60EE14744}" name="TRACING NAME" dataDxfId="134"/>
    <tableColumn id="2" xr3:uid="{233BC0F0-FB1C-4AF4-B2E2-81931BF1A553}" name="DEC" dataDxfId="133"/>
    <tableColumn id="3" xr3:uid="{34CCFA4B-9913-40FE-B045-E5A99EDBD05D}" name="HEX" dataDxfId="132">
      <calculatedColumnFormula>DEC2HEX(B2)</calculatedColumnFormula>
    </tableColumn>
    <tableColumn id="4" xr3:uid="{B500DEE3-2F43-4781-BCD4-054723442BF9}" name="DISABLE=1" dataDxfId="131"/>
    <tableColumn id="5" xr3:uid="{86F62041-CC2D-4E12-BF26-D52D13DD36AF}" name="BYTE_CNT" dataDxfId="130">
      <calculatedColumnFormula>IF(MOD(B2,8)=0,E1+1,E1)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table" Target="../tables/table4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42D2-569B-4552-9839-7C37BE508790}">
  <dimension ref="A1:S14712"/>
  <sheetViews>
    <sheetView zoomScaleNormal="100" workbookViewId="0">
      <pane ySplit="1" topLeftCell="A2" activePane="bottomLeft" state="frozen"/>
      <selection pane="bottomLeft" activeCell="D14" sqref="D14"/>
    </sheetView>
  </sheetViews>
  <sheetFormatPr defaultRowHeight="15" x14ac:dyDescent="0.25"/>
  <cols>
    <col min="1" max="1" width="15.28515625" style="2" bestFit="1" customWidth="1"/>
    <col min="2" max="2" width="14.140625" style="5" bestFit="1" customWidth="1"/>
    <col min="3" max="3" width="14.85546875" style="2" bestFit="1" customWidth="1"/>
    <col min="4" max="4" width="19.140625" style="2" bestFit="1" customWidth="1"/>
    <col min="5" max="5" width="81.140625" style="6" bestFit="1" customWidth="1"/>
    <col min="6" max="6" width="8.85546875" style="7" bestFit="1" customWidth="1"/>
    <col min="7" max="7" width="9" style="7" bestFit="1" customWidth="1"/>
    <col min="8" max="8" width="4.140625" style="7" customWidth="1"/>
    <col min="9" max="9" width="25" style="6" bestFit="1" customWidth="1"/>
    <col min="10" max="10" width="7" style="2" customWidth="1"/>
    <col min="11" max="11" width="7.5703125" style="11" customWidth="1"/>
    <col min="12" max="12" width="7" style="10" customWidth="1"/>
    <col min="13" max="13" width="9.85546875" style="2" customWidth="1"/>
    <col min="14" max="14" width="6.7109375" style="2" customWidth="1"/>
    <col min="15" max="15" width="7.42578125" style="2" customWidth="1"/>
    <col min="16" max="16" width="8.7109375" style="7" customWidth="1"/>
    <col min="17" max="17" width="9.42578125" style="7" customWidth="1"/>
    <col min="18" max="18" width="10.5703125" style="7" customWidth="1"/>
    <col min="19" max="44" width="16.28515625" style="7" bestFit="1" customWidth="1"/>
    <col min="45" max="45" width="11.28515625" style="7" bestFit="1" customWidth="1"/>
    <col min="46" max="16384" width="9.140625" style="7"/>
  </cols>
  <sheetData>
    <row r="1" spans="1:19" s="1" customFormat="1" ht="45" x14ac:dyDescent="0.25">
      <c r="A1" s="1" t="s">
        <v>1</v>
      </c>
      <c r="B1" s="8" t="s">
        <v>2</v>
      </c>
      <c r="C1" s="1" t="s">
        <v>7</v>
      </c>
      <c r="D1" s="1" t="s">
        <v>3</v>
      </c>
      <c r="E1" s="3" t="s">
        <v>0</v>
      </c>
      <c r="F1" s="1" t="s">
        <v>34</v>
      </c>
      <c r="G1" s="1" t="s">
        <v>1156</v>
      </c>
      <c r="I1" s="3">
        <f>COUNTA(A:A)</f>
        <v>3372</v>
      </c>
      <c r="J1" s="1" t="s">
        <v>27</v>
      </c>
      <c r="K1" s="9" t="s">
        <v>28</v>
      </c>
      <c r="L1" s="10" t="s">
        <v>29</v>
      </c>
      <c r="M1" s="10" t="s">
        <v>37</v>
      </c>
      <c r="N1" s="10" t="s">
        <v>38</v>
      </c>
      <c r="O1" s="10" t="s">
        <v>39</v>
      </c>
      <c r="P1" s="10" t="s">
        <v>42</v>
      </c>
      <c r="Q1" s="10" t="s">
        <v>1059</v>
      </c>
      <c r="R1" s="10" t="s">
        <v>1060</v>
      </c>
      <c r="S1" s="10" t="s">
        <v>2118</v>
      </c>
    </row>
    <row r="2" spans="1:19" x14ac:dyDescent="0.25">
      <c r="A2" s="4" t="s">
        <v>43</v>
      </c>
      <c r="B2" s="5">
        <v>1556329604367</v>
      </c>
      <c r="C2" s="4" t="s">
        <v>4106</v>
      </c>
      <c r="D2" s="4" t="s">
        <v>13</v>
      </c>
      <c r="E2" s="6" t="s">
        <v>5</v>
      </c>
      <c r="F2" s="5" t="e">
        <f>decoded[[#This Row],[FRT_DEC]]-B1</f>
        <v>#VALUE!</v>
      </c>
      <c r="G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INFO]]))),G1)</f>
        <v>clid</v>
      </c>
      <c r="I2" s="6" t="s">
        <v>19</v>
      </c>
      <c r="J2" s="2">
        <f>COUNTIF($E:$E,$I2)</f>
        <v>0</v>
      </c>
    </row>
    <row r="3" spans="1:19" x14ac:dyDescent="0.25">
      <c r="A3" s="4" t="s">
        <v>44</v>
      </c>
      <c r="B3" s="5">
        <v>1556329604373</v>
      </c>
      <c r="C3" s="4" t="s">
        <v>4107</v>
      </c>
      <c r="D3" s="4" t="s">
        <v>11</v>
      </c>
      <c r="E3" s="6" t="s">
        <v>4083</v>
      </c>
      <c r="F3" s="5">
        <f>decoded[[#This Row],[FRT_DEC]]-B2</f>
        <v>6</v>
      </c>
      <c r="G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INFO]]))),G2)</f>
        <v>clid</v>
      </c>
      <c r="I3" s="6" t="s">
        <v>17</v>
      </c>
      <c r="J3" s="2">
        <f>COUNTIF($E:$E,$I3)</f>
        <v>20</v>
      </c>
    </row>
    <row r="4" spans="1:19" x14ac:dyDescent="0.25">
      <c r="A4" s="4" t="s">
        <v>45</v>
      </c>
      <c r="B4" s="5">
        <v>1556329604411</v>
      </c>
      <c r="C4" s="4" t="s">
        <v>4108</v>
      </c>
      <c r="D4" s="4" t="s">
        <v>12</v>
      </c>
      <c r="E4" s="6" t="s">
        <v>4</v>
      </c>
      <c r="F4" s="5">
        <f>decoded[[#This Row],[FRT_DEC]]-B3</f>
        <v>38</v>
      </c>
      <c r="G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INFO]]))),G3)</f>
        <v>clid</v>
      </c>
      <c r="I4" s="6" t="s">
        <v>20</v>
      </c>
      <c r="J4" s="2">
        <f>COUNTIF($E:$E,$I4)</f>
        <v>1544</v>
      </c>
    </row>
    <row r="5" spans="1:19" x14ac:dyDescent="0.25">
      <c r="A5" s="4" t="s">
        <v>732</v>
      </c>
      <c r="B5" s="5">
        <v>1556329604415</v>
      </c>
      <c r="C5" s="4" t="s">
        <v>4109</v>
      </c>
      <c r="D5" s="4" t="s">
        <v>14</v>
      </c>
      <c r="E5" s="6" t="s">
        <v>6</v>
      </c>
      <c r="F5" s="5">
        <f>decoded[[#This Row],[FRT_DEC]]-B4</f>
        <v>4</v>
      </c>
      <c r="G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INFO]]))),G4)</f>
        <v>clid</v>
      </c>
      <c r="I5" s="6" t="s">
        <v>21</v>
      </c>
      <c r="J5" s="2">
        <f>COUNTIF($E:$E,$I5)</f>
        <v>10</v>
      </c>
    </row>
    <row r="6" spans="1:19" x14ac:dyDescent="0.25">
      <c r="A6" s="4" t="s">
        <v>733</v>
      </c>
      <c r="B6" s="5">
        <v>1556329604425</v>
      </c>
      <c r="C6" s="4" t="s">
        <v>4110</v>
      </c>
      <c r="D6" s="4" t="s">
        <v>14</v>
      </c>
      <c r="E6" s="6" t="s">
        <v>2005</v>
      </c>
      <c r="F6" s="5">
        <f>decoded[[#This Row],[FRT_DEC]]-B5</f>
        <v>10</v>
      </c>
      <c r="G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INFO]]))),G5)</f>
        <v>clid</v>
      </c>
      <c r="I6" s="6" t="s">
        <v>1171</v>
      </c>
      <c r="J6" s="2" cm="1">
        <f t="array" ref="J6">SUM(IF(FREQUENCY(A2:A11,A2:A11)&gt;0,1))</f>
        <v>0</v>
      </c>
    </row>
    <row r="7" spans="1:19" x14ac:dyDescent="0.25">
      <c r="A7" s="4" t="s">
        <v>46</v>
      </c>
      <c r="B7" s="5">
        <v>1556329604431</v>
      </c>
      <c r="C7" s="4" t="s">
        <v>4111</v>
      </c>
      <c r="D7" s="4" t="s">
        <v>2006</v>
      </c>
      <c r="E7" s="6" t="s">
        <v>2148</v>
      </c>
      <c r="F7" s="5">
        <f>decoded[[#This Row],[FRT_DEC]]-B6</f>
        <v>6</v>
      </c>
      <c r="G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INFO]]))),G6)</f>
        <v>clid</v>
      </c>
      <c r="I7" s="6" t="s">
        <v>35</v>
      </c>
      <c r="J7" s="2">
        <f t="shared" ref="J7:J19" si="0">COUNTIF($E:$E,$I7)</f>
        <v>10</v>
      </c>
      <c r="K7" s="11">
        <f t="shared" ref="K7:K17" si="1">COUNTIF(E:E,I7&amp;"SUCCESS*")</f>
        <v>10</v>
      </c>
      <c r="L7" s="10">
        <f>J7-K7</f>
        <v>0</v>
      </c>
      <c r="M7" s="2">
        <f t="shared" ref="M7:R17" si="2">COUNTIF($E:$E,$I7&amp;M$1)</f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Q7" s="2">
        <f t="shared" si="2"/>
        <v>0</v>
      </c>
      <c r="R7" s="2">
        <f t="shared" si="2"/>
        <v>0</v>
      </c>
    </row>
    <row r="8" spans="1:19" x14ac:dyDescent="0.25">
      <c r="A8" s="4" t="s">
        <v>47</v>
      </c>
      <c r="B8" s="5">
        <v>1556329604442</v>
      </c>
      <c r="C8" s="4" t="s">
        <v>4112</v>
      </c>
      <c r="D8" s="4" t="s">
        <v>74</v>
      </c>
      <c r="E8" s="6" t="s">
        <v>3756</v>
      </c>
      <c r="F8" s="5">
        <f>decoded[[#This Row],[FRT_DEC]]-B7</f>
        <v>11</v>
      </c>
      <c r="G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INFO]]))),G7)</f>
        <v>clid</v>
      </c>
      <c r="I8" s="6" t="s">
        <v>30</v>
      </c>
      <c r="J8" s="2">
        <f t="shared" si="0"/>
        <v>10</v>
      </c>
      <c r="K8" s="11">
        <f t="shared" si="1"/>
        <v>10</v>
      </c>
      <c r="L8" s="10">
        <f>J8-K8</f>
        <v>0</v>
      </c>
      <c r="M8" s="2">
        <f t="shared" si="2"/>
        <v>0</v>
      </c>
      <c r="N8" s="2">
        <f t="shared" si="2"/>
        <v>0</v>
      </c>
      <c r="O8" s="2">
        <f t="shared" si="2"/>
        <v>0</v>
      </c>
      <c r="P8" s="2">
        <f t="shared" si="2"/>
        <v>0</v>
      </c>
      <c r="Q8" s="2">
        <f t="shared" si="2"/>
        <v>0</v>
      </c>
      <c r="R8" s="2">
        <f t="shared" si="2"/>
        <v>0</v>
      </c>
    </row>
    <row r="9" spans="1:19" x14ac:dyDescent="0.25">
      <c r="A9" s="4" t="s">
        <v>734</v>
      </c>
      <c r="B9" s="5">
        <v>1556329604444</v>
      </c>
      <c r="C9" s="4" t="s">
        <v>4113</v>
      </c>
      <c r="D9" s="4" t="s">
        <v>74</v>
      </c>
      <c r="E9" s="6" t="s">
        <v>4114</v>
      </c>
      <c r="F9" s="5">
        <f>decoded[[#This Row],[FRT_DEC]]-B8</f>
        <v>2</v>
      </c>
      <c r="G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INFO]]))),G8)</f>
        <v>clid</v>
      </c>
      <c r="I9" s="6" t="s">
        <v>32</v>
      </c>
      <c r="J9" s="2">
        <f t="shared" si="0"/>
        <v>146</v>
      </c>
      <c r="K9" s="11">
        <f t="shared" si="1"/>
        <v>146</v>
      </c>
      <c r="L9" s="10">
        <f>J9-K9</f>
        <v>0</v>
      </c>
      <c r="M9" s="2">
        <f t="shared" si="2"/>
        <v>0</v>
      </c>
      <c r="N9" s="2">
        <f t="shared" si="2"/>
        <v>0</v>
      </c>
      <c r="O9" s="2">
        <f t="shared" si="2"/>
        <v>0</v>
      </c>
      <c r="P9" s="2">
        <f t="shared" si="2"/>
        <v>0</v>
      </c>
      <c r="Q9" s="2">
        <f t="shared" si="2"/>
        <v>0</v>
      </c>
      <c r="R9" s="2">
        <f t="shared" si="2"/>
        <v>0</v>
      </c>
    </row>
    <row r="10" spans="1:19" x14ac:dyDescent="0.25">
      <c r="A10" s="4" t="s">
        <v>735</v>
      </c>
      <c r="B10" s="5">
        <v>1556329604460</v>
      </c>
      <c r="C10" s="4" t="s">
        <v>4115</v>
      </c>
      <c r="D10" s="4" t="s">
        <v>51</v>
      </c>
      <c r="E10" s="6" t="s">
        <v>4116</v>
      </c>
      <c r="F10" s="5">
        <f>decoded[[#This Row],[FRT_DEC]]-B9</f>
        <v>16</v>
      </c>
      <c r="G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INFO]]))),G9)</f>
        <v>clid</v>
      </c>
      <c r="I10" s="6" t="s">
        <v>31</v>
      </c>
      <c r="J10" s="2">
        <f t="shared" si="0"/>
        <v>20</v>
      </c>
      <c r="K10" s="11">
        <f t="shared" si="1"/>
        <v>20</v>
      </c>
      <c r="L10" s="10">
        <f t="shared" ref="L10:L12" si="3">J10-K10</f>
        <v>0</v>
      </c>
      <c r="M10" s="2">
        <f t="shared" si="2"/>
        <v>0</v>
      </c>
      <c r="N10" s="2">
        <f t="shared" si="2"/>
        <v>0</v>
      </c>
      <c r="O10" s="2">
        <f t="shared" si="2"/>
        <v>0</v>
      </c>
      <c r="P10" s="2">
        <f t="shared" si="2"/>
        <v>0</v>
      </c>
      <c r="Q10" s="2">
        <f t="shared" si="2"/>
        <v>0</v>
      </c>
      <c r="R10" s="2">
        <f t="shared" si="2"/>
        <v>0</v>
      </c>
    </row>
    <row r="11" spans="1:19" x14ac:dyDescent="0.25">
      <c r="A11" s="4" t="s">
        <v>789</v>
      </c>
      <c r="B11" s="5">
        <v>1556329604463</v>
      </c>
      <c r="C11" s="4" t="s">
        <v>4117</v>
      </c>
      <c r="D11" s="4" t="s">
        <v>51</v>
      </c>
      <c r="E11" s="6" t="s">
        <v>4118</v>
      </c>
      <c r="F11" s="5">
        <f>decoded[[#This Row],[FRT_DEC]]-B10</f>
        <v>3</v>
      </c>
      <c r="G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INFO]]))),G10)</f>
        <v>clid</v>
      </c>
      <c r="I11" s="6" t="s">
        <v>40</v>
      </c>
      <c r="J11" s="2">
        <f t="shared" si="0"/>
        <v>30</v>
      </c>
      <c r="K11" s="11">
        <f t="shared" si="1"/>
        <v>30</v>
      </c>
      <c r="L11" s="10">
        <f t="shared" si="3"/>
        <v>0</v>
      </c>
      <c r="M11" s="2">
        <f t="shared" si="2"/>
        <v>0</v>
      </c>
      <c r="N11" s="2">
        <f t="shared" si="2"/>
        <v>0</v>
      </c>
      <c r="O11" s="2">
        <f t="shared" si="2"/>
        <v>0</v>
      </c>
      <c r="P11" s="2">
        <f t="shared" si="2"/>
        <v>0</v>
      </c>
      <c r="Q11" s="2">
        <f t="shared" si="2"/>
        <v>0</v>
      </c>
      <c r="R11" s="2">
        <f t="shared" si="2"/>
        <v>0</v>
      </c>
    </row>
    <row r="12" spans="1:19" x14ac:dyDescent="0.25">
      <c r="A12" s="4" t="s">
        <v>790</v>
      </c>
      <c r="B12" s="5">
        <v>1556329604469</v>
      </c>
      <c r="C12" s="4" t="s">
        <v>4119</v>
      </c>
      <c r="D12" s="4" t="s">
        <v>11</v>
      </c>
      <c r="E12" s="6" t="s">
        <v>4120</v>
      </c>
      <c r="F12" s="5">
        <f>decoded[[#This Row],[FRT_DEC]]-B11</f>
        <v>6</v>
      </c>
      <c r="G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INFO]]))),G11)</f>
        <v>clid</v>
      </c>
      <c r="I12" s="6" t="s">
        <v>41</v>
      </c>
      <c r="J12" s="2">
        <f t="shared" si="0"/>
        <v>39</v>
      </c>
      <c r="K12" s="11">
        <f t="shared" si="1"/>
        <v>39</v>
      </c>
      <c r="L12" s="10">
        <f t="shared" si="3"/>
        <v>0</v>
      </c>
      <c r="M12" s="2">
        <f t="shared" si="2"/>
        <v>0</v>
      </c>
      <c r="N12" s="2">
        <f t="shared" si="2"/>
        <v>0</v>
      </c>
      <c r="O12" s="2">
        <f t="shared" si="2"/>
        <v>0</v>
      </c>
      <c r="P12" s="2">
        <f t="shared" si="2"/>
        <v>0</v>
      </c>
      <c r="Q12" s="2">
        <f t="shared" si="2"/>
        <v>0</v>
      </c>
      <c r="R12" s="2">
        <f t="shared" si="2"/>
        <v>0</v>
      </c>
    </row>
    <row r="13" spans="1:19" x14ac:dyDescent="0.25">
      <c r="A13" s="4" t="s">
        <v>50</v>
      </c>
      <c r="B13" s="5">
        <v>1556329604480</v>
      </c>
      <c r="C13" s="4" t="s">
        <v>4121</v>
      </c>
      <c r="D13" s="4" t="s">
        <v>8</v>
      </c>
      <c r="E13" s="6" t="s">
        <v>4084</v>
      </c>
      <c r="F13" s="5">
        <f>decoded[[#This Row],[FRT_DEC]]-B12</f>
        <v>11</v>
      </c>
      <c r="G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INFO]]))),G12)</f>
        <v>clid</v>
      </c>
      <c r="I13" s="6" t="s">
        <v>33</v>
      </c>
      <c r="J13" s="2">
        <f t="shared" si="0"/>
        <v>10</v>
      </c>
      <c r="K13" s="11">
        <f t="shared" si="1"/>
        <v>10</v>
      </c>
      <c r="L13" s="10">
        <f t="shared" ref="L13:L14" si="4">J13-K13</f>
        <v>0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ref="S13:S19" si="5">COUNTIF($E:$E,$I13&amp;S$1)</f>
        <v>0</v>
      </c>
    </row>
    <row r="14" spans="1:19" x14ac:dyDescent="0.25">
      <c r="A14" s="4" t="s">
        <v>736</v>
      </c>
      <c r="B14" s="5">
        <v>1556329604498</v>
      </c>
      <c r="C14" s="4" t="s">
        <v>4122</v>
      </c>
      <c r="D14" s="4" t="s">
        <v>12</v>
      </c>
      <c r="E14" s="6" t="s">
        <v>4</v>
      </c>
      <c r="F14" s="5">
        <f>decoded[[#This Row],[FRT_DEC]]-B13</f>
        <v>18</v>
      </c>
      <c r="G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INFO]]))),G13)</f>
        <v>clid</v>
      </c>
      <c r="I14" s="6" t="s">
        <v>48</v>
      </c>
      <c r="J14" s="2">
        <f t="shared" si="0"/>
        <v>10</v>
      </c>
      <c r="K14" s="11">
        <f t="shared" si="1"/>
        <v>10</v>
      </c>
      <c r="L14" s="10">
        <f t="shared" si="4"/>
        <v>0</v>
      </c>
      <c r="M14" s="2">
        <f t="shared" si="2"/>
        <v>0</v>
      </c>
      <c r="N14" s="2">
        <f t="shared" si="2"/>
        <v>0</v>
      </c>
      <c r="O14" s="2">
        <f t="shared" si="2"/>
        <v>0</v>
      </c>
      <c r="P14" s="2">
        <f t="shared" si="2"/>
        <v>0</v>
      </c>
      <c r="Q14" s="2">
        <f t="shared" si="2"/>
        <v>0</v>
      </c>
      <c r="R14" s="2">
        <f t="shared" si="2"/>
        <v>0</v>
      </c>
      <c r="S14" s="2">
        <f t="shared" si="5"/>
        <v>0</v>
      </c>
    </row>
    <row r="15" spans="1:19" x14ac:dyDescent="0.25">
      <c r="A15" s="4" t="s">
        <v>791</v>
      </c>
      <c r="B15" s="5">
        <v>1556329604503</v>
      </c>
      <c r="C15" s="4" t="s">
        <v>4123</v>
      </c>
      <c r="D15" s="4" t="s">
        <v>8</v>
      </c>
      <c r="E15" s="6" t="s">
        <v>4124</v>
      </c>
      <c r="F15" s="5">
        <f>decoded[[#This Row],[FRT_DEC]]-B14</f>
        <v>5</v>
      </c>
      <c r="G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INFO]]))),G14)</f>
        <v>clid</v>
      </c>
      <c r="I15" s="6" t="s">
        <v>49</v>
      </c>
      <c r="J15" s="2">
        <f t="shared" si="0"/>
        <v>9</v>
      </c>
      <c r="K15" s="11">
        <f t="shared" si="1"/>
        <v>9</v>
      </c>
      <c r="L15" s="10">
        <f t="shared" ref="L15:L17" si="6">J15-K15</f>
        <v>0</v>
      </c>
      <c r="M15" s="2">
        <f t="shared" si="2"/>
        <v>0</v>
      </c>
      <c r="N15" s="2">
        <f t="shared" si="2"/>
        <v>0</v>
      </c>
      <c r="O15" s="2">
        <f t="shared" si="2"/>
        <v>0</v>
      </c>
      <c r="P15" s="2">
        <f t="shared" si="2"/>
        <v>0</v>
      </c>
      <c r="Q15" s="2">
        <f t="shared" si="2"/>
        <v>0</v>
      </c>
      <c r="R15" s="2">
        <f t="shared" si="2"/>
        <v>0</v>
      </c>
      <c r="S15" s="2">
        <f t="shared" si="5"/>
        <v>0</v>
      </c>
    </row>
    <row r="16" spans="1:19" x14ac:dyDescent="0.25">
      <c r="A16" s="4" t="s">
        <v>792</v>
      </c>
      <c r="B16" s="5">
        <v>1556331933347</v>
      </c>
      <c r="C16" s="4" t="s">
        <v>4125</v>
      </c>
      <c r="D16" s="4" t="s">
        <v>10</v>
      </c>
      <c r="E16" s="6" t="s">
        <v>4126</v>
      </c>
      <c r="F16" s="5">
        <f>decoded[[#This Row],[FRT_DEC]]-B15</f>
        <v>2328844</v>
      </c>
      <c r="G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INFO]]))),G15)</f>
        <v>clid</v>
      </c>
      <c r="I16" s="6" t="s">
        <v>1897</v>
      </c>
      <c r="J16" s="2">
        <f t="shared" si="0"/>
        <v>40</v>
      </c>
      <c r="K16" s="11">
        <f t="shared" si="1"/>
        <v>40</v>
      </c>
      <c r="L16" s="10">
        <f t="shared" si="6"/>
        <v>0</v>
      </c>
      <c r="M16" s="2">
        <f t="shared" si="2"/>
        <v>0</v>
      </c>
      <c r="N16" s="2">
        <f t="shared" si="2"/>
        <v>0</v>
      </c>
      <c r="O16" s="2">
        <f t="shared" si="2"/>
        <v>0</v>
      </c>
      <c r="P16" s="7">
        <f t="shared" si="2"/>
        <v>0</v>
      </c>
      <c r="Q16" s="7">
        <f t="shared" si="2"/>
        <v>0</v>
      </c>
      <c r="R16" s="7">
        <f t="shared" si="2"/>
        <v>0</v>
      </c>
      <c r="S16" s="2">
        <f t="shared" si="5"/>
        <v>0</v>
      </c>
    </row>
    <row r="17" spans="1:19" ht="30" x14ac:dyDescent="0.25">
      <c r="A17" s="4" t="s">
        <v>793</v>
      </c>
      <c r="B17" s="5">
        <v>1556331933350</v>
      </c>
      <c r="C17" s="4" t="s">
        <v>4127</v>
      </c>
      <c r="D17" s="4" t="s">
        <v>10</v>
      </c>
      <c r="E17" s="6" t="s">
        <v>4128</v>
      </c>
      <c r="F17" s="5">
        <f>decoded[[#This Row],[FRT_DEC]]-B16</f>
        <v>3</v>
      </c>
      <c r="G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INFO]]))),G16)</f>
        <v>clid</v>
      </c>
      <c r="I17" s="6" t="s">
        <v>1896</v>
      </c>
      <c r="J17" s="2">
        <f t="shared" si="0"/>
        <v>39</v>
      </c>
      <c r="K17" s="11">
        <f t="shared" si="1"/>
        <v>39</v>
      </c>
      <c r="L17" s="10">
        <f t="shared" si="6"/>
        <v>0</v>
      </c>
      <c r="M17" s="2">
        <f t="shared" si="2"/>
        <v>0</v>
      </c>
      <c r="N17" s="2">
        <f t="shared" si="2"/>
        <v>0</v>
      </c>
      <c r="O17" s="2">
        <f t="shared" si="2"/>
        <v>0</v>
      </c>
      <c r="P17" s="7">
        <f t="shared" si="2"/>
        <v>0</v>
      </c>
      <c r="Q17" s="7">
        <f t="shared" si="2"/>
        <v>0</v>
      </c>
      <c r="R17" s="7">
        <f t="shared" si="2"/>
        <v>0</v>
      </c>
      <c r="S17" s="2">
        <f t="shared" si="5"/>
        <v>0</v>
      </c>
    </row>
    <row r="18" spans="1:19" x14ac:dyDescent="0.25">
      <c r="A18" s="4" t="s">
        <v>794</v>
      </c>
      <c r="B18" s="5">
        <v>1556331933353</v>
      </c>
      <c r="C18" s="4" t="s">
        <v>4129</v>
      </c>
      <c r="D18" s="4" t="s">
        <v>10</v>
      </c>
      <c r="E18" s="6" t="s">
        <v>4130</v>
      </c>
      <c r="F18" s="5">
        <f>decoded[[#This Row],[FRT_DEC]]-B17</f>
        <v>3</v>
      </c>
      <c r="G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INFO]]))),G17)</f>
        <v>clid</v>
      </c>
      <c r="I18" s="6" t="s">
        <v>2013</v>
      </c>
      <c r="J18" s="2">
        <f t="shared" si="0"/>
        <v>39</v>
      </c>
      <c r="P18" s="2"/>
      <c r="Q18" s="2"/>
      <c r="R18" s="2"/>
      <c r="S18" s="2">
        <f t="shared" si="5"/>
        <v>0</v>
      </c>
    </row>
    <row r="19" spans="1:19" x14ac:dyDescent="0.25">
      <c r="A19" s="4" t="s">
        <v>800</v>
      </c>
      <c r="B19" s="5">
        <v>1556331933358</v>
      </c>
      <c r="C19" s="4" t="s">
        <v>4131</v>
      </c>
      <c r="D19" s="4" t="s">
        <v>1131</v>
      </c>
      <c r="E19" s="6" t="s">
        <v>2120</v>
      </c>
      <c r="F19" s="5">
        <f>decoded[[#This Row],[FRT_DEC]]-B18</f>
        <v>5</v>
      </c>
      <c r="G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INFO]]))),G18)</f>
        <v>clid</v>
      </c>
      <c r="I19" s="6" t="s">
        <v>18</v>
      </c>
      <c r="J19" s="2">
        <f t="shared" si="0"/>
        <v>19</v>
      </c>
      <c r="K19" s="11">
        <f>COUNTIF($E:$E,$I19&amp;"SUCCESS*")</f>
        <v>18</v>
      </c>
      <c r="L19" s="10">
        <f>J19-K19</f>
        <v>1</v>
      </c>
      <c r="M19" s="2">
        <f t="shared" ref="M19:R19" si="7">COUNTIF($E:$E,$I19&amp;M$1)</f>
        <v>0</v>
      </c>
      <c r="N19" s="2">
        <f t="shared" si="7"/>
        <v>0</v>
      </c>
      <c r="O19" s="2">
        <f t="shared" si="7"/>
        <v>0</v>
      </c>
      <c r="P19" s="2">
        <f t="shared" si="7"/>
        <v>0</v>
      </c>
      <c r="Q19" s="2">
        <f t="shared" si="7"/>
        <v>0</v>
      </c>
      <c r="R19" s="2">
        <f t="shared" si="7"/>
        <v>0</v>
      </c>
      <c r="S19" s="2">
        <f t="shared" si="5"/>
        <v>0</v>
      </c>
    </row>
    <row r="20" spans="1:19" x14ac:dyDescent="0.25">
      <c r="A20" s="4" t="s">
        <v>801</v>
      </c>
      <c r="B20" s="5">
        <v>1556331933361</v>
      </c>
      <c r="C20" s="4" t="s">
        <v>4132</v>
      </c>
      <c r="D20" s="4" t="s">
        <v>1131</v>
      </c>
      <c r="E20" s="6" t="s">
        <v>2128</v>
      </c>
      <c r="F20" s="5">
        <f>decoded[[#This Row],[FRT_DEC]]-B19</f>
        <v>3</v>
      </c>
      <c r="G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INFO]]))),G19)</f>
        <v>clid</v>
      </c>
    </row>
    <row r="21" spans="1:19" x14ac:dyDescent="0.25">
      <c r="A21" s="4" t="s">
        <v>700</v>
      </c>
      <c r="B21" s="5">
        <v>1556331933364</v>
      </c>
      <c r="C21" s="4" t="s">
        <v>4133</v>
      </c>
      <c r="D21" s="4" t="s">
        <v>65</v>
      </c>
      <c r="E21" s="6" t="s">
        <v>66</v>
      </c>
      <c r="F21" s="5">
        <f>decoded[[#This Row],[FRT_DEC]]-B20</f>
        <v>3</v>
      </c>
      <c r="G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INFO]]))),G20)</f>
        <v>clid</v>
      </c>
      <c r="I21" s="6" t="s">
        <v>22</v>
      </c>
      <c r="J21" s="2">
        <f>COUNTIF($E:$E,$I21)</f>
        <v>289</v>
      </c>
    </row>
    <row r="22" spans="1:19" x14ac:dyDescent="0.25">
      <c r="A22" s="4" t="s">
        <v>737</v>
      </c>
      <c r="B22" s="5">
        <v>1556331933370</v>
      </c>
      <c r="C22" s="4" t="s">
        <v>4134</v>
      </c>
      <c r="D22" s="4" t="s">
        <v>97</v>
      </c>
      <c r="E22" s="6" t="s">
        <v>2149</v>
      </c>
      <c r="F22" s="5">
        <f>decoded[[#This Row],[FRT_DEC]]-B21</f>
        <v>6</v>
      </c>
      <c r="G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INFO]]))),G21)</f>
        <v>clid</v>
      </c>
      <c r="I22" s="6" t="s">
        <v>23</v>
      </c>
      <c r="J22" s="2">
        <f>COUNTIF($E:$E,$I22)</f>
        <v>247</v>
      </c>
    </row>
    <row r="23" spans="1:19" x14ac:dyDescent="0.25">
      <c r="A23" s="4" t="s">
        <v>1086</v>
      </c>
      <c r="B23" s="5">
        <v>1556331933378</v>
      </c>
      <c r="C23" s="4" t="s">
        <v>4135</v>
      </c>
      <c r="D23" s="4" t="s">
        <v>11</v>
      </c>
      <c r="E23" s="6" t="s">
        <v>4001</v>
      </c>
      <c r="F23" s="5">
        <f>decoded[[#This Row],[FRT_DEC]]-B22</f>
        <v>8</v>
      </c>
      <c r="G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INFO]]))),G22)</f>
        <v>clid</v>
      </c>
      <c r="I23" s="6" t="s">
        <v>24</v>
      </c>
      <c r="J23" s="2">
        <f>COUNTIF($E:$E,$I23)</f>
        <v>245</v>
      </c>
    </row>
    <row r="24" spans="1:19" x14ac:dyDescent="0.25">
      <c r="A24" s="4" t="s">
        <v>1087</v>
      </c>
      <c r="B24" s="5">
        <v>1556331933395</v>
      </c>
      <c r="C24" s="4" t="s">
        <v>4136</v>
      </c>
      <c r="D24" s="4" t="s">
        <v>9</v>
      </c>
      <c r="E24" s="6" t="s">
        <v>4002</v>
      </c>
      <c r="F24" s="5">
        <f>decoded[[#This Row],[FRT_DEC]]-B23</f>
        <v>17</v>
      </c>
      <c r="G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INFO]]))),G23)</f>
        <v>clid</v>
      </c>
      <c r="I24" s="6" t="s">
        <v>25</v>
      </c>
      <c r="J24" s="2">
        <f>COUNTIF($E:$E,$I24)</f>
        <v>44</v>
      </c>
    </row>
    <row r="25" spans="1:19" x14ac:dyDescent="0.25">
      <c r="A25" s="4" t="s">
        <v>863</v>
      </c>
      <c r="B25" s="5">
        <v>1556331933398</v>
      </c>
      <c r="C25" s="4" t="s">
        <v>4137</v>
      </c>
      <c r="D25" s="4" t="s">
        <v>97</v>
      </c>
      <c r="E25" s="6" t="s">
        <v>2150</v>
      </c>
      <c r="F25" s="5">
        <f>decoded[[#This Row],[FRT_DEC]]-B24</f>
        <v>3</v>
      </c>
      <c r="G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INFO]]))),G24)</f>
        <v>clid</v>
      </c>
      <c r="I25" s="6" t="s">
        <v>26</v>
      </c>
      <c r="J25" s="2">
        <f>COUNTIF($E:$E,$I25)</f>
        <v>34</v>
      </c>
    </row>
    <row r="26" spans="1:19" x14ac:dyDescent="0.25">
      <c r="A26" s="4" t="s">
        <v>701</v>
      </c>
      <c r="B26" s="5">
        <v>1556331937128</v>
      </c>
      <c r="C26" s="4" t="s">
        <v>4138</v>
      </c>
      <c r="D26" s="4" t="s">
        <v>57</v>
      </c>
      <c r="E26" s="6" t="s">
        <v>2154</v>
      </c>
      <c r="F26" s="5">
        <f>decoded[[#This Row],[FRT_DEC]]-B25</f>
        <v>3730</v>
      </c>
      <c r="G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INFO]]))),G25)</f>
        <v>clid</v>
      </c>
    </row>
    <row r="27" spans="1:19" x14ac:dyDescent="0.25">
      <c r="A27" s="4" t="s">
        <v>702</v>
      </c>
      <c r="B27" s="5">
        <v>1556331937135</v>
      </c>
      <c r="C27" s="4" t="s">
        <v>4139</v>
      </c>
      <c r="D27" s="4" t="s">
        <v>57</v>
      </c>
      <c r="E27" s="6" t="s">
        <v>2152</v>
      </c>
      <c r="F27" s="5">
        <f>decoded[[#This Row],[FRT_DEC]]-B26</f>
        <v>7</v>
      </c>
      <c r="G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INFO]]))),G26)</f>
        <v>clid</v>
      </c>
    </row>
    <row r="28" spans="1:19" x14ac:dyDescent="0.25">
      <c r="A28" s="4" t="s">
        <v>802</v>
      </c>
      <c r="B28" s="5">
        <v>1556331937138</v>
      </c>
      <c r="C28" s="4" t="s">
        <v>4140</v>
      </c>
      <c r="D28" s="4" t="s">
        <v>57</v>
      </c>
      <c r="E28" s="6" t="s">
        <v>60</v>
      </c>
      <c r="F28" s="5">
        <f>decoded[[#This Row],[FRT_DEC]]-B27</f>
        <v>3</v>
      </c>
      <c r="G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INFO]]))),G27)</f>
        <v>clid</v>
      </c>
    </row>
    <row r="29" spans="1:19" x14ac:dyDescent="0.25">
      <c r="A29" s="4" t="s">
        <v>1088</v>
      </c>
      <c r="B29" s="5">
        <v>1556331937141</v>
      </c>
      <c r="C29" s="4" t="s">
        <v>4141</v>
      </c>
      <c r="D29" s="4" t="s">
        <v>61</v>
      </c>
      <c r="E29" s="6" t="s">
        <v>4142</v>
      </c>
      <c r="F29" s="5">
        <f>decoded[[#This Row],[FRT_DEC]]-B28</f>
        <v>3</v>
      </c>
      <c r="G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INFO]]))),G28)</f>
        <v>clid</v>
      </c>
    </row>
    <row r="30" spans="1:19" x14ac:dyDescent="0.25">
      <c r="A30" s="4" t="s">
        <v>1089</v>
      </c>
      <c r="B30" s="5">
        <v>1556331937146</v>
      </c>
      <c r="C30" s="4" t="s">
        <v>4143</v>
      </c>
      <c r="D30" s="4" t="s">
        <v>62</v>
      </c>
      <c r="E30" s="6" t="s">
        <v>63</v>
      </c>
      <c r="F30" s="5">
        <f>decoded[[#This Row],[FRT_DEC]]-B29</f>
        <v>5</v>
      </c>
      <c r="G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INFO]]))),G29)</f>
        <v>clid</v>
      </c>
    </row>
    <row r="31" spans="1:19" x14ac:dyDescent="0.25">
      <c r="A31" s="4" t="s">
        <v>68</v>
      </c>
      <c r="B31" s="5">
        <v>1556331937158</v>
      </c>
      <c r="C31" s="4" t="s">
        <v>4144</v>
      </c>
      <c r="D31" s="4" t="s">
        <v>1131</v>
      </c>
      <c r="E31" s="6" t="s">
        <v>2151</v>
      </c>
      <c r="F31" s="5">
        <f>decoded[[#This Row],[FRT_DEC]]-B30</f>
        <v>12</v>
      </c>
      <c r="G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INFO]]))),G30)</f>
        <v>clid</v>
      </c>
    </row>
    <row r="32" spans="1:19" x14ac:dyDescent="0.25">
      <c r="A32" s="4" t="s">
        <v>703</v>
      </c>
      <c r="B32" s="5">
        <v>1556331937163</v>
      </c>
      <c r="C32" s="4" t="s">
        <v>4145</v>
      </c>
      <c r="D32" s="4" t="s">
        <v>1131</v>
      </c>
      <c r="E32" s="6" t="s">
        <v>2153</v>
      </c>
      <c r="F32" s="5">
        <f>decoded[[#This Row],[FRT_DEC]]-B31</f>
        <v>5</v>
      </c>
      <c r="G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INFO]]))),G31)</f>
        <v>clid</v>
      </c>
    </row>
    <row r="33" spans="1:7" x14ac:dyDescent="0.25">
      <c r="A33" s="4" t="s">
        <v>704</v>
      </c>
      <c r="B33" s="5">
        <v>1556331937174</v>
      </c>
      <c r="C33" s="4" t="s">
        <v>4146</v>
      </c>
      <c r="D33" s="4" t="s">
        <v>65</v>
      </c>
      <c r="E33" s="6" t="s">
        <v>66</v>
      </c>
      <c r="F33" s="5">
        <f>decoded[[#This Row],[FRT_DEC]]-B32</f>
        <v>11</v>
      </c>
      <c r="G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INFO]]))),G32)</f>
        <v>clid</v>
      </c>
    </row>
    <row r="34" spans="1:7" x14ac:dyDescent="0.25">
      <c r="A34" s="4" t="s">
        <v>705</v>
      </c>
      <c r="B34" s="5">
        <v>1556331937179</v>
      </c>
      <c r="C34" s="4" t="s">
        <v>4147</v>
      </c>
      <c r="D34" s="4" t="s">
        <v>8</v>
      </c>
      <c r="E34" s="6" t="s">
        <v>4003</v>
      </c>
      <c r="F34" s="5">
        <f>decoded[[#This Row],[FRT_DEC]]-B33</f>
        <v>5</v>
      </c>
      <c r="G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INFO]]))),G33)</f>
        <v>clid</v>
      </c>
    </row>
    <row r="35" spans="1:7" x14ac:dyDescent="0.25">
      <c r="A35" s="4" t="s">
        <v>706</v>
      </c>
      <c r="B35" s="5">
        <v>1556331937185</v>
      </c>
      <c r="C35" s="4" t="s">
        <v>4148</v>
      </c>
      <c r="D35" s="4" t="s">
        <v>11</v>
      </c>
      <c r="E35" s="6" t="s">
        <v>4004</v>
      </c>
      <c r="F35" s="5">
        <f>decoded[[#This Row],[FRT_DEC]]-B34</f>
        <v>6</v>
      </c>
      <c r="G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INFO]]))),G34)</f>
        <v>clid</v>
      </c>
    </row>
    <row r="36" spans="1:7" x14ac:dyDescent="0.25">
      <c r="A36" s="4" t="s">
        <v>707</v>
      </c>
      <c r="B36" s="5">
        <v>1556331937197</v>
      </c>
      <c r="C36" s="4" t="s">
        <v>4149</v>
      </c>
      <c r="D36" s="4" t="s">
        <v>97</v>
      </c>
      <c r="E36" s="6" t="s">
        <v>3741</v>
      </c>
      <c r="F36" s="5">
        <f>decoded[[#This Row],[FRT_DEC]]-B35</f>
        <v>12</v>
      </c>
      <c r="G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INFO]]))),G35)</f>
        <v>clid</v>
      </c>
    </row>
    <row r="37" spans="1:7" x14ac:dyDescent="0.25">
      <c r="A37" s="4" t="s">
        <v>69</v>
      </c>
      <c r="B37" s="5">
        <v>1556331937203</v>
      </c>
      <c r="C37" s="4" t="s">
        <v>4150</v>
      </c>
      <c r="D37" s="4" t="s">
        <v>97</v>
      </c>
      <c r="E37" s="6" t="s">
        <v>2127</v>
      </c>
      <c r="F37" s="5">
        <f>decoded[[#This Row],[FRT_DEC]]-B36</f>
        <v>6</v>
      </c>
      <c r="G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INFO]]))),G36)</f>
        <v>clid</v>
      </c>
    </row>
    <row r="38" spans="1:7" x14ac:dyDescent="0.25">
      <c r="A38" s="4" t="s">
        <v>70</v>
      </c>
      <c r="B38" s="5">
        <v>1556331937216</v>
      </c>
      <c r="C38" s="4" t="s">
        <v>4151</v>
      </c>
      <c r="D38" s="4" t="s">
        <v>9</v>
      </c>
      <c r="E38" s="6" t="s">
        <v>4002</v>
      </c>
      <c r="F38" s="5">
        <f>decoded[[#This Row],[FRT_DEC]]-B37</f>
        <v>13</v>
      </c>
      <c r="G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INFO]]))),G37)</f>
        <v>clid</v>
      </c>
    </row>
    <row r="39" spans="1:7" x14ac:dyDescent="0.25">
      <c r="A39" s="4" t="s">
        <v>72</v>
      </c>
      <c r="B39" s="5">
        <v>1556331937220</v>
      </c>
      <c r="C39" s="4" t="s">
        <v>4152</v>
      </c>
      <c r="D39" s="4" t="s">
        <v>97</v>
      </c>
      <c r="E39" s="6" t="s">
        <v>2146</v>
      </c>
      <c r="F39" s="5">
        <f>decoded[[#This Row],[FRT_DEC]]-B38</f>
        <v>4</v>
      </c>
      <c r="G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INFO]]))),G38)</f>
        <v>clid</v>
      </c>
    </row>
    <row r="40" spans="1:7" x14ac:dyDescent="0.25">
      <c r="A40" s="4" t="s">
        <v>708</v>
      </c>
      <c r="B40" s="5">
        <v>1556331937954</v>
      </c>
      <c r="C40" s="4" t="s">
        <v>4153</v>
      </c>
      <c r="D40" s="4" t="s">
        <v>12</v>
      </c>
      <c r="E40" s="6" t="s">
        <v>4</v>
      </c>
      <c r="F40" s="5">
        <f>decoded[[#This Row],[FRT_DEC]]-B39</f>
        <v>734</v>
      </c>
      <c r="G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INFO]]))),G39)</f>
        <v>clid</v>
      </c>
    </row>
    <row r="41" spans="1:7" x14ac:dyDescent="0.25">
      <c r="A41" s="4" t="s">
        <v>709</v>
      </c>
      <c r="B41" s="5">
        <v>1556331937959</v>
      </c>
      <c r="C41" s="4" t="s">
        <v>4154</v>
      </c>
      <c r="D41" s="4" t="s">
        <v>8</v>
      </c>
      <c r="E41" s="6" t="s">
        <v>4081</v>
      </c>
      <c r="F41" s="5">
        <f>decoded[[#This Row],[FRT_DEC]]-B40</f>
        <v>5</v>
      </c>
      <c r="G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INFO]]))),G40)</f>
        <v>clid</v>
      </c>
    </row>
    <row r="42" spans="1:7" x14ac:dyDescent="0.25">
      <c r="A42" s="4" t="s">
        <v>75</v>
      </c>
      <c r="B42" s="5">
        <v>1556334965368</v>
      </c>
      <c r="C42" s="4" t="s">
        <v>4155</v>
      </c>
      <c r="D42" s="4" t="s">
        <v>13</v>
      </c>
      <c r="E42" s="6" t="s">
        <v>5</v>
      </c>
      <c r="F42" s="5">
        <f>decoded[[#This Row],[FRT_DEC]]-B41</f>
        <v>3027409</v>
      </c>
      <c r="G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INFO]]))),G41)</f>
        <v>clid</v>
      </c>
    </row>
    <row r="43" spans="1:7" x14ac:dyDescent="0.25">
      <c r="A43" s="4" t="s">
        <v>77</v>
      </c>
      <c r="B43" s="5">
        <v>1556334965373</v>
      </c>
      <c r="C43" s="4" t="s">
        <v>4156</v>
      </c>
      <c r="D43" s="4" t="s">
        <v>11</v>
      </c>
      <c r="E43" s="6" t="s">
        <v>4005</v>
      </c>
      <c r="F43" s="5">
        <f>decoded[[#This Row],[FRT_DEC]]-B42</f>
        <v>5</v>
      </c>
      <c r="G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INFO]]))),G42)</f>
        <v>clid</v>
      </c>
    </row>
    <row r="44" spans="1:7" x14ac:dyDescent="0.25">
      <c r="A44" s="4" t="s">
        <v>710</v>
      </c>
      <c r="B44" s="5">
        <v>1556334965447</v>
      </c>
      <c r="C44" s="4" t="s">
        <v>4157</v>
      </c>
      <c r="D44" s="4" t="s">
        <v>12</v>
      </c>
      <c r="E44" s="6" t="s">
        <v>4</v>
      </c>
      <c r="F44" s="5">
        <f>decoded[[#This Row],[FRT_DEC]]-B43</f>
        <v>74</v>
      </c>
      <c r="G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INFO]]))),G43)</f>
        <v>clid</v>
      </c>
    </row>
    <row r="45" spans="1:7" x14ac:dyDescent="0.25">
      <c r="A45" s="4" t="s">
        <v>78</v>
      </c>
      <c r="B45" s="5">
        <v>1556334965451</v>
      </c>
      <c r="C45" s="4" t="s">
        <v>4158</v>
      </c>
      <c r="D45" s="4" t="s">
        <v>14</v>
      </c>
      <c r="E45" s="6" t="s">
        <v>6</v>
      </c>
      <c r="F45" s="5">
        <f>decoded[[#This Row],[FRT_DEC]]-B44</f>
        <v>4</v>
      </c>
      <c r="G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INFO]]))),G44)</f>
        <v>clid</v>
      </c>
    </row>
    <row r="46" spans="1:7" x14ac:dyDescent="0.25">
      <c r="A46" s="4" t="s">
        <v>79</v>
      </c>
      <c r="B46" s="5">
        <v>1556334965461</v>
      </c>
      <c r="C46" s="4" t="s">
        <v>4159</v>
      </c>
      <c r="D46" s="4" t="s">
        <v>14</v>
      </c>
      <c r="E46" s="6" t="s">
        <v>71</v>
      </c>
      <c r="F46" s="5">
        <f>decoded[[#This Row],[FRT_DEC]]-B45</f>
        <v>10</v>
      </c>
      <c r="G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INFO]]))),G45)</f>
        <v>clid</v>
      </c>
    </row>
    <row r="47" spans="1:7" x14ac:dyDescent="0.25">
      <c r="A47" s="4" t="s">
        <v>80</v>
      </c>
      <c r="B47" s="5">
        <v>1556334965467</v>
      </c>
      <c r="C47" s="4" t="s">
        <v>4160</v>
      </c>
      <c r="D47" s="4" t="s">
        <v>73</v>
      </c>
      <c r="E47" s="6" t="s">
        <v>2164</v>
      </c>
      <c r="F47" s="5">
        <f>decoded[[#This Row],[FRT_DEC]]-B46</f>
        <v>6</v>
      </c>
      <c r="G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INFO]]))),G46)</f>
        <v>clid</v>
      </c>
    </row>
    <row r="48" spans="1:7" x14ac:dyDescent="0.25">
      <c r="A48" s="4" t="s">
        <v>81</v>
      </c>
      <c r="B48" s="5">
        <v>1556334965470</v>
      </c>
      <c r="C48" s="4" t="s">
        <v>4161</v>
      </c>
      <c r="D48" s="4" t="s">
        <v>320</v>
      </c>
      <c r="E48" s="6" t="s">
        <v>4162</v>
      </c>
      <c r="F48" s="5">
        <f>decoded[[#This Row],[FRT_DEC]]-B47</f>
        <v>3</v>
      </c>
      <c r="G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INFO]]))),G47)</f>
        <v>clid</v>
      </c>
    </row>
    <row r="49" spans="1:7" x14ac:dyDescent="0.25">
      <c r="A49" s="4" t="s">
        <v>82</v>
      </c>
      <c r="B49" s="5">
        <v>1556334965474</v>
      </c>
      <c r="C49" s="4" t="s">
        <v>4163</v>
      </c>
      <c r="D49" s="4" t="s">
        <v>241</v>
      </c>
      <c r="E49" s="6" t="s">
        <v>3764</v>
      </c>
      <c r="F49" s="5">
        <f>decoded[[#This Row],[FRT_DEC]]-B48</f>
        <v>4</v>
      </c>
      <c r="G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INFO]]))),G48)</f>
        <v>clid</v>
      </c>
    </row>
    <row r="50" spans="1:7" x14ac:dyDescent="0.25">
      <c r="A50" s="4" t="s">
        <v>83</v>
      </c>
      <c r="B50" s="5">
        <v>1556334965502</v>
      </c>
      <c r="C50" s="4" t="s">
        <v>4164</v>
      </c>
      <c r="D50" s="4" t="s">
        <v>2162</v>
      </c>
      <c r="E50" s="6" t="s">
        <v>3745</v>
      </c>
      <c r="F50" s="5">
        <f>decoded[[#This Row],[FRT_DEC]]-B49</f>
        <v>28</v>
      </c>
      <c r="G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INFO]]))),G49)</f>
        <v>clid</v>
      </c>
    </row>
    <row r="51" spans="1:7" x14ac:dyDescent="0.25">
      <c r="A51" s="4" t="s">
        <v>84</v>
      </c>
      <c r="B51" s="5">
        <v>1556334965510</v>
      </c>
      <c r="C51" s="4" t="s">
        <v>4165</v>
      </c>
      <c r="D51" s="4" t="s">
        <v>74</v>
      </c>
      <c r="E51" s="6" t="s">
        <v>243</v>
      </c>
      <c r="F51" s="5">
        <f>decoded[[#This Row],[FRT_DEC]]-B50</f>
        <v>8</v>
      </c>
      <c r="G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INFO]]))),G50)</f>
        <v>clid</v>
      </c>
    </row>
    <row r="52" spans="1:7" x14ac:dyDescent="0.25">
      <c r="A52" s="4" t="s">
        <v>85</v>
      </c>
      <c r="B52" s="5">
        <v>1556334965512</v>
      </c>
      <c r="C52" s="4" t="s">
        <v>4166</v>
      </c>
      <c r="D52" s="4" t="s">
        <v>74</v>
      </c>
      <c r="E52" s="6" t="s">
        <v>4167</v>
      </c>
      <c r="F52" s="5">
        <f>decoded[[#This Row],[FRT_DEC]]-B51</f>
        <v>2</v>
      </c>
      <c r="G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INFO]]))),G51)</f>
        <v>clid</v>
      </c>
    </row>
    <row r="53" spans="1:7" x14ac:dyDescent="0.25">
      <c r="A53" s="4" t="s">
        <v>86</v>
      </c>
      <c r="B53" s="5">
        <v>1556334965526</v>
      </c>
      <c r="C53" s="4" t="s">
        <v>4168</v>
      </c>
      <c r="D53" s="4" t="s">
        <v>51</v>
      </c>
      <c r="E53" s="6" t="s">
        <v>3747</v>
      </c>
      <c r="F53" s="5">
        <f>decoded[[#This Row],[FRT_DEC]]-B52</f>
        <v>14</v>
      </c>
      <c r="G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INFO]]))),G52)</f>
        <v>clid</v>
      </c>
    </row>
    <row r="54" spans="1:7" x14ac:dyDescent="0.25">
      <c r="A54" s="4" t="s">
        <v>87</v>
      </c>
      <c r="B54" s="5">
        <v>1556334965529</v>
      </c>
      <c r="C54" s="4" t="s">
        <v>4169</v>
      </c>
      <c r="D54" s="4" t="s">
        <v>51</v>
      </c>
      <c r="E54" s="6" t="s">
        <v>4170</v>
      </c>
      <c r="F54" s="5">
        <f>decoded[[#This Row],[FRT_DEC]]-B53</f>
        <v>3</v>
      </c>
      <c r="G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INFO]]))),G53)</f>
        <v>clid</v>
      </c>
    </row>
    <row r="55" spans="1:7" x14ac:dyDescent="0.25">
      <c r="A55" s="4" t="s">
        <v>88</v>
      </c>
      <c r="B55" s="5">
        <v>1556334965532</v>
      </c>
      <c r="C55" s="4" t="s">
        <v>4171</v>
      </c>
      <c r="D55" s="4" t="s">
        <v>247</v>
      </c>
      <c r="E55" s="6" t="s">
        <v>248</v>
      </c>
      <c r="F55" s="5">
        <f>decoded[[#This Row],[FRT_DEC]]-B54</f>
        <v>3</v>
      </c>
      <c r="G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INFO]]))),G54)</f>
        <v>clid</v>
      </c>
    </row>
    <row r="56" spans="1:7" x14ac:dyDescent="0.25">
      <c r="A56" s="4" t="s">
        <v>89</v>
      </c>
      <c r="B56" s="5">
        <v>1556334965537</v>
      </c>
      <c r="C56" s="4" t="s">
        <v>4172</v>
      </c>
      <c r="D56" s="4" t="s">
        <v>11</v>
      </c>
      <c r="E56" s="6" t="s">
        <v>4019</v>
      </c>
      <c r="F56" s="5">
        <f>decoded[[#This Row],[FRT_DEC]]-B55</f>
        <v>5</v>
      </c>
      <c r="G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INFO]]))),G55)</f>
        <v>clid</v>
      </c>
    </row>
    <row r="57" spans="1:7" x14ac:dyDescent="0.25">
      <c r="A57" s="4" t="s">
        <v>90</v>
      </c>
      <c r="B57" s="5">
        <v>1556334965549</v>
      </c>
      <c r="C57" s="4" t="s">
        <v>4173</v>
      </c>
      <c r="D57" s="4" t="s">
        <v>52</v>
      </c>
      <c r="E57" s="6" t="s">
        <v>321</v>
      </c>
      <c r="F57" s="5">
        <f>decoded[[#This Row],[FRT_DEC]]-B56</f>
        <v>12</v>
      </c>
      <c r="G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INFO]]))),G56)</f>
        <v>clid</v>
      </c>
    </row>
    <row r="58" spans="1:7" x14ac:dyDescent="0.25">
      <c r="A58" s="4" t="s">
        <v>91</v>
      </c>
      <c r="B58" s="5">
        <v>1556334965559</v>
      </c>
      <c r="C58" s="4" t="s">
        <v>4174</v>
      </c>
      <c r="D58" s="4" t="s">
        <v>2082</v>
      </c>
      <c r="E58" s="6" t="s">
        <v>4009</v>
      </c>
      <c r="F58" s="5">
        <f>decoded[[#This Row],[FRT_DEC]]-B57</f>
        <v>10</v>
      </c>
      <c r="G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INFO]]))),G57)</f>
        <v>clid</v>
      </c>
    </row>
    <row r="59" spans="1:7" x14ac:dyDescent="0.25">
      <c r="A59" s="4" t="s">
        <v>1095</v>
      </c>
      <c r="B59" s="5">
        <v>1556334965562</v>
      </c>
      <c r="C59" s="4" t="s">
        <v>4175</v>
      </c>
      <c r="D59" s="4" t="s">
        <v>322</v>
      </c>
      <c r="E59" s="6" t="s">
        <v>4176</v>
      </c>
      <c r="F59" s="5">
        <f>decoded[[#This Row],[FRT_DEC]]-B58</f>
        <v>3</v>
      </c>
      <c r="G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INFO]]))),G58)</f>
        <v>clid</v>
      </c>
    </row>
    <row r="60" spans="1:7" x14ac:dyDescent="0.25">
      <c r="A60" s="4" t="s">
        <v>92</v>
      </c>
      <c r="B60" s="5">
        <v>1556334965581</v>
      </c>
      <c r="C60" s="4" t="s">
        <v>4177</v>
      </c>
      <c r="D60" s="4" t="s">
        <v>12</v>
      </c>
      <c r="E60" s="6" t="s">
        <v>4</v>
      </c>
      <c r="F60" s="5">
        <f>decoded[[#This Row],[FRT_DEC]]-B59</f>
        <v>19</v>
      </c>
      <c r="G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INFO]]))),G59)</f>
        <v>clid</v>
      </c>
    </row>
    <row r="61" spans="1:7" x14ac:dyDescent="0.25">
      <c r="A61" s="4" t="s">
        <v>93</v>
      </c>
      <c r="B61" s="5">
        <v>1556334965586</v>
      </c>
      <c r="C61" s="4" t="s">
        <v>4178</v>
      </c>
      <c r="D61" s="4" t="s">
        <v>8</v>
      </c>
      <c r="E61" s="6" t="s">
        <v>4089</v>
      </c>
      <c r="F61" s="5">
        <f>decoded[[#This Row],[FRT_DEC]]-B60</f>
        <v>5</v>
      </c>
      <c r="G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INFO]]))),G60)</f>
        <v>clid</v>
      </c>
    </row>
    <row r="62" spans="1:7" x14ac:dyDescent="0.25">
      <c r="A62" s="4" t="s">
        <v>94</v>
      </c>
      <c r="B62" s="5">
        <v>1556334966519</v>
      </c>
      <c r="C62" s="4" t="s">
        <v>4179</v>
      </c>
      <c r="D62" s="4" t="s">
        <v>10</v>
      </c>
      <c r="E62" s="6" t="s">
        <v>4180</v>
      </c>
      <c r="F62" s="5">
        <f>decoded[[#This Row],[FRT_DEC]]-B61</f>
        <v>933</v>
      </c>
      <c r="G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INFO]]))),G61)</f>
        <v>clid</v>
      </c>
    </row>
    <row r="63" spans="1:7" x14ac:dyDescent="0.25">
      <c r="A63" s="4" t="s">
        <v>1096</v>
      </c>
      <c r="B63" s="5">
        <v>1556334966522</v>
      </c>
      <c r="C63" s="4" t="s">
        <v>4181</v>
      </c>
      <c r="D63" s="4" t="s">
        <v>10</v>
      </c>
      <c r="E63" s="6" t="s">
        <v>4182</v>
      </c>
      <c r="F63" s="5">
        <f>decoded[[#This Row],[FRT_DEC]]-B62</f>
        <v>3</v>
      </c>
      <c r="G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INFO]]))),G62)</f>
        <v>clid</v>
      </c>
    </row>
    <row r="64" spans="1:7" x14ac:dyDescent="0.25">
      <c r="A64" s="4" t="s">
        <v>1097</v>
      </c>
      <c r="B64" s="5">
        <v>1556334966525</v>
      </c>
      <c r="C64" s="4" t="s">
        <v>4183</v>
      </c>
      <c r="D64" s="4" t="s">
        <v>10</v>
      </c>
      <c r="E64" s="6" t="s">
        <v>4184</v>
      </c>
      <c r="F64" s="5">
        <f>decoded[[#This Row],[FRT_DEC]]-B63</f>
        <v>3</v>
      </c>
      <c r="G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INFO]]))),G63)</f>
        <v>clid</v>
      </c>
    </row>
    <row r="65" spans="1:7" x14ac:dyDescent="0.25">
      <c r="A65" s="4" t="s">
        <v>1098</v>
      </c>
      <c r="B65" s="5">
        <v>1556334966531</v>
      </c>
      <c r="C65" s="4" t="s">
        <v>4185</v>
      </c>
      <c r="D65" s="4" t="s">
        <v>1131</v>
      </c>
      <c r="E65" s="6" t="s">
        <v>2120</v>
      </c>
      <c r="F65" s="5">
        <f>decoded[[#This Row],[FRT_DEC]]-B64</f>
        <v>6</v>
      </c>
      <c r="G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INFO]]))),G64)</f>
        <v>clid</v>
      </c>
    </row>
    <row r="66" spans="1:7" x14ac:dyDescent="0.25">
      <c r="A66" s="4" t="s">
        <v>803</v>
      </c>
      <c r="B66" s="5">
        <v>1556334966535</v>
      </c>
      <c r="C66" s="4" t="s">
        <v>4186</v>
      </c>
      <c r="D66" s="4" t="s">
        <v>1131</v>
      </c>
      <c r="E66" s="6" t="s">
        <v>2128</v>
      </c>
      <c r="F66" s="5">
        <f>decoded[[#This Row],[FRT_DEC]]-B65</f>
        <v>4</v>
      </c>
      <c r="G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INFO]]))),G65)</f>
        <v>clid</v>
      </c>
    </row>
    <row r="67" spans="1:7" x14ac:dyDescent="0.25">
      <c r="A67" s="4" t="s">
        <v>1099</v>
      </c>
      <c r="B67" s="5">
        <v>1556334966538</v>
      </c>
      <c r="C67" s="4" t="s">
        <v>4187</v>
      </c>
      <c r="D67" s="4" t="s">
        <v>65</v>
      </c>
      <c r="E67" s="6" t="s">
        <v>66</v>
      </c>
      <c r="F67" s="5">
        <f>decoded[[#This Row],[FRT_DEC]]-B66</f>
        <v>3</v>
      </c>
      <c r="G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INFO]]))),G66)</f>
        <v>clid</v>
      </c>
    </row>
    <row r="68" spans="1:7" x14ac:dyDescent="0.25">
      <c r="A68" s="4" t="s">
        <v>1100</v>
      </c>
      <c r="B68" s="5">
        <v>1556334966545</v>
      </c>
      <c r="C68" s="4" t="s">
        <v>4188</v>
      </c>
      <c r="D68" s="4" t="s">
        <v>97</v>
      </c>
      <c r="E68" s="6" t="s">
        <v>2129</v>
      </c>
      <c r="F68" s="5">
        <f>decoded[[#This Row],[FRT_DEC]]-B67</f>
        <v>7</v>
      </c>
      <c r="G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INFO]]))),G67)</f>
        <v>clid</v>
      </c>
    </row>
    <row r="69" spans="1:7" x14ac:dyDescent="0.25">
      <c r="A69" s="4" t="s">
        <v>95</v>
      </c>
      <c r="B69" s="5">
        <v>1556334966556</v>
      </c>
      <c r="C69" s="4" t="s">
        <v>4189</v>
      </c>
      <c r="D69" s="4" t="s">
        <v>9</v>
      </c>
      <c r="E69" s="6" t="s">
        <v>4002</v>
      </c>
      <c r="F69" s="5">
        <f>decoded[[#This Row],[FRT_DEC]]-B68</f>
        <v>11</v>
      </c>
      <c r="G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INFO]]))),G68)</f>
        <v>clid</v>
      </c>
    </row>
    <row r="70" spans="1:7" x14ac:dyDescent="0.25">
      <c r="A70" s="4" t="s">
        <v>96</v>
      </c>
      <c r="B70" s="5">
        <v>1556334966561</v>
      </c>
      <c r="C70" s="4" t="s">
        <v>4190</v>
      </c>
      <c r="D70" s="4" t="s">
        <v>16</v>
      </c>
      <c r="E70" s="6" t="s">
        <v>4031</v>
      </c>
      <c r="F70" s="5">
        <f>decoded[[#This Row],[FRT_DEC]]-B69</f>
        <v>5</v>
      </c>
      <c r="G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INFO]]))),G69)</f>
        <v>51</v>
      </c>
    </row>
    <row r="71" spans="1:7" x14ac:dyDescent="0.25">
      <c r="A71" s="4" t="s">
        <v>98</v>
      </c>
      <c r="B71" s="5">
        <v>1556334966582</v>
      </c>
      <c r="C71" s="4" t="s">
        <v>4191</v>
      </c>
      <c r="D71" s="4" t="s">
        <v>97</v>
      </c>
      <c r="E71" s="6" t="s">
        <v>2131</v>
      </c>
      <c r="F71" s="5">
        <f>decoded[[#This Row],[FRT_DEC]]-B70</f>
        <v>21</v>
      </c>
      <c r="G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INFO]]))),G70)</f>
        <v>51</v>
      </c>
    </row>
    <row r="72" spans="1:7" x14ac:dyDescent="0.25">
      <c r="A72" s="4" t="s">
        <v>1090</v>
      </c>
      <c r="B72" s="5">
        <v>1556334966604</v>
      </c>
      <c r="C72" s="4" t="s">
        <v>4192</v>
      </c>
      <c r="D72" s="4" t="s">
        <v>3726</v>
      </c>
      <c r="E72" s="6" t="s">
        <v>4193</v>
      </c>
      <c r="F72" s="5">
        <f>decoded[[#This Row],[FRT_DEC]]-B71</f>
        <v>22</v>
      </c>
      <c r="G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INFO]]))),G71)</f>
        <v>51</v>
      </c>
    </row>
    <row r="73" spans="1:7" x14ac:dyDescent="0.25">
      <c r="A73" s="4" t="s">
        <v>1101</v>
      </c>
      <c r="B73" s="5">
        <v>1556334966607</v>
      </c>
      <c r="C73" s="4" t="s">
        <v>4194</v>
      </c>
      <c r="D73" s="4" t="s">
        <v>3726</v>
      </c>
      <c r="E73" s="6" t="s">
        <v>3986</v>
      </c>
      <c r="F73" s="5">
        <f>decoded[[#This Row],[FRT_DEC]]-B72</f>
        <v>3</v>
      </c>
      <c r="G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INFO]]))),G72)</f>
        <v>51</v>
      </c>
    </row>
    <row r="74" spans="1:7" x14ac:dyDescent="0.25">
      <c r="A74" s="4" t="s">
        <v>99</v>
      </c>
      <c r="B74" s="5">
        <v>1556334967511</v>
      </c>
      <c r="C74" s="4" t="s">
        <v>4195</v>
      </c>
      <c r="D74" s="4" t="s">
        <v>275</v>
      </c>
      <c r="E74" s="6" t="s">
        <v>4196</v>
      </c>
      <c r="F74" s="5">
        <f>decoded[[#This Row],[FRT_DEC]]-B73</f>
        <v>904</v>
      </c>
      <c r="G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INFO]]))),G73)</f>
        <v>51</v>
      </c>
    </row>
    <row r="75" spans="1:7" x14ac:dyDescent="0.25">
      <c r="A75" s="4" t="s">
        <v>100</v>
      </c>
      <c r="B75" s="5">
        <v>1556334970601</v>
      </c>
      <c r="C75" s="4" t="s">
        <v>4197</v>
      </c>
      <c r="D75" s="4" t="s">
        <v>15</v>
      </c>
      <c r="E75" s="6" t="s">
        <v>4198</v>
      </c>
      <c r="F75" s="5">
        <f>decoded[[#This Row],[FRT_DEC]]-B74</f>
        <v>3090</v>
      </c>
      <c r="G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INFO]]))),G74)</f>
        <v>51</v>
      </c>
    </row>
    <row r="76" spans="1:7" x14ac:dyDescent="0.25">
      <c r="A76" s="4" t="s">
        <v>1102</v>
      </c>
      <c r="B76" s="5">
        <v>1556334970604</v>
      </c>
      <c r="C76" s="4" t="s">
        <v>4199</v>
      </c>
      <c r="D76" s="4" t="s">
        <v>15</v>
      </c>
      <c r="E76" s="6" t="s">
        <v>3987</v>
      </c>
      <c r="F76" s="5">
        <f>decoded[[#This Row],[FRT_DEC]]-B75</f>
        <v>3</v>
      </c>
      <c r="G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INFO]]))),G75)</f>
        <v>51</v>
      </c>
    </row>
    <row r="77" spans="1:7" x14ac:dyDescent="0.25">
      <c r="A77" s="4" t="s">
        <v>101</v>
      </c>
      <c r="B77" s="5">
        <v>1556334970606</v>
      </c>
      <c r="C77" s="4" t="s">
        <v>4200</v>
      </c>
      <c r="D77" s="4" t="s">
        <v>3744</v>
      </c>
      <c r="E77" s="6" t="s">
        <v>4201</v>
      </c>
      <c r="F77" s="5">
        <f>decoded[[#This Row],[FRT_DEC]]-B76</f>
        <v>2</v>
      </c>
      <c r="G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INFO]]))),G76)</f>
        <v>51</v>
      </c>
    </row>
    <row r="78" spans="1:7" x14ac:dyDescent="0.25">
      <c r="A78" s="4" t="s">
        <v>102</v>
      </c>
      <c r="B78" s="5">
        <v>1556334970608</v>
      </c>
      <c r="C78" s="4" t="s">
        <v>4202</v>
      </c>
      <c r="D78" s="4" t="s">
        <v>3744</v>
      </c>
      <c r="E78" s="6" t="s">
        <v>3988</v>
      </c>
      <c r="F78" s="5">
        <f>decoded[[#This Row],[FRT_DEC]]-B77</f>
        <v>2</v>
      </c>
      <c r="G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INFO]]))),G77)</f>
        <v>51</v>
      </c>
    </row>
    <row r="79" spans="1:7" x14ac:dyDescent="0.25">
      <c r="A79" s="4" t="s">
        <v>103</v>
      </c>
      <c r="B79" s="5">
        <v>1556334970644</v>
      </c>
      <c r="C79" s="4" t="s">
        <v>4203</v>
      </c>
      <c r="D79" s="4" t="s">
        <v>3765</v>
      </c>
      <c r="E79" s="6" t="s">
        <v>3766</v>
      </c>
      <c r="F79" s="5">
        <f>decoded[[#This Row],[FRT_DEC]]-B78</f>
        <v>36</v>
      </c>
      <c r="G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INFO]]))),G78)</f>
        <v>51</v>
      </c>
    </row>
    <row r="80" spans="1:7" x14ac:dyDescent="0.25">
      <c r="A80" s="4" t="s">
        <v>104</v>
      </c>
      <c r="B80" s="5">
        <v>1556334970647</v>
      </c>
      <c r="C80" s="4" t="s">
        <v>4204</v>
      </c>
      <c r="D80" s="4" t="s">
        <v>267</v>
      </c>
      <c r="E80" s="6" t="s">
        <v>2165</v>
      </c>
      <c r="F80" s="5">
        <f>decoded[[#This Row],[FRT_DEC]]-B79</f>
        <v>3</v>
      </c>
      <c r="G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INFO]]))),G79)</f>
        <v>51</v>
      </c>
    </row>
    <row r="81" spans="1:8" x14ac:dyDescent="0.25">
      <c r="A81" s="4" t="s">
        <v>105</v>
      </c>
      <c r="B81" s="5">
        <v>1556334970650</v>
      </c>
      <c r="C81" s="4" t="s">
        <v>4205</v>
      </c>
      <c r="D81" s="4" t="s">
        <v>269</v>
      </c>
      <c r="E81" s="6" t="s">
        <v>4086</v>
      </c>
      <c r="F81" s="5">
        <f>decoded[[#This Row],[FRT_DEC]]-B80</f>
        <v>3</v>
      </c>
      <c r="G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INFO]]))),G80)</f>
        <v>51</v>
      </c>
    </row>
    <row r="82" spans="1:8" x14ac:dyDescent="0.25">
      <c r="A82" s="4" t="s">
        <v>106</v>
      </c>
      <c r="B82" s="5">
        <v>1556334970655</v>
      </c>
      <c r="C82" s="4" t="s">
        <v>4206</v>
      </c>
      <c r="D82" s="4" t="s">
        <v>1131</v>
      </c>
      <c r="E82" s="6" t="s">
        <v>2132</v>
      </c>
      <c r="F82" s="5">
        <f>decoded[[#This Row],[FRT_DEC]]-B81</f>
        <v>5</v>
      </c>
      <c r="G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INFO]]))),G81)</f>
        <v>51</v>
      </c>
    </row>
    <row r="83" spans="1:8" x14ac:dyDescent="0.25">
      <c r="A83" s="4" t="s">
        <v>1157</v>
      </c>
      <c r="B83" s="5">
        <v>1556334970659</v>
      </c>
      <c r="C83" s="4" t="s">
        <v>4207</v>
      </c>
      <c r="D83" s="4" t="s">
        <v>97</v>
      </c>
      <c r="E83" s="6" t="s">
        <v>2133</v>
      </c>
      <c r="F83" s="5">
        <f>decoded[[#This Row],[FRT_DEC]]-B82</f>
        <v>4</v>
      </c>
      <c r="G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INFO]]))),G82)</f>
        <v>51</v>
      </c>
    </row>
    <row r="84" spans="1:8" x14ac:dyDescent="0.25">
      <c r="A84" s="4" t="s">
        <v>107</v>
      </c>
      <c r="B84" s="5">
        <v>1556334970663</v>
      </c>
      <c r="C84" s="4" t="s">
        <v>4208</v>
      </c>
      <c r="D84" s="4" t="s">
        <v>97</v>
      </c>
      <c r="E84" s="6" t="s">
        <v>2134</v>
      </c>
      <c r="F84" s="5">
        <f>decoded[[#This Row],[FRT_DEC]]-B83</f>
        <v>4</v>
      </c>
      <c r="G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INFO]]))),G83)</f>
        <v>51</v>
      </c>
    </row>
    <row r="85" spans="1:8" x14ac:dyDescent="0.25">
      <c r="A85" s="4" t="s">
        <v>108</v>
      </c>
      <c r="B85" s="5">
        <v>1556334970674</v>
      </c>
      <c r="C85" s="4" t="s">
        <v>4209</v>
      </c>
      <c r="D85" s="4" t="s">
        <v>272</v>
      </c>
      <c r="E85" s="6" t="s">
        <v>4210</v>
      </c>
      <c r="F85" s="5">
        <f>decoded[[#This Row],[FRT_DEC]]-B84</f>
        <v>11</v>
      </c>
      <c r="G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INFO]]))),G84)</f>
        <v>51</v>
      </c>
    </row>
    <row r="86" spans="1:8" x14ac:dyDescent="0.25">
      <c r="A86" s="4" t="s">
        <v>1158</v>
      </c>
      <c r="B86" s="5">
        <v>1556334971218</v>
      </c>
      <c r="C86" s="4" t="s">
        <v>4211</v>
      </c>
      <c r="D86" s="4" t="s">
        <v>1131</v>
      </c>
      <c r="E86" s="6" t="s">
        <v>2135</v>
      </c>
      <c r="F86" s="5">
        <f>decoded[[#This Row],[FRT_DEC]]-B85</f>
        <v>544</v>
      </c>
      <c r="G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INFO]]))),G85)</f>
        <v>51</v>
      </c>
    </row>
    <row r="87" spans="1:8" x14ac:dyDescent="0.25">
      <c r="A87" s="4" t="s">
        <v>711</v>
      </c>
      <c r="B87" s="5">
        <v>1556334971223</v>
      </c>
      <c r="C87" s="4" t="s">
        <v>4212</v>
      </c>
      <c r="D87" s="4" t="s">
        <v>97</v>
      </c>
      <c r="E87" s="6" t="s">
        <v>2136</v>
      </c>
      <c r="F87" s="5">
        <f>decoded[[#This Row],[FRT_DEC]]-B86</f>
        <v>5</v>
      </c>
      <c r="G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INFO]]))),G86)</f>
        <v>51</v>
      </c>
      <c r="H87" s="7">
        <v>1</v>
      </c>
    </row>
    <row r="88" spans="1:8" x14ac:dyDescent="0.25">
      <c r="A88" s="4" t="s">
        <v>712</v>
      </c>
      <c r="B88" s="5">
        <v>1556334971236</v>
      </c>
      <c r="C88" s="4" t="s">
        <v>4213</v>
      </c>
      <c r="D88" s="4" t="s">
        <v>3727</v>
      </c>
      <c r="E88" s="6" t="s">
        <v>4214</v>
      </c>
      <c r="F88" s="5">
        <f>decoded[[#This Row],[FRT_DEC]]-B87</f>
        <v>13</v>
      </c>
      <c r="G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INFO]]))),G87)</f>
        <v>51</v>
      </c>
    </row>
    <row r="89" spans="1:8" x14ac:dyDescent="0.25">
      <c r="A89" s="4" t="s">
        <v>111</v>
      </c>
      <c r="B89" s="5">
        <v>1556334971376</v>
      </c>
      <c r="C89" s="4" t="s">
        <v>4215</v>
      </c>
      <c r="D89" s="4" t="s">
        <v>289</v>
      </c>
      <c r="E89" s="6" t="s">
        <v>4216</v>
      </c>
      <c r="F89" s="5">
        <f>decoded[[#This Row],[FRT_DEC]]-B88</f>
        <v>140</v>
      </c>
      <c r="G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INFO]]))),G88)</f>
        <v>51</v>
      </c>
    </row>
    <row r="90" spans="1:8" x14ac:dyDescent="0.25">
      <c r="A90" s="4" t="s">
        <v>1083</v>
      </c>
      <c r="B90" s="5">
        <v>1556334972530</v>
      </c>
      <c r="C90" s="4" t="s">
        <v>4217</v>
      </c>
      <c r="D90" s="4" t="s">
        <v>109</v>
      </c>
      <c r="E90" s="6" t="s">
        <v>3759</v>
      </c>
      <c r="F90" s="5">
        <f>decoded[[#This Row],[FRT_DEC]]-B89</f>
        <v>1154</v>
      </c>
      <c r="G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INFO]]))),G89)</f>
        <v>51</v>
      </c>
    </row>
    <row r="91" spans="1:8" x14ac:dyDescent="0.25">
      <c r="A91" s="4" t="s">
        <v>713</v>
      </c>
      <c r="B91" s="5">
        <v>1556334972532</v>
      </c>
      <c r="C91" s="4" t="s">
        <v>4218</v>
      </c>
      <c r="D91" s="4" t="s">
        <v>3742</v>
      </c>
      <c r="E91" s="6" t="s">
        <v>4219</v>
      </c>
      <c r="F91" s="5">
        <f>decoded[[#This Row],[FRT_DEC]]-B90</f>
        <v>2</v>
      </c>
      <c r="G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INFO]]))),G90)</f>
        <v>51</v>
      </c>
    </row>
    <row r="92" spans="1:8" x14ac:dyDescent="0.25">
      <c r="A92" s="4" t="s">
        <v>1174</v>
      </c>
      <c r="B92" s="5">
        <v>1556334972535</v>
      </c>
      <c r="C92" s="4" t="s">
        <v>4220</v>
      </c>
      <c r="D92" s="4" t="s">
        <v>3742</v>
      </c>
      <c r="E92" s="6" t="s">
        <v>3982</v>
      </c>
      <c r="F92" s="5">
        <f>decoded[[#This Row],[FRT_DEC]]-B91</f>
        <v>3</v>
      </c>
      <c r="G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INFO]]))),G91)</f>
        <v>51</v>
      </c>
    </row>
    <row r="93" spans="1:8" x14ac:dyDescent="0.25">
      <c r="A93" s="4" t="s">
        <v>714</v>
      </c>
      <c r="B93" s="5">
        <v>1556334972550</v>
      </c>
      <c r="C93" s="4" t="s">
        <v>4221</v>
      </c>
      <c r="D93" s="4" t="s">
        <v>1131</v>
      </c>
      <c r="E93" s="6" t="s">
        <v>2137</v>
      </c>
      <c r="F93" s="5">
        <f>decoded[[#This Row],[FRT_DEC]]-B92</f>
        <v>15</v>
      </c>
      <c r="G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INFO]]))),G92)</f>
        <v>51</v>
      </c>
    </row>
    <row r="94" spans="1:8" x14ac:dyDescent="0.25">
      <c r="A94" s="4" t="s">
        <v>715</v>
      </c>
      <c r="B94" s="5">
        <v>1556334972554</v>
      </c>
      <c r="C94" s="4" t="s">
        <v>4222</v>
      </c>
      <c r="D94" s="4" t="s">
        <v>97</v>
      </c>
      <c r="E94" s="6" t="s">
        <v>2138</v>
      </c>
      <c r="F94" s="5">
        <f>decoded[[#This Row],[FRT_DEC]]-B93</f>
        <v>4</v>
      </c>
      <c r="G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INFO]]))),G93)</f>
        <v>51</v>
      </c>
    </row>
    <row r="95" spans="1:8" x14ac:dyDescent="0.25">
      <c r="A95" s="4" t="s">
        <v>716</v>
      </c>
      <c r="B95" s="5">
        <v>1556334972622</v>
      </c>
      <c r="C95" s="4" t="s">
        <v>4223</v>
      </c>
      <c r="D95" s="4" t="s">
        <v>110</v>
      </c>
      <c r="E95" s="6" t="s">
        <v>290</v>
      </c>
      <c r="F95" s="5">
        <f>decoded[[#This Row],[FRT_DEC]]-B94</f>
        <v>68</v>
      </c>
      <c r="G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INFO]]))),G94)</f>
        <v>51</v>
      </c>
    </row>
    <row r="96" spans="1:8" x14ac:dyDescent="0.25">
      <c r="A96" s="4" t="s">
        <v>717</v>
      </c>
      <c r="B96" s="5">
        <v>1556334972634</v>
      </c>
      <c r="C96" s="4" t="s">
        <v>4224</v>
      </c>
      <c r="D96" s="4" t="s">
        <v>1131</v>
      </c>
      <c r="E96" s="6" t="s">
        <v>2139</v>
      </c>
      <c r="F96" s="5">
        <f>decoded[[#This Row],[FRT_DEC]]-B95</f>
        <v>12</v>
      </c>
      <c r="G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INFO]]))),G95)</f>
        <v>51</v>
      </c>
    </row>
    <row r="97" spans="1:7" x14ac:dyDescent="0.25">
      <c r="A97" s="4" t="s">
        <v>113</v>
      </c>
      <c r="B97" s="5">
        <v>1556334972638</v>
      </c>
      <c r="C97" s="4" t="s">
        <v>4225</v>
      </c>
      <c r="D97" s="4" t="s">
        <v>97</v>
      </c>
      <c r="E97" s="6" t="s">
        <v>2140</v>
      </c>
      <c r="F97" s="5">
        <f>decoded[[#This Row],[FRT_DEC]]-B96</f>
        <v>4</v>
      </c>
      <c r="G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INFO]]))),G96)</f>
        <v>51</v>
      </c>
    </row>
    <row r="98" spans="1:7" x14ac:dyDescent="0.25">
      <c r="A98" s="4" t="s">
        <v>114</v>
      </c>
      <c r="B98" s="5">
        <v>1556334973277</v>
      </c>
      <c r="C98" s="4" t="s">
        <v>4226</v>
      </c>
      <c r="D98" s="4" t="s">
        <v>112</v>
      </c>
      <c r="E98" s="6" t="s">
        <v>3757</v>
      </c>
      <c r="F98" s="5">
        <f>decoded[[#This Row],[FRT_DEC]]-B97</f>
        <v>639</v>
      </c>
      <c r="G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INFO]]))),G97)</f>
        <v>51</v>
      </c>
    </row>
    <row r="99" spans="1:7" x14ac:dyDescent="0.25">
      <c r="A99" s="4" t="s">
        <v>115</v>
      </c>
      <c r="B99" s="5">
        <v>1556334973292</v>
      </c>
      <c r="C99" s="4" t="s">
        <v>4227</v>
      </c>
      <c r="D99" s="4" t="s">
        <v>1131</v>
      </c>
      <c r="E99" s="6" t="s">
        <v>2141</v>
      </c>
      <c r="F99" s="5">
        <f>decoded[[#This Row],[FRT_DEC]]-B98</f>
        <v>15</v>
      </c>
      <c r="G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INFO]]))),G98)</f>
        <v>51</v>
      </c>
    </row>
    <row r="100" spans="1:7" x14ac:dyDescent="0.25">
      <c r="A100" s="4" t="s">
        <v>718</v>
      </c>
      <c r="B100" s="5">
        <v>1556334973297</v>
      </c>
      <c r="C100" s="4" t="s">
        <v>4228</v>
      </c>
      <c r="D100" s="4" t="s">
        <v>97</v>
      </c>
      <c r="E100" s="6" t="s">
        <v>2142</v>
      </c>
      <c r="F100" s="5">
        <f>decoded[[#This Row],[FRT_DEC]]-B99</f>
        <v>5</v>
      </c>
      <c r="G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INFO]]))),G99)</f>
        <v>51</v>
      </c>
    </row>
    <row r="101" spans="1:7" x14ac:dyDescent="0.25">
      <c r="A101" s="4" t="s">
        <v>719</v>
      </c>
      <c r="B101" s="5">
        <v>1556334973303</v>
      </c>
      <c r="C101" s="4" t="s">
        <v>4229</v>
      </c>
      <c r="D101" s="4" t="s">
        <v>11</v>
      </c>
      <c r="E101" s="6" t="s">
        <v>4006</v>
      </c>
      <c r="F101" s="5">
        <f>decoded[[#This Row],[FRT_DEC]]-B100</f>
        <v>6</v>
      </c>
      <c r="G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INFO]]))),G100)</f>
        <v>51</v>
      </c>
    </row>
    <row r="102" spans="1:7" x14ac:dyDescent="0.25">
      <c r="A102" s="4" t="s">
        <v>608</v>
      </c>
      <c r="B102" s="5">
        <v>1556334973313</v>
      </c>
      <c r="C102" s="4" t="s">
        <v>4230</v>
      </c>
      <c r="D102" s="4" t="s">
        <v>52</v>
      </c>
      <c r="E102" s="6" t="s">
        <v>2078</v>
      </c>
      <c r="F102" s="5">
        <f>decoded[[#This Row],[FRT_DEC]]-B101</f>
        <v>10</v>
      </c>
      <c r="G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INFO]]))),G101)</f>
        <v>51</v>
      </c>
    </row>
    <row r="103" spans="1:7" x14ac:dyDescent="0.25">
      <c r="A103" s="4" t="s">
        <v>116</v>
      </c>
      <c r="B103" s="5">
        <v>1556334973315</v>
      </c>
      <c r="C103" s="4" t="s">
        <v>4231</v>
      </c>
      <c r="D103" s="4" t="s">
        <v>2079</v>
      </c>
      <c r="E103" s="6" t="s">
        <v>4032</v>
      </c>
      <c r="F103" s="5">
        <f>decoded[[#This Row],[FRT_DEC]]-B102</f>
        <v>2</v>
      </c>
      <c r="G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INFO]]))),G102)</f>
        <v>51</v>
      </c>
    </row>
    <row r="104" spans="1:7" x14ac:dyDescent="0.25">
      <c r="A104" s="4" t="s">
        <v>720</v>
      </c>
      <c r="B104" s="5">
        <v>1556334973339</v>
      </c>
      <c r="C104" s="4" t="s">
        <v>4232</v>
      </c>
      <c r="D104" s="4" t="s">
        <v>12</v>
      </c>
      <c r="E104" s="6" t="s">
        <v>4</v>
      </c>
      <c r="F104" s="5">
        <f>decoded[[#This Row],[FRT_DEC]]-B103</f>
        <v>24</v>
      </c>
      <c r="G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INFO]]))),G103)</f>
        <v>51</v>
      </c>
    </row>
    <row r="105" spans="1:7" x14ac:dyDescent="0.25">
      <c r="A105" s="4" t="s">
        <v>117</v>
      </c>
      <c r="B105" s="5">
        <v>1556334973347</v>
      </c>
      <c r="C105" s="4" t="s">
        <v>4233</v>
      </c>
      <c r="D105" s="4" t="s">
        <v>8</v>
      </c>
      <c r="E105" s="6" t="s">
        <v>4089</v>
      </c>
      <c r="F105" s="5">
        <f>decoded[[#This Row],[FRT_DEC]]-B104</f>
        <v>8</v>
      </c>
      <c r="G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INFO]]))),G104)</f>
        <v>51</v>
      </c>
    </row>
    <row r="106" spans="1:7" x14ac:dyDescent="0.25">
      <c r="A106" s="4" t="s">
        <v>118</v>
      </c>
      <c r="B106" s="5">
        <v>1556334973534</v>
      </c>
      <c r="C106" s="4" t="s">
        <v>4234</v>
      </c>
      <c r="D106" s="4" t="s">
        <v>13</v>
      </c>
      <c r="E106" s="6" t="s">
        <v>5</v>
      </c>
      <c r="F106" s="5">
        <f>decoded[[#This Row],[FRT_DEC]]-B105</f>
        <v>187</v>
      </c>
      <c r="G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INFO]]))),G105)</f>
        <v>51</v>
      </c>
    </row>
    <row r="107" spans="1:7" x14ac:dyDescent="0.25">
      <c r="A107" s="4" t="s">
        <v>119</v>
      </c>
      <c r="B107" s="5">
        <v>1556334973539</v>
      </c>
      <c r="C107" s="4" t="s">
        <v>4235</v>
      </c>
      <c r="D107" s="4" t="s">
        <v>11</v>
      </c>
      <c r="E107" s="6" t="s">
        <v>4010</v>
      </c>
      <c r="F107" s="5">
        <f>decoded[[#This Row],[FRT_DEC]]-B106</f>
        <v>5</v>
      </c>
      <c r="G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INFO]]))),G106)</f>
        <v>51</v>
      </c>
    </row>
    <row r="108" spans="1:7" x14ac:dyDescent="0.25">
      <c r="A108" s="4" t="s">
        <v>120</v>
      </c>
      <c r="B108" s="5">
        <v>1556334973611</v>
      </c>
      <c r="C108" s="4" t="s">
        <v>4236</v>
      </c>
      <c r="D108" s="4" t="s">
        <v>12</v>
      </c>
      <c r="E108" s="6" t="s">
        <v>4</v>
      </c>
      <c r="F108" s="5">
        <f>decoded[[#This Row],[FRT_DEC]]-B107</f>
        <v>72</v>
      </c>
      <c r="G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INFO]]))),G107)</f>
        <v>51</v>
      </c>
    </row>
    <row r="109" spans="1:7" x14ac:dyDescent="0.25">
      <c r="A109" s="4" t="s">
        <v>121</v>
      </c>
      <c r="B109" s="5">
        <v>1556334973614</v>
      </c>
      <c r="C109" s="4" t="s">
        <v>4237</v>
      </c>
      <c r="D109" s="4" t="s">
        <v>14</v>
      </c>
      <c r="E109" s="6" t="s">
        <v>6</v>
      </c>
      <c r="F109" s="5">
        <f>decoded[[#This Row],[FRT_DEC]]-B108</f>
        <v>3</v>
      </c>
      <c r="G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INFO]]))),G108)</f>
        <v>51</v>
      </c>
    </row>
    <row r="110" spans="1:7" x14ac:dyDescent="0.25">
      <c r="A110" s="4" t="s">
        <v>122</v>
      </c>
      <c r="B110" s="5">
        <v>1556334973623</v>
      </c>
      <c r="C110" s="4" t="s">
        <v>4238</v>
      </c>
      <c r="D110" s="4" t="s">
        <v>14</v>
      </c>
      <c r="E110" s="6" t="s">
        <v>71</v>
      </c>
      <c r="F110" s="5">
        <f>decoded[[#This Row],[FRT_DEC]]-B109</f>
        <v>9</v>
      </c>
      <c r="G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INFO]]))),G109)</f>
        <v>51</v>
      </c>
    </row>
    <row r="111" spans="1:7" x14ac:dyDescent="0.25">
      <c r="A111" s="4" t="s">
        <v>123</v>
      </c>
      <c r="B111" s="5">
        <v>1556334973628</v>
      </c>
      <c r="C111" s="4" t="s">
        <v>4239</v>
      </c>
      <c r="D111" s="4" t="s">
        <v>73</v>
      </c>
      <c r="E111" s="6" t="s">
        <v>2080</v>
      </c>
      <c r="F111" s="5">
        <f>decoded[[#This Row],[FRT_DEC]]-B110</f>
        <v>5</v>
      </c>
      <c r="G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INFO]]))),G110)</f>
        <v>51</v>
      </c>
    </row>
    <row r="112" spans="1:7" x14ac:dyDescent="0.25">
      <c r="A112" s="4" t="s">
        <v>124</v>
      </c>
      <c r="B112" s="5">
        <v>1556334973632</v>
      </c>
      <c r="C112" s="4" t="s">
        <v>4240</v>
      </c>
      <c r="D112" s="4" t="s">
        <v>2081</v>
      </c>
      <c r="E112" s="6" t="s">
        <v>2083</v>
      </c>
      <c r="F112" s="5">
        <f>decoded[[#This Row],[FRT_DEC]]-B111</f>
        <v>4</v>
      </c>
      <c r="G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INFO]]))),G111)</f>
        <v>51</v>
      </c>
    </row>
    <row r="113" spans="1:7" x14ac:dyDescent="0.25">
      <c r="A113" s="4" t="s">
        <v>125</v>
      </c>
      <c r="B113" s="5">
        <v>1556334973635</v>
      </c>
      <c r="C113" s="4" t="s">
        <v>4241</v>
      </c>
      <c r="D113" s="4" t="s">
        <v>8</v>
      </c>
      <c r="E113" s="6" t="s">
        <v>4090</v>
      </c>
      <c r="F113" s="5">
        <f>decoded[[#This Row],[FRT_DEC]]-B112</f>
        <v>3</v>
      </c>
      <c r="G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INFO]]))),G112)</f>
        <v>51</v>
      </c>
    </row>
    <row r="114" spans="1:7" x14ac:dyDescent="0.25">
      <c r="A114" s="4" t="s">
        <v>126</v>
      </c>
      <c r="B114" s="5">
        <v>1556334973977</v>
      </c>
      <c r="C114" s="4" t="s">
        <v>4242</v>
      </c>
      <c r="D114" s="4" t="s">
        <v>55</v>
      </c>
      <c r="E114" s="6" t="s">
        <v>3760</v>
      </c>
      <c r="F114" s="5">
        <f>decoded[[#This Row],[FRT_DEC]]-B113</f>
        <v>342</v>
      </c>
      <c r="G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INFO]]))),G113)</f>
        <v>51</v>
      </c>
    </row>
    <row r="115" spans="1:7" x14ac:dyDescent="0.25">
      <c r="A115" s="4" t="s">
        <v>795</v>
      </c>
      <c r="B115" s="5">
        <v>1556334973979</v>
      </c>
      <c r="C115" s="4" t="s">
        <v>4243</v>
      </c>
      <c r="D115" s="4" t="s">
        <v>3743</v>
      </c>
      <c r="E115" s="6" t="s">
        <v>4244</v>
      </c>
      <c r="F115" s="5">
        <f>decoded[[#This Row],[FRT_DEC]]-B114</f>
        <v>2</v>
      </c>
      <c r="G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INFO]]))),G114)</f>
        <v>51</v>
      </c>
    </row>
    <row r="116" spans="1:7" x14ac:dyDescent="0.25">
      <c r="A116" s="4" t="s">
        <v>1132</v>
      </c>
      <c r="B116" s="5">
        <v>1556334973981</v>
      </c>
      <c r="C116" s="4" t="s">
        <v>4245</v>
      </c>
      <c r="D116" s="4" t="s">
        <v>3743</v>
      </c>
      <c r="E116" s="6" t="s">
        <v>3983</v>
      </c>
      <c r="F116" s="5">
        <f>decoded[[#This Row],[FRT_DEC]]-B115</f>
        <v>2</v>
      </c>
      <c r="G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INFO]]))),G115)</f>
        <v>51</v>
      </c>
    </row>
    <row r="117" spans="1:7" ht="30" x14ac:dyDescent="0.25">
      <c r="A117" s="4" t="s">
        <v>1133</v>
      </c>
      <c r="B117" s="5">
        <v>1556334974003</v>
      </c>
      <c r="C117" s="4" t="s">
        <v>4246</v>
      </c>
      <c r="D117" s="4" t="s">
        <v>267</v>
      </c>
      <c r="E117" s="6" t="s">
        <v>2166</v>
      </c>
      <c r="F117" s="5">
        <f>decoded[[#This Row],[FRT_DEC]]-B116</f>
        <v>22</v>
      </c>
      <c r="G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INFO]]))),G116)</f>
        <v>51</v>
      </c>
    </row>
    <row r="118" spans="1:7" x14ac:dyDescent="0.25">
      <c r="A118" s="4" t="s">
        <v>127</v>
      </c>
      <c r="B118" s="5">
        <v>1556334974006</v>
      </c>
      <c r="C118" s="4" t="s">
        <v>4247</v>
      </c>
      <c r="D118" s="4" t="s">
        <v>269</v>
      </c>
      <c r="E118" s="6" t="s">
        <v>4248</v>
      </c>
      <c r="F118" s="5">
        <f>decoded[[#This Row],[FRT_DEC]]-B117</f>
        <v>3</v>
      </c>
      <c r="G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INFO]]))),G117)</f>
        <v>51</v>
      </c>
    </row>
    <row r="119" spans="1:7" x14ac:dyDescent="0.25">
      <c r="A119" s="4" t="s">
        <v>796</v>
      </c>
      <c r="B119" s="5">
        <v>1556334974031</v>
      </c>
      <c r="C119" s="4" t="s">
        <v>4249</v>
      </c>
      <c r="D119" s="4" t="s">
        <v>11</v>
      </c>
      <c r="E119" s="6" t="s">
        <v>4011</v>
      </c>
      <c r="F119" s="5">
        <f>decoded[[#This Row],[FRT_DEC]]-B118</f>
        <v>25</v>
      </c>
      <c r="G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INFO]]))),G118)</f>
        <v>51</v>
      </c>
    </row>
    <row r="120" spans="1:7" x14ac:dyDescent="0.25">
      <c r="A120" s="4" t="s">
        <v>1134</v>
      </c>
      <c r="B120" s="5">
        <v>1556334974051</v>
      </c>
      <c r="C120" s="4" t="s">
        <v>4250</v>
      </c>
      <c r="D120" s="4" t="s">
        <v>52</v>
      </c>
      <c r="E120" s="6" t="s">
        <v>56</v>
      </c>
      <c r="F120" s="5">
        <f>decoded[[#This Row],[FRT_DEC]]-B119</f>
        <v>20</v>
      </c>
      <c r="G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INFO]]))),G119)</f>
        <v>51</v>
      </c>
    </row>
    <row r="121" spans="1:7" x14ac:dyDescent="0.25">
      <c r="A121" s="4" t="s">
        <v>1135</v>
      </c>
      <c r="B121" s="5">
        <v>1556334974058</v>
      </c>
      <c r="C121" s="4" t="s">
        <v>4251</v>
      </c>
      <c r="D121" s="4" t="s">
        <v>272</v>
      </c>
      <c r="E121" s="6" t="s">
        <v>4252</v>
      </c>
      <c r="F121" s="5">
        <f>decoded[[#This Row],[FRT_DEC]]-B120</f>
        <v>7</v>
      </c>
      <c r="G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INFO]]))),G120)</f>
        <v>51</v>
      </c>
    </row>
    <row r="122" spans="1:7" x14ac:dyDescent="0.25">
      <c r="A122" s="4" t="s">
        <v>1136</v>
      </c>
      <c r="B122" s="5">
        <v>1556334974064</v>
      </c>
      <c r="C122" s="4" t="s">
        <v>4253</v>
      </c>
      <c r="D122" s="4" t="s">
        <v>1131</v>
      </c>
      <c r="E122" s="6" t="s">
        <v>2143</v>
      </c>
      <c r="F122" s="5">
        <f>decoded[[#This Row],[FRT_DEC]]-B121</f>
        <v>6</v>
      </c>
      <c r="G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INFO]]))),G121)</f>
        <v>51</v>
      </c>
    </row>
    <row r="123" spans="1:7" x14ac:dyDescent="0.25">
      <c r="A123" s="4" t="s">
        <v>1137</v>
      </c>
      <c r="B123" s="5">
        <v>1556334974069</v>
      </c>
      <c r="C123" s="4" t="s">
        <v>4254</v>
      </c>
      <c r="D123" s="4" t="s">
        <v>1131</v>
      </c>
      <c r="E123" s="6" t="s">
        <v>2144</v>
      </c>
      <c r="F123" s="5">
        <f>decoded[[#This Row],[FRT_DEC]]-B122</f>
        <v>5</v>
      </c>
      <c r="G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INFO]]))),G122)</f>
        <v>51</v>
      </c>
    </row>
    <row r="124" spans="1:7" x14ac:dyDescent="0.25">
      <c r="A124" s="4" t="s">
        <v>1138</v>
      </c>
      <c r="B124" s="5">
        <v>1556334974081</v>
      </c>
      <c r="C124" s="4" t="s">
        <v>4255</v>
      </c>
      <c r="D124" s="4" t="s">
        <v>97</v>
      </c>
      <c r="E124" s="6" t="s">
        <v>2131</v>
      </c>
      <c r="F124" s="5">
        <f>decoded[[#This Row],[FRT_DEC]]-B123</f>
        <v>12</v>
      </c>
      <c r="G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INFO]]))),G123)</f>
        <v>51</v>
      </c>
    </row>
    <row r="125" spans="1:7" x14ac:dyDescent="0.25">
      <c r="A125" s="4" t="s">
        <v>1139</v>
      </c>
      <c r="B125" s="5">
        <v>1556334974101</v>
      </c>
      <c r="C125" s="4" t="s">
        <v>4256</v>
      </c>
      <c r="D125" s="4" t="s">
        <v>2082</v>
      </c>
      <c r="E125" s="6" t="s">
        <v>4017</v>
      </c>
      <c r="F125" s="5">
        <f>decoded[[#This Row],[FRT_DEC]]-B124</f>
        <v>20</v>
      </c>
      <c r="G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INFO]]))),G124)</f>
        <v>51</v>
      </c>
    </row>
    <row r="126" spans="1:7" x14ac:dyDescent="0.25">
      <c r="A126" s="4" t="s">
        <v>128</v>
      </c>
      <c r="B126" s="5">
        <v>1556334974112</v>
      </c>
      <c r="C126" s="4" t="s">
        <v>4257</v>
      </c>
      <c r="D126" s="4" t="s">
        <v>3726</v>
      </c>
      <c r="E126" s="6" t="s">
        <v>4258</v>
      </c>
      <c r="F126" s="5">
        <f>decoded[[#This Row],[FRT_DEC]]-B125</f>
        <v>11</v>
      </c>
      <c r="G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INFO]]))),G125)</f>
        <v>51</v>
      </c>
    </row>
    <row r="127" spans="1:7" x14ac:dyDescent="0.25">
      <c r="A127" s="4" t="s">
        <v>129</v>
      </c>
      <c r="B127" s="5">
        <v>1556334974114</v>
      </c>
      <c r="C127" s="4" t="s">
        <v>4259</v>
      </c>
      <c r="D127" s="4" t="s">
        <v>3726</v>
      </c>
      <c r="E127" s="6" t="s">
        <v>3986</v>
      </c>
      <c r="F127" s="5">
        <f>decoded[[#This Row],[FRT_DEC]]-B126</f>
        <v>2</v>
      </c>
      <c r="G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INFO]]))),G126)</f>
        <v>51</v>
      </c>
    </row>
    <row r="128" spans="1:7" x14ac:dyDescent="0.25">
      <c r="A128" s="4" t="s">
        <v>797</v>
      </c>
      <c r="B128" s="5">
        <v>1556334974931</v>
      </c>
      <c r="C128" s="4" t="s">
        <v>4260</v>
      </c>
      <c r="D128" s="4" t="s">
        <v>275</v>
      </c>
      <c r="E128" s="6" t="s">
        <v>4196</v>
      </c>
      <c r="F128" s="5">
        <f>decoded[[#This Row],[FRT_DEC]]-B127</f>
        <v>817</v>
      </c>
      <c r="G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INFO]]))),G127)</f>
        <v>51</v>
      </c>
    </row>
    <row r="129" spans="1:7" x14ac:dyDescent="0.25">
      <c r="A129" s="4" t="s">
        <v>1140</v>
      </c>
      <c r="B129" s="5">
        <v>1556334974971</v>
      </c>
      <c r="C129" s="4" t="s">
        <v>4261</v>
      </c>
      <c r="D129" s="4" t="s">
        <v>12</v>
      </c>
      <c r="E129" s="6" t="s">
        <v>4</v>
      </c>
      <c r="F129" s="5">
        <f>decoded[[#This Row],[FRT_DEC]]-B128</f>
        <v>40</v>
      </c>
      <c r="G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INFO]]))),G128)</f>
        <v>51</v>
      </c>
    </row>
    <row r="130" spans="1:7" x14ac:dyDescent="0.25">
      <c r="A130" s="4" t="s">
        <v>1141</v>
      </c>
      <c r="B130" s="5">
        <v>1556334974976</v>
      </c>
      <c r="C130" s="4" t="s">
        <v>4262</v>
      </c>
      <c r="D130" s="4" t="s">
        <v>8</v>
      </c>
      <c r="E130" s="6" t="s">
        <v>4080</v>
      </c>
      <c r="F130" s="5">
        <f>decoded[[#This Row],[FRT_DEC]]-B129</f>
        <v>5</v>
      </c>
      <c r="G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INFO]]))),G129)</f>
        <v>51</v>
      </c>
    </row>
    <row r="131" spans="1:7" x14ac:dyDescent="0.25">
      <c r="A131" s="4" t="s">
        <v>130</v>
      </c>
      <c r="B131" s="5">
        <v>1556334984511</v>
      </c>
      <c r="C131" s="4" t="s">
        <v>4263</v>
      </c>
      <c r="D131" s="4" t="s">
        <v>13</v>
      </c>
      <c r="E131" s="6" t="s">
        <v>5</v>
      </c>
      <c r="F131" s="5">
        <f>decoded[[#This Row],[FRT_DEC]]-B130</f>
        <v>9535</v>
      </c>
      <c r="G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INFO]]))),G130)</f>
        <v>51</v>
      </c>
    </row>
    <row r="132" spans="1:7" x14ac:dyDescent="0.25">
      <c r="A132" s="4" t="s">
        <v>798</v>
      </c>
      <c r="B132" s="5">
        <v>1556334984515</v>
      </c>
      <c r="C132" s="4" t="s">
        <v>4264</v>
      </c>
      <c r="D132" s="4" t="s">
        <v>11</v>
      </c>
      <c r="E132" s="6" t="s">
        <v>4000</v>
      </c>
      <c r="F132" s="5">
        <f>decoded[[#This Row],[FRT_DEC]]-B131</f>
        <v>4</v>
      </c>
      <c r="G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INFO]]))),G131)</f>
        <v>51</v>
      </c>
    </row>
    <row r="133" spans="1:7" x14ac:dyDescent="0.25">
      <c r="A133" s="4" t="s">
        <v>1142</v>
      </c>
      <c r="B133" s="5">
        <v>1556334984551</v>
      </c>
      <c r="C133" s="4" t="s">
        <v>4265</v>
      </c>
      <c r="D133" s="4" t="s">
        <v>12</v>
      </c>
      <c r="E133" s="6" t="s">
        <v>4</v>
      </c>
      <c r="F133" s="5">
        <f>decoded[[#This Row],[FRT_DEC]]-B132</f>
        <v>36</v>
      </c>
      <c r="G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INFO]]))),G132)</f>
        <v>51</v>
      </c>
    </row>
    <row r="134" spans="1:7" x14ac:dyDescent="0.25">
      <c r="A134" s="4" t="s">
        <v>131</v>
      </c>
      <c r="B134" s="5">
        <v>1556334984554</v>
      </c>
      <c r="C134" s="4" t="s">
        <v>4266</v>
      </c>
      <c r="D134" s="4" t="s">
        <v>14</v>
      </c>
      <c r="E134" s="6" t="s">
        <v>6</v>
      </c>
      <c r="F134" s="5">
        <f>decoded[[#This Row],[FRT_DEC]]-B133</f>
        <v>3</v>
      </c>
      <c r="G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INFO]]))),G133)</f>
        <v>51</v>
      </c>
    </row>
    <row r="135" spans="1:7" x14ac:dyDescent="0.25">
      <c r="A135" s="4" t="s">
        <v>132</v>
      </c>
      <c r="B135" s="5">
        <v>1556334984564</v>
      </c>
      <c r="C135" s="4" t="s">
        <v>4267</v>
      </c>
      <c r="D135" s="4" t="s">
        <v>14</v>
      </c>
      <c r="E135" s="6" t="s">
        <v>36</v>
      </c>
      <c r="F135" s="5">
        <f>decoded[[#This Row],[FRT_DEC]]-B134</f>
        <v>10</v>
      </c>
      <c r="G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INFO]]))),G134)</f>
        <v>51</v>
      </c>
    </row>
    <row r="136" spans="1:7" x14ac:dyDescent="0.25">
      <c r="A136" s="4" t="s">
        <v>133</v>
      </c>
      <c r="B136" s="5">
        <v>1556334984571</v>
      </c>
      <c r="C136" s="4" t="s">
        <v>4268</v>
      </c>
      <c r="D136" s="4" t="s">
        <v>11</v>
      </c>
      <c r="E136" s="6" t="s">
        <v>4020</v>
      </c>
      <c r="F136" s="5">
        <f>decoded[[#This Row],[FRT_DEC]]-B135</f>
        <v>7</v>
      </c>
      <c r="G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INFO]]))),G135)</f>
        <v>51</v>
      </c>
    </row>
    <row r="137" spans="1:7" x14ac:dyDescent="0.25">
      <c r="A137" s="4" t="s">
        <v>134</v>
      </c>
      <c r="B137" s="5">
        <v>1556334984589</v>
      </c>
      <c r="C137" s="4" t="s">
        <v>4269</v>
      </c>
      <c r="D137" s="4" t="s">
        <v>8</v>
      </c>
      <c r="E137" s="6" t="s">
        <v>4085</v>
      </c>
      <c r="F137" s="5">
        <f>decoded[[#This Row],[FRT_DEC]]-B136</f>
        <v>18</v>
      </c>
      <c r="G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INFO]]))),G136)</f>
        <v>51</v>
      </c>
    </row>
    <row r="138" spans="1:7" x14ac:dyDescent="0.25">
      <c r="A138" s="4" t="s">
        <v>135</v>
      </c>
      <c r="B138" s="5">
        <v>1556334984618</v>
      </c>
      <c r="C138" s="4" t="s">
        <v>4270</v>
      </c>
      <c r="D138" s="4" t="s">
        <v>12</v>
      </c>
      <c r="E138" s="6" t="s">
        <v>4</v>
      </c>
      <c r="F138" s="5">
        <f>decoded[[#This Row],[FRT_DEC]]-B137</f>
        <v>29</v>
      </c>
      <c r="G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INFO]]))),G137)</f>
        <v>51</v>
      </c>
    </row>
    <row r="139" spans="1:7" x14ac:dyDescent="0.25">
      <c r="A139" s="4" t="s">
        <v>136</v>
      </c>
      <c r="B139" s="5">
        <v>1556334984623</v>
      </c>
      <c r="C139" s="4" t="s">
        <v>4271</v>
      </c>
      <c r="D139" s="4" t="s">
        <v>8</v>
      </c>
      <c r="E139" s="6" t="s">
        <v>4104</v>
      </c>
      <c r="F139" s="5">
        <f>decoded[[#This Row],[FRT_DEC]]-B138</f>
        <v>5</v>
      </c>
      <c r="G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INFO]]))),G138)</f>
        <v>51</v>
      </c>
    </row>
    <row r="140" spans="1:7" x14ac:dyDescent="0.25">
      <c r="A140" s="4" t="s">
        <v>137</v>
      </c>
      <c r="B140" s="5">
        <v>1556334988341</v>
      </c>
      <c r="C140" s="4" t="s">
        <v>4272</v>
      </c>
      <c r="D140" s="4" t="s">
        <v>15</v>
      </c>
      <c r="E140" s="6" t="s">
        <v>4273</v>
      </c>
      <c r="F140" s="5">
        <f>decoded[[#This Row],[FRT_DEC]]-B139</f>
        <v>3718</v>
      </c>
      <c r="G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INFO]]))),G139)</f>
        <v>51</v>
      </c>
    </row>
    <row r="141" spans="1:7" x14ac:dyDescent="0.25">
      <c r="A141" s="4" t="s">
        <v>138</v>
      </c>
      <c r="B141" s="5">
        <v>1556334988344</v>
      </c>
      <c r="C141" s="4" t="s">
        <v>4274</v>
      </c>
      <c r="D141" s="4" t="s">
        <v>15</v>
      </c>
      <c r="E141" s="6" t="s">
        <v>3987</v>
      </c>
      <c r="F141" s="5">
        <f>decoded[[#This Row],[FRT_DEC]]-B140</f>
        <v>3</v>
      </c>
      <c r="G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INFO]]))),G140)</f>
        <v>51</v>
      </c>
    </row>
    <row r="142" spans="1:7" x14ac:dyDescent="0.25">
      <c r="A142" s="4" t="s">
        <v>139</v>
      </c>
      <c r="B142" s="5">
        <v>1556334988347</v>
      </c>
      <c r="C142" s="4" t="s">
        <v>4275</v>
      </c>
      <c r="D142" s="4" t="s">
        <v>3744</v>
      </c>
      <c r="E142" s="6" t="s">
        <v>4276</v>
      </c>
      <c r="F142" s="5">
        <f>decoded[[#This Row],[FRT_DEC]]-B141</f>
        <v>3</v>
      </c>
      <c r="G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INFO]]))),G141)</f>
        <v>51</v>
      </c>
    </row>
    <row r="143" spans="1:7" x14ac:dyDescent="0.25">
      <c r="A143" s="4" t="s">
        <v>140</v>
      </c>
      <c r="B143" s="5">
        <v>1556334988350</v>
      </c>
      <c r="C143" s="4" t="s">
        <v>4277</v>
      </c>
      <c r="D143" s="4" t="s">
        <v>3744</v>
      </c>
      <c r="E143" s="6" t="s">
        <v>3988</v>
      </c>
      <c r="F143" s="5">
        <f>decoded[[#This Row],[FRT_DEC]]-B142</f>
        <v>3</v>
      </c>
      <c r="G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INFO]]))),G142)</f>
        <v>51</v>
      </c>
    </row>
    <row r="144" spans="1:7" x14ac:dyDescent="0.25">
      <c r="A144" s="4" t="s">
        <v>141</v>
      </c>
      <c r="B144" s="5">
        <v>1556334988432</v>
      </c>
      <c r="C144" s="4" t="s">
        <v>4278</v>
      </c>
      <c r="D144" s="4" t="s">
        <v>3765</v>
      </c>
      <c r="E144" s="6" t="s">
        <v>3766</v>
      </c>
      <c r="F144" s="5">
        <f>decoded[[#This Row],[FRT_DEC]]-B143</f>
        <v>82</v>
      </c>
      <c r="G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INFO]]))),G143)</f>
        <v>51</v>
      </c>
    </row>
    <row r="145" spans="1:7" ht="30" x14ac:dyDescent="0.25">
      <c r="A145" s="4" t="s">
        <v>142</v>
      </c>
      <c r="B145" s="5">
        <v>1556334988435</v>
      </c>
      <c r="C145" s="4" t="s">
        <v>4279</v>
      </c>
      <c r="D145" s="4" t="s">
        <v>267</v>
      </c>
      <c r="E145" s="6" t="s">
        <v>3724</v>
      </c>
      <c r="F145" s="5">
        <f>decoded[[#This Row],[FRT_DEC]]-B144</f>
        <v>3</v>
      </c>
      <c r="G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INFO]]))),G144)</f>
        <v>51</v>
      </c>
    </row>
    <row r="146" spans="1:7" x14ac:dyDescent="0.25">
      <c r="A146" s="4" t="s">
        <v>143</v>
      </c>
      <c r="B146" s="5">
        <v>1556334988438</v>
      </c>
      <c r="C146" s="4" t="s">
        <v>4280</v>
      </c>
      <c r="D146" s="4" t="s">
        <v>269</v>
      </c>
      <c r="E146" s="6" t="s">
        <v>283</v>
      </c>
      <c r="F146" s="5">
        <f>decoded[[#This Row],[FRT_DEC]]-B145</f>
        <v>3</v>
      </c>
      <c r="G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INFO]]))),G145)</f>
        <v>51</v>
      </c>
    </row>
    <row r="147" spans="1:7" x14ac:dyDescent="0.25">
      <c r="A147" s="4" t="s">
        <v>144</v>
      </c>
      <c r="B147" s="5">
        <v>1556334988444</v>
      </c>
      <c r="C147" s="4" t="s">
        <v>4281</v>
      </c>
      <c r="D147" s="4" t="s">
        <v>1131</v>
      </c>
      <c r="E147" s="6" t="s">
        <v>2132</v>
      </c>
      <c r="F147" s="5">
        <f>decoded[[#This Row],[FRT_DEC]]-B146</f>
        <v>6</v>
      </c>
      <c r="G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INFO]]))),G146)</f>
        <v>51</v>
      </c>
    </row>
    <row r="148" spans="1:7" x14ac:dyDescent="0.25">
      <c r="A148" s="4" t="s">
        <v>145</v>
      </c>
      <c r="B148" s="5">
        <v>1556334988449</v>
      </c>
      <c r="C148" s="4" t="s">
        <v>4282</v>
      </c>
      <c r="D148" s="4" t="s">
        <v>97</v>
      </c>
      <c r="E148" s="6" t="s">
        <v>2133</v>
      </c>
      <c r="F148" s="5">
        <f>decoded[[#This Row],[FRT_DEC]]-B147</f>
        <v>5</v>
      </c>
      <c r="G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INFO]]))),G147)</f>
        <v>51</v>
      </c>
    </row>
    <row r="149" spans="1:7" x14ac:dyDescent="0.25">
      <c r="A149" s="4" t="s">
        <v>146</v>
      </c>
      <c r="B149" s="5">
        <v>1556334988455</v>
      </c>
      <c r="C149" s="4" t="s">
        <v>4283</v>
      </c>
      <c r="D149" s="4" t="s">
        <v>97</v>
      </c>
      <c r="E149" s="6" t="s">
        <v>2134</v>
      </c>
      <c r="F149" s="5">
        <f>decoded[[#This Row],[FRT_DEC]]-B148</f>
        <v>6</v>
      </c>
      <c r="G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INFO]]))),G148)</f>
        <v>51</v>
      </c>
    </row>
    <row r="150" spans="1:7" x14ac:dyDescent="0.25">
      <c r="A150" s="4" t="s">
        <v>147</v>
      </c>
      <c r="B150" s="5">
        <v>1556334988479</v>
      </c>
      <c r="C150" s="4" t="s">
        <v>4284</v>
      </c>
      <c r="D150" s="4" t="s">
        <v>272</v>
      </c>
      <c r="E150" s="6" t="s">
        <v>4285</v>
      </c>
      <c r="F150" s="5">
        <f>decoded[[#This Row],[FRT_DEC]]-B149</f>
        <v>24</v>
      </c>
      <c r="G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INFO]]))),G149)</f>
        <v>51</v>
      </c>
    </row>
    <row r="151" spans="1:7" x14ac:dyDescent="0.25">
      <c r="A151" s="4" t="s">
        <v>148</v>
      </c>
      <c r="B151" s="5">
        <v>1556334988805</v>
      </c>
      <c r="C151" s="4" t="s">
        <v>4286</v>
      </c>
      <c r="D151" s="4" t="s">
        <v>1131</v>
      </c>
      <c r="E151" s="6" t="s">
        <v>2135</v>
      </c>
      <c r="F151" s="5">
        <f>decoded[[#This Row],[FRT_DEC]]-B150</f>
        <v>326</v>
      </c>
      <c r="G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INFO]]))),G150)</f>
        <v>51</v>
      </c>
    </row>
    <row r="152" spans="1:7" x14ac:dyDescent="0.25">
      <c r="A152" s="4" t="s">
        <v>804</v>
      </c>
      <c r="B152" s="5">
        <v>1556334988810</v>
      </c>
      <c r="C152" s="4" t="s">
        <v>4287</v>
      </c>
      <c r="D152" s="4" t="s">
        <v>97</v>
      </c>
      <c r="E152" s="6" t="s">
        <v>2136</v>
      </c>
      <c r="F152" s="5">
        <f>decoded[[#This Row],[FRT_DEC]]-B151</f>
        <v>5</v>
      </c>
      <c r="G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INFO]]))),G151)</f>
        <v>51</v>
      </c>
    </row>
    <row r="153" spans="1:7" x14ac:dyDescent="0.25">
      <c r="A153" s="4" t="s">
        <v>799</v>
      </c>
      <c r="B153" s="5">
        <v>1556334988822</v>
      </c>
      <c r="C153" s="4" t="s">
        <v>4288</v>
      </c>
      <c r="D153" s="4" t="s">
        <v>3727</v>
      </c>
      <c r="E153" s="6" t="s">
        <v>4214</v>
      </c>
      <c r="F153" s="5">
        <f>decoded[[#This Row],[FRT_DEC]]-B152</f>
        <v>12</v>
      </c>
      <c r="G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INFO]]))),G152)</f>
        <v>51</v>
      </c>
    </row>
    <row r="154" spans="1:7" x14ac:dyDescent="0.25">
      <c r="A154" s="4" t="s">
        <v>609</v>
      </c>
      <c r="B154" s="5">
        <v>1556334988839</v>
      </c>
      <c r="C154" s="4" t="s">
        <v>4289</v>
      </c>
      <c r="D154" s="4" t="s">
        <v>289</v>
      </c>
      <c r="E154" s="6" t="s">
        <v>4216</v>
      </c>
      <c r="F154" s="5">
        <f>decoded[[#This Row],[FRT_DEC]]-B153</f>
        <v>17</v>
      </c>
      <c r="G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INFO]]))),G153)</f>
        <v>51</v>
      </c>
    </row>
    <row r="155" spans="1:7" x14ac:dyDescent="0.25">
      <c r="A155" s="4" t="s">
        <v>149</v>
      </c>
      <c r="B155" s="5">
        <v>1556334990271</v>
      </c>
      <c r="C155" s="4" t="s">
        <v>4290</v>
      </c>
      <c r="D155" s="4" t="s">
        <v>109</v>
      </c>
      <c r="E155" s="6" t="s">
        <v>3989</v>
      </c>
      <c r="F155" s="5">
        <f>decoded[[#This Row],[FRT_DEC]]-B154</f>
        <v>1432</v>
      </c>
      <c r="G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INFO]]))),G154)</f>
        <v>51</v>
      </c>
    </row>
    <row r="156" spans="1:7" x14ac:dyDescent="0.25">
      <c r="A156" s="4" t="s">
        <v>805</v>
      </c>
      <c r="B156" s="5">
        <v>1556334990276</v>
      </c>
      <c r="C156" s="4" t="s">
        <v>4291</v>
      </c>
      <c r="D156" s="4" t="s">
        <v>3742</v>
      </c>
      <c r="E156" s="6" t="s">
        <v>4292</v>
      </c>
      <c r="F156" s="5">
        <f>decoded[[#This Row],[FRT_DEC]]-B155</f>
        <v>5</v>
      </c>
      <c r="G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INFO]]))),G155)</f>
        <v>51</v>
      </c>
    </row>
    <row r="157" spans="1:7" x14ac:dyDescent="0.25">
      <c r="A157" s="4" t="s">
        <v>806</v>
      </c>
      <c r="B157" s="5">
        <v>1556334990278</v>
      </c>
      <c r="C157" s="4" t="s">
        <v>4293</v>
      </c>
      <c r="D157" s="4" t="s">
        <v>3742</v>
      </c>
      <c r="E157" s="6" t="s">
        <v>3982</v>
      </c>
      <c r="F157" s="5">
        <f>decoded[[#This Row],[FRT_DEC]]-B156</f>
        <v>2</v>
      </c>
      <c r="G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INFO]]))),G156)</f>
        <v>51</v>
      </c>
    </row>
    <row r="158" spans="1:7" x14ac:dyDescent="0.25">
      <c r="A158" s="4" t="s">
        <v>807</v>
      </c>
      <c r="B158" s="5">
        <v>1556334990292</v>
      </c>
      <c r="C158" s="4" t="s">
        <v>4294</v>
      </c>
      <c r="D158" s="4" t="s">
        <v>1131</v>
      </c>
      <c r="E158" s="6" t="s">
        <v>2137</v>
      </c>
      <c r="F158" s="5">
        <f>decoded[[#This Row],[FRT_DEC]]-B157</f>
        <v>14</v>
      </c>
      <c r="G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INFO]]))),G157)</f>
        <v>51</v>
      </c>
    </row>
    <row r="159" spans="1:7" x14ac:dyDescent="0.25">
      <c r="A159" s="4" t="s">
        <v>808</v>
      </c>
      <c r="B159" s="5">
        <v>1556334990297</v>
      </c>
      <c r="C159" s="4" t="s">
        <v>4295</v>
      </c>
      <c r="D159" s="4" t="s">
        <v>97</v>
      </c>
      <c r="E159" s="6" t="s">
        <v>2138</v>
      </c>
      <c r="F159" s="5">
        <f>decoded[[#This Row],[FRT_DEC]]-B158</f>
        <v>5</v>
      </c>
      <c r="G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INFO]]))),G158)</f>
        <v>51</v>
      </c>
    </row>
    <row r="160" spans="1:7" x14ac:dyDescent="0.25">
      <c r="A160" s="4" t="s">
        <v>866</v>
      </c>
      <c r="B160" s="5">
        <v>1556334990363</v>
      </c>
      <c r="C160" s="4" t="s">
        <v>4296</v>
      </c>
      <c r="D160" s="4" t="s">
        <v>110</v>
      </c>
      <c r="E160" s="6" t="s">
        <v>290</v>
      </c>
      <c r="F160" s="5">
        <f>decoded[[#This Row],[FRT_DEC]]-B159</f>
        <v>66</v>
      </c>
      <c r="G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INFO]]))),G159)</f>
        <v>51</v>
      </c>
    </row>
    <row r="161" spans="1:7" x14ac:dyDescent="0.25">
      <c r="A161" s="4" t="s">
        <v>867</v>
      </c>
      <c r="B161" s="5">
        <v>1556334990376</v>
      </c>
      <c r="C161" s="4" t="s">
        <v>4297</v>
      </c>
      <c r="D161" s="4" t="s">
        <v>1131</v>
      </c>
      <c r="E161" s="6" t="s">
        <v>2139</v>
      </c>
      <c r="F161" s="5">
        <f>decoded[[#This Row],[FRT_DEC]]-B160</f>
        <v>13</v>
      </c>
      <c r="G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INFO]]))),G160)</f>
        <v>51</v>
      </c>
    </row>
    <row r="162" spans="1:7" x14ac:dyDescent="0.25">
      <c r="A162" s="4" t="s">
        <v>610</v>
      </c>
      <c r="B162" s="5">
        <v>1556334990380</v>
      </c>
      <c r="C162" s="4" t="s">
        <v>4298</v>
      </c>
      <c r="D162" s="4" t="s">
        <v>97</v>
      </c>
      <c r="E162" s="6" t="s">
        <v>2140</v>
      </c>
      <c r="F162" s="5">
        <f>decoded[[#This Row],[FRT_DEC]]-B161</f>
        <v>4</v>
      </c>
      <c r="G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INFO]]))),G161)</f>
        <v>51</v>
      </c>
    </row>
    <row r="163" spans="1:7" x14ac:dyDescent="0.25">
      <c r="A163" s="4" t="s">
        <v>150</v>
      </c>
      <c r="B163" s="5">
        <v>1556334991019</v>
      </c>
      <c r="C163" s="4" t="s">
        <v>4299</v>
      </c>
      <c r="D163" s="4" t="s">
        <v>112</v>
      </c>
      <c r="E163" s="6" t="s">
        <v>3757</v>
      </c>
      <c r="F163" s="5">
        <f>decoded[[#This Row],[FRT_DEC]]-B162</f>
        <v>639</v>
      </c>
      <c r="G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INFO]]))),G162)</f>
        <v>51</v>
      </c>
    </row>
    <row r="164" spans="1:7" x14ac:dyDescent="0.25">
      <c r="A164" s="4" t="s">
        <v>868</v>
      </c>
      <c r="B164" s="5">
        <v>1556334991033</v>
      </c>
      <c r="C164" s="4" t="s">
        <v>4300</v>
      </c>
      <c r="D164" s="4" t="s">
        <v>1131</v>
      </c>
      <c r="E164" s="6" t="s">
        <v>2141</v>
      </c>
      <c r="F164" s="5">
        <f>decoded[[#This Row],[FRT_DEC]]-B163</f>
        <v>14</v>
      </c>
      <c r="G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INFO]]))),G163)</f>
        <v>51</v>
      </c>
    </row>
    <row r="165" spans="1:7" x14ac:dyDescent="0.25">
      <c r="A165" s="4" t="s">
        <v>869</v>
      </c>
      <c r="B165" s="5">
        <v>1556334991037</v>
      </c>
      <c r="C165" s="4" t="s">
        <v>4301</v>
      </c>
      <c r="D165" s="4" t="s">
        <v>97</v>
      </c>
      <c r="E165" s="6" t="s">
        <v>2142</v>
      </c>
      <c r="F165" s="5">
        <f>decoded[[#This Row],[FRT_DEC]]-B164</f>
        <v>4</v>
      </c>
      <c r="G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INFO]]))),G164)</f>
        <v>51</v>
      </c>
    </row>
    <row r="166" spans="1:7" x14ac:dyDescent="0.25">
      <c r="A166" s="4" t="s">
        <v>870</v>
      </c>
      <c r="B166" s="5">
        <v>1556334991041</v>
      </c>
      <c r="C166" s="4" t="s">
        <v>4302</v>
      </c>
      <c r="D166" s="4" t="s">
        <v>291</v>
      </c>
      <c r="E166" s="6" t="s">
        <v>4303</v>
      </c>
      <c r="F166" s="5">
        <f>decoded[[#This Row],[FRT_DEC]]-B165</f>
        <v>4</v>
      </c>
      <c r="G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INFO]]))),G165)</f>
        <v>51</v>
      </c>
    </row>
    <row r="167" spans="1:7" x14ac:dyDescent="0.25">
      <c r="A167" s="4" t="s">
        <v>871</v>
      </c>
      <c r="B167" s="5">
        <v>1556334991045</v>
      </c>
      <c r="C167" s="4" t="s">
        <v>4304</v>
      </c>
      <c r="D167" s="4" t="s">
        <v>11</v>
      </c>
      <c r="E167" s="6" t="s">
        <v>4012</v>
      </c>
      <c r="F167" s="5">
        <f>decoded[[#This Row],[FRT_DEC]]-B166</f>
        <v>4</v>
      </c>
      <c r="G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INFO]]))),G166)</f>
        <v>51</v>
      </c>
    </row>
    <row r="168" spans="1:7" x14ac:dyDescent="0.25">
      <c r="A168" s="4" t="s">
        <v>151</v>
      </c>
      <c r="B168" s="5">
        <v>1556334991055</v>
      </c>
      <c r="C168" s="4" t="s">
        <v>4305</v>
      </c>
      <c r="D168" s="4" t="s">
        <v>52</v>
      </c>
      <c r="E168" s="6" t="s">
        <v>356</v>
      </c>
      <c r="F168" s="5">
        <f>decoded[[#This Row],[FRT_DEC]]-B167</f>
        <v>10</v>
      </c>
      <c r="G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INFO]]))),G167)</f>
        <v>51</v>
      </c>
    </row>
    <row r="169" spans="1:7" x14ac:dyDescent="0.25">
      <c r="A169" s="4" t="s">
        <v>872</v>
      </c>
      <c r="B169" s="5">
        <v>1556334991058</v>
      </c>
      <c r="C169" s="4" t="s">
        <v>4306</v>
      </c>
      <c r="D169" s="4" t="s">
        <v>358</v>
      </c>
      <c r="E169" s="6" t="s">
        <v>4034</v>
      </c>
      <c r="F169" s="5">
        <f>decoded[[#This Row],[FRT_DEC]]-B168</f>
        <v>3</v>
      </c>
      <c r="G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INFO]]))),G168)</f>
        <v>51</v>
      </c>
    </row>
    <row r="170" spans="1:7" x14ac:dyDescent="0.25">
      <c r="A170" s="4" t="s">
        <v>873</v>
      </c>
      <c r="B170" s="5">
        <v>1556334991063</v>
      </c>
      <c r="C170" s="4" t="s">
        <v>4307</v>
      </c>
      <c r="D170" s="4" t="s">
        <v>8</v>
      </c>
      <c r="E170" s="6" t="s">
        <v>4013</v>
      </c>
      <c r="F170" s="5">
        <f>decoded[[#This Row],[FRT_DEC]]-B169</f>
        <v>5</v>
      </c>
      <c r="G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INFO]]))),G169)</f>
        <v>51</v>
      </c>
    </row>
    <row r="171" spans="1:7" x14ac:dyDescent="0.25">
      <c r="A171" s="4" t="s">
        <v>874</v>
      </c>
      <c r="B171" s="5">
        <v>1556334991067</v>
      </c>
      <c r="C171" s="4" t="s">
        <v>4308</v>
      </c>
      <c r="D171" s="4" t="s">
        <v>11</v>
      </c>
      <c r="E171" s="6" t="s">
        <v>4016</v>
      </c>
      <c r="F171" s="5">
        <f>decoded[[#This Row],[FRT_DEC]]-B170</f>
        <v>4</v>
      </c>
      <c r="G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INFO]]))),G170)</f>
        <v>51</v>
      </c>
    </row>
    <row r="172" spans="1:7" x14ac:dyDescent="0.25">
      <c r="A172" s="4" t="s">
        <v>152</v>
      </c>
      <c r="B172" s="5">
        <v>1556334991076</v>
      </c>
      <c r="C172" s="4" t="s">
        <v>4309</v>
      </c>
      <c r="D172" s="4" t="s">
        <v>52</v>
      </c>
      <c r="E172" s="6" t="s">
        <v>2078</v>
      </c>
      <c r="F172" s="5">
        <f>decoded[[#This Row],[FRT_DEC]]-B171</f>
        <v>9</v>
      </c>
      <c r="G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INFO]]))),G171)</f>
        <v>51</v>
      </c>
    </row>
    <row r="173" spans="1:7" x14ac:dyDescent="0.25">
      <c r="A173" s="4" t="s">
        <v>153</v>
      </c>
      <c r="B173" s="5">
        <v>1556334991078</v>
      </c>
      <c r="C173" s="4" t="s">
        <v>4310</v>
      </c>
      <c r="D173" s="4" t="s">
        <v>2079</v>
      </c>
      <c r="E173" s="6" t="s">
        <v>4032</v>
      </c>
      <c r="F173" s="5">
        <f>decoded[[#This Row],[FRT_DEC]]-B172</f>
        <v>2</v>
      </c>
      <c r="G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INFO]]))),G172)</f>
        <v>51</v>
      </c>
    </row>
    <row r="174" spans="1:7" x14ac:dyDescent="0.25">
      <c r="A174" s="4" t="s">
        <v>154</v>
      </c>
      <c r="B174" s="5">
        <v>1556334991123</v>
      </c>
      <c r="C174" s="4" t="s">
        <v>4311</v>
      </c>
      <c r="D174" s="4" t="s">
        <v>12</v>
      </c>
      <c r="E174" s="6" t="s">
        <v>4</v>
      </c>
      <c r="F174" s="5">
        <f>decoded[[#This Row],[FRT_DEC]]-B173</f>
        <v>45</v>
      </c>
      <c r="G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INFO]]))),G173)</f>
        <v>51</v>
      </c>
    </row>
    <row r="175" spans="1:7" x14ac:dyDescent="0.25">
      <c r="A175" s="4" t="s">
        <v>155</v>
      </c>
      <c r="B175" s="5">
        <v>1556334991129</v>
      </c>
      <c r="C175" s="4" t="s">
        <v>4312</v>
      </c>
      <c r="D175" s="4" t="s">
        <v>8</v>
      </c>
      <c r="E175" s="6" t="s">
        <v>4089</v>
      </c>
      <c r="F175" s="5">
        <f>decoded[[#This Row],[FRT_DEC]]-B174</f>
        <v>6</v>
      </c>
      <c r="G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INFO]]))),G174)</f>
        <v>51</v>
      </c>
    </row>
    <row r="176" spans="1:7" x14ac:dyDescent="0.25">
      <c r="A176" s="4" t="s">
        <v>156</v>
      </c>
      <c r="B176" s="5">
        <v>1556334991454</v>
      </c>
      <c r="C176" s="4" t="s">
        <v>4313</v>
      </c>
      <c r="D176" s="4" t="s">
        <v>12</v>
      </c>
      <c r="E176" s="6" t="s">
        <v>4</v>
      </c>
      <c r="F176" s="5">
        <f>decoded[[#This Row],[FRT_DEC]]-B175</f>
        <v>325</v>
      </c>
      <c r="G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INFO]]))),G175)</f>
        <v>51</v>
      </c>
    </row>
    <row r="177" spans="1:7" x14ac:dyDescent="0.25">
      <c r="A177" s="4" t="s">
        <v>157</v>
      </c>
      <c r="B177" s="5">
        <v>1556334991460</v>
      </c>
      <c r="C177" s="4" t="s">
        <v>4314</v>
      </c>
      <c r="D177" s="4" t="s">
        <v>8</v>
      </c>
      <c r="E177" s="6" t="s">
        <v>4078</v>
      </c>
      <c r="F177" s="5">
        <f>decoded[[#This Row],[FRT_DEC]]-B176</f>
        <v>6</v>
      </c>
      <c r="G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INFO]]))),G176)</f>
        <v>51</v>
      </c>
    </row>
    <row r="178" spans="1:7" x14ac:dyDescent="0.25">
      <c r="A178" s="4" t="s">
        <v>158</v>
      </c>
      <c r="B178" s="5">
        <v>1556334991645</v>
      </c>
      <c r="C178" s="4" t="s">
        <v>4315</v>
      </c>
      <c r="D178" s="4" t="s">
        <v>13</v>
      </c>
      <c r="E178" s="6" t="s">
        <v>5</v>
      </c>
      <c r="F178" s="5">
        <f>decoded[[#This Row],[FRT_DEC]]-B177</f>
        <v>185</v>
      </c>
      <c r="G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INFO]]))),G177)</f>
        <v>51</v>
      </c>
    </row>
    <row r="179" spans="1:7" x14ac:dyDescent="0.25">
      <c r="A179" s="4" t="s">
        <v>159</v>
      </c>
      <c r="B179" s="5">
        <v>1556334991649</v>
      </c>
      <c r="C179" s="4" t="s">
        <v>4316</v>
      </c>
      <c r="D179" s="4" t="s">
        <v>11</v>
      </c>
      <c r="E179" s="6" t="s">
        <v>4005</v>
      </c>
      <c r="F179" s="5">
        <f>decoded[[#This Row],[FRT_DEC]]-B178</f>
        <v>4</v>
      </c>
      <c r="G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INFO]]))),G178)</f>
        <v>51</v>
      </c>
    </row>
    <row r="180" spans="1:7" x14ac:dyDescent="0.25">
      <c r="A180" s="4" t="s">
        <v>160</v>
      </c>
      <c r="B180" s="5">
        <v>1556334991721</v>
      </c>
      <c r="C180" s="4" t="s">
        <v>4317</v>
      </c>
      <c r="D180" s="4" t="s">
        <v>12</v>
      </c>
      <c r="E180" s="6" t="s">
        <v>4</v>
      </c>
      <c r="F180" s="5">
        <f>decoded[[#This Row],[FRT_DEC]]-B179</f>
        <v>72</v>
      </c>
      <c r="G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INFO]]))),G179)</f>
        <v>51</v>
      </c>
    </row>
    <row r="181" spans="1:7" x14ac:dyDescent="0.25">
      <c r="A181" s="4" t="s">
        <v>161</v>
      </c>
      <c r="B181" s="5">
        <v>1556334991724</v>
      </c>
      <c r="C181" s="4" t="s">
        <v>4318</v>
      </c>
      <c r="D181" s="4" t="s">
        <v>14</v>
      </c>
      <c r="E181" s="6" t="s">
        <v>6</v>
      </c>
      <c r="F181" s="5">
        <f>decoded[[#This Row],[FRT_DEC]]-B180</f>
        <v>3</v>
      </c>
      <c r="G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INFO]]))),G180)</f>
        <v>51</v>
      </c>
    </row>
    <row r="182" spans="1:7" x14ac:dyDescent="0.25">
      <c r="A182" s="4" t="s">
        <v>162</v>
      </c>
      <c r="B182" s="5">
        <v>1556334991732</v>
      </c>
      <c r="C182" s="4" t="s">
        <v>4319</v>
      </c>
      <c r="D182" s="4" t="s">
        <v>14</v>
      </c>
      <c r="E182" s="6" t="s">
        <v>71</v>
      </c>
      <c r="F182" s="5">
        <f>decoded[[#This Row],[FRT_DEC]]-B181</f>
        <v>8</v>
      </c>
      <c r="G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INFO]]))),G181)</f>
        <v>51</v>
      </c>
    </row>
    <row r="183" spans="1:7" x14ac:dyDescent="0.25">
      <c r="A183" s="4" t="s">
        <v>163</v>
      </c>
      <c r="B183" s="5">
        <v>1556334991883</v>
      </c>
      <c r="C183" s="4" t="s">
        <v>4320</v>
      </c>
      <c r="D183" s="4" t="s">
        <v>3743</v>
      </c>
      <c r="E183" s="6" t="s">
        <v>3983</v>
      </c>
      <c r="F183" s="5">
        <f>decoded[[#This Row],[FRT_DEC]]-B182</f>
        <v>151</v>
      </c>
      <c r="G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INFO]]))),G182)</f>
        <v>51</v>
      </c>
    </row>
    <row r="184" spans="1:7" x14ac:dyDescent="0.25">
      <c r="A184" s="4" t="s">
        <v>164</v>
      </c>
      <c r="B184" s="5">
        <v>1556335015984</v>
      </c>
      <c r="C184" s="4" t="s">
        <v>4321</v>
      </c>
      <c r="D184" s="4" t="s">
        <v>238</v>
      </c>
      <c r="E184" s="6" t="s">
        <v>239</v>
      </c>
      <c r="F184" s="5">
        <f>decoded[[#This Row],[FRT_DEC]]-B183</f>
        <v>24101</v>
      </c>
      <c r="G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INFO]]))),G183)</f>
        <v>51</v>
      </c>
    </row>
    <row r="185" spans="1:7" x14ac:dyDescent="0.25">
      <c r="A185" s="4" t="s">
        <v>165</v>
      </c>
      <c r="B185" s="5">
        <v>1556335015988</v>
      </c>
      <c r="C185" s="4" t="s">
        <v>4322</v>
      </c>
      <c r="D185" s="4" t="s">
        <v>241</v>
      </c>
      <c r="E185" s="6" t="s">
        <v>3764</v>
      </c>
      <c r="F185" s="5">
        <f>decoded[[#This Row],[FRT_DEC]]-B184</f>
        <v>4</v>
      </c>
      <c r="G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INFO]]))),G184)</f>
        <v>51</v>
      </c>
    </row>
    <row r="186" spans="1:7" x14ac:dyDescent="0.25">
      <c r="A186" s="4" t="s">
        <v>166</v>
      </c>
      <c r="B186" s="5">
        <v>1556335015991</v>
      </c>
      <c r="C186" s="4" t="s">
        <v>4323</v>
      </c>
      <c r="D186" s="4" t="s">
        <v>74</v>
      </c>
      <c r="E186" s="6" t="s">
        <v>243</v>
      </c>
      <c r="F186" s="5">
        <f>decoded[[#This Row],[FRT_DEC]]-B185</f>
        <v>3</v>
      </c>
      <c r="G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INFO]]))),G185)</f>
        <v>51</v>
      </c>
    </row>
    <row r="187" spans="1:7" x14ac:dyDescent="0.25">
      <c r="A187" s="4" t="s">
        <v>611</v>
      </c>
      <c r="B187" s="5">
        <v>1556335015994</v>
      </c>
      <c r="C187" s="4" t="s">
        <v>4324</v>
      </c>
      <c r="D187" s="4" t="s">
        <v>74</v>
      </c>
      <c r="E187" s="6" t="s">
        <v>76</v>
      </c>
      <c r="F187" s="5">
        <f>decoded[[#This Row],[FRT_DEC]]-B186</f>
        <v>3</v>
      </c>
      <c r="G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INFO]]))),G186)</f>
        <v>51</v>
      </c>
    </row>
    <row r="188" spans="1:7" x14ac:dyDescent="0.25">
      <c r="A188" s="4" t="s">
        <v>167</v>
      </c>
      <c r="B188" s="5">
        <v>1556335016006</v>
      </c>
      <c r="C188" s="4" t="s">
        <v>4325</v>
      </c>
      <c r="D188" s="4" t="s">
        <v>51</v>
      </c>
      <c r="E188" s="6" t="s">
        <v>2012</v>
      </c>
      <c r="F188" s="5">
        <f>decoded[[#This Row],[FRT_DEC]]-B187</f>
        <v>12</v>
      </c>
      <c r="G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INFO]]))),G187)</f>
        <v>51</v>
      </c>
    </row>
    <row r="189" spans="1:7" x14ac:dyDescent="0.25">
      <c r="A189" s="4" t="s">
        <v>168</v>
      </c>
      <c r="B189" s="5">
        <v>1556335016014</v>
      </c>
      <c r="C189" s="4" t="s">
        <v>4326</v>
      </c>
      <c r="D189" s="4" t="s">
        <v>51</v>
      </c>
      <c r="E189" s="6" t="s">
        <v>4327</v>
      </c>
      <c r="F189" s="5">
        <f>decoded[[#This Row],[FRT_DEC]]-B188</f>
        <v>8</v>
      </c>
      <c r="G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INFO]]))),G188)</f>
        <v>51</v>
      </c>
    </row>
    <row r="190" spans="1:7" x14ac:dyDescent="0.25">
      <c r="A190" s="4" t="s">
        <v>169</v>
      </c>
      <c r="B190" s="5">
        <v>1556335016017</v>
      </c>
      <c r="C190" s="4" t="s">
        <v>4328</v>
      </c>
      <c r="D190" s="4" t="s">
        <v>247</v>
      </c>
      <c r="E190" s="6" t="s">
        <v>248</v>
      </c>
      <c r="F190" s="5">
        <f>decoded[[#This Row],[FRT_DEC]]-B189</f>
        <v>3</v>
      </c>
      <c r="G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INFO]]))),G189)</f>
        <v>51</v>
      </c>
    </row>
    <row r="191" spans="1:7" x14ac:dyDescent="0.25">
      <c r="A191" s="4" t="s">
        <v>170</v>
      </c>
      <c r="B191" s="5">
        <v>1556335016020</v>
      </c>
      <c r="C191" s="4" t="s">
        <v>4329</v>
      </c>
      <c r="D191" s="4" t="s">
        <v>9</v>
      </c>
      <c r="E191" s="6" t="s">
        <v>4002</v>
      </c>
      <c r="F191" s="5">
        <f>decoded[[#This Row],[FRT_DEC]]-B190</f>
        <v>3</v>
      </c>
      <c r="G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INFO]]))),G190)</f>
        <v>51</v>
      </c>
    </row>
    <row r="192" spans="1:7" x14ac:dyDescent="0.25">
      <c r="A192" s="4" t="s">
        <v>171</v>
      </c>
      <c r="B192" s="5">
        <v>1556335016026</v>
      </c>
      <c r="C192" s="4" t="s">
        <v>4330</v>
      </c>
      <c r="D192" s="4" t="s">
        <v>11</v>
      </c>
      <c r="E192" s="6" t="s">
        <v>4022</v>
      </c>
      <c r="F192" s="5">
        <f>decoded[[#This Row],[FRT_DEC]]-B191</f>
        <v>6</v>
      </c>
      <c r="G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INFO]]))),G191)</f>
        <v>51</v>
      </c>
    </row>
    <row r="193" spans="1:7" x14ac:dyDescent="0.25">
      <c r="A193" s="4" t="s">
        <v>172</v>
      </c>
      <c r="B193" s="5">
        <v>1556335016035</v>
      </c>
      <c r="C193" s="4" t="s">
        <v>4331</v>
      </c>
      <c r="D193" s="4" t="s">
        <v>52</v>
      </c>
      <c r="E193" s="6" t="s">
        <v>53</v>
      </c>
      <c r="F193" s="5">
        <f>decoded[[#This Row],[FRT_DEC]]-B192</f>
        <v>9</v>
      </c>
      <c r="G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INFO]]))),G192)</f>
        <v>51</v>
      </c>
    </row>
    <row r="194" spans="1:7" x14ac:dyDescent="0.25">
      <c r="A194" s="4" t="s">
        <v>173</v>
      </c>
      <c r="B194" s="5">
        <v>1556335016063</v>
      </c>
      <c r="C194" s="4" t="s">
        <v>4332</v>
      </c>
      <c r="D194" s="4" t="s">
        <v>54</v>
      </c>
      <c r="E194" s="6" t="s">
        <v>4333</v>
      </c>
      <c r="F194" s="5">
        <f>decoded[[#This Row],[FRT_DEC]]-B193</f>
        <v>28</v>
      </c>
      <c r="G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INFO]]))),G193)</f>
        <v>51</v>
      </c>
    </row>
    <row r="195" spans="1:7" x14ac:dyDescent="0.25">
      <c r="A195" s="4" t="s">
        <v>174</v>
      </c>
      <c r="B195" s="5">
        <v>1556335016068</v>
      </c>
      <c r="C195" s="4" t="s">
        <v>4334</v>
      </c>
      <c r="D195" s="4" t="s">
        <v>1131</v>
      </c>
      <c r="E195" s="6" t="s">
        <v>2126</v>
      </c>
      <c r="F195" s="5">
        <f>decoded[[#This Row],[FRT_DEC]]-B194</f>
        <v>5</v>
      </c>
      <c r="G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INFO]]))),G194)</f>
        <v>51</v>
      </c>
    </row>
    <row r="196" spans="1:7" x14ac:dyDescent="0.25">
      <c r="A196" s="4" t="s">
        <v>175</v>
      </c>
      <c r="B196" s="5">
        <v>1556335016073</v>
      </c>
      <c r="C196" s="4" t="s">
        <v>4335</v>
      </c>
      <c r="D196" s="4" t="s">
        <v>97</v>
      </c>
      <c r="E196" s="6" t="s">
        <v>2127</v>
      </c>
      <c r="F196" s="5">
        <f>decoded[[#This Row],[FRT_DEC]]-B195</f>
        <v>5</v>
      </c>
      <c r="G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INFO]]))),G195)</f>
        <v>51</v>
      </c>
    </row>
    <row r="197" spans="1:7" ht="30" x14ac:dyDescent="0.25">
      <c r="A197" s="4" t="s">
        <v>176</v>
      </c>
      <c r="B197" s="5">
        <v>1556335016088</v>
      </c>
      <c r="C197" s="4" t="s">
        <v>4336</v>
      </c>
      <c r="D197" s="4" t="s">
        <v>10</v>
      </c>
      <c r="E197" s="6" t="s">
        <v>4337</v>
      </c>
      <c r="F197" s="5">
        <f>decoded[[#This Row],[FRT_DEC]]-B196</f>
        <v>15</v>
      </c>
      <c r="G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INFO]]))),G196)</f>
        <v>51</v>
      </c>
    </row>
    <row r="198" spans="1:7" ht="30" x14ac:dyDescent="0.25">
      <c r="A198" s="4" t="s">
        <v>690</v>
      </c>
      <c r="B198" s="5">
        <v>1556335016091</v>
      </c>
      <c r="C198" s="4" t="s">
        <v>4338</v>
      </c>
      <c r="D198" s="4" t="s">
        <v>10</v>
      </c>
      <c r="E198" s="6" t="s">
        <v>4337</v>
      </c>
      <c r="F198" s="5">
        <f>decoded[[#This Row],[FRT_DEC]]-B197</f>
        <v>3</v>
      </c>
      <c r="G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INFO]]))),G197)</f>
        <v>51</v>
      </c>
    </row>
    <row r="199" spans="1:7" x14ac:dyDescent="0.25">
      <c r="A199" s="4" t="s">
        <v>691</v>
      </c>
      <c r="B199" s="5">
        <v>1556335016095</v>
      </c>
      <c r="C199" s="4" t="s">
        <v>4339</v>
      </c>
      <c r="D199" s="4" t="s">
        <v>10</v>
      </c>
      <c r="E199" s="6" t="s">
        <v>4340</v>
      </c>
      <c r="F199" s="5">
        <f>decoded[[#This Row],[FRT_DEC]]-B198</f>
        <v>4</v>
      </c>
      <c r="G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INFO]]))),G198)</f>
        <v>51</v>
      </c>
    </row>
    <row r="200" spans="1:7" x14ac:dyDescent="0.25">
      <c r="A200" s="4" t="s">
        <v>177</v>
      </c>
      <c r="B200" s="5">
        <v>1556335016099</v>
      </c>
      <c r="C200" s="4" t="s">
        <v>4341</v>
      </c>
      <c r="D200" s="4" t="s">
        <v>1131</v>
      </c>
      <c r="E200" s="6" t="s">
        <v>2128</v>
      </c>
      <c r="F200" s="5">
        <f>decoded[[#This Row],[FRT_DEC]]-B199</f>
        <v>4</v>
      </c>
      <c r="G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INFO]]))),G199)</f>
        <v>51</v>
      </c>
    </row>
    <row r="201" spans="1:7" x14ac:dyDescent="0.25">
      <c r="A201" s="4" t="s">
        <v>178</v>
      </c>
      <c r="B201" s="5">
        <v>1556335016102</v>
      </c>
      <c r="C201" s="4" t="s">
        <v>4342</v>
      </c>
      <c r="D201" s="4" t="s">
        <v>1131</v>
      </c>
      <c r="E201" s="6" t="s">
        <v>2128</v>
      </c>
      <c r="F201" s="5">
        <f>decoded[[#This Row],[FRT_DEC]]-B200</f>
        <v>3</v>
      </c>
      <c r="G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INFO]]))),G200)</f>
        <v>51</v>
      </c>
    </row>
    <row r="202" spans="1:7" x14ac:dyDescent="0.25">
      <c r="A202" s="4" t="s">
        <v>692</v>
      </c>
      <c r="B202" s="5">
        <v>1556335016107</v>
      </c>
      <c r="C202" s="4" t="s">
        <v>4343</v>
      </c>
      <c r="D202" s="4" t="s">
        <v>97</v>
      </c>
      <c r="E202" s="6" t="s">
        <v>2129</v>
      </c>
      <c r="F202" s="5">
        <f>decoded[[#This Row],[FRT_DEC]]-B201</f>
        <v>5</v>
      </c>
      <c r="G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INFO]]))),G201)</f>
        <v>51</v>
      </c>
    </row>
    <row r="203" spans="1:7" x14ac:dyDescent="0.25">
      <c r="A203" s="4" t="s">
        <v>693</v>
      </c>
      <c r="B203" s="5">
        <v>1556335016110</v>
      </c>
      <c r="C203" s="4" t="s">
        <v>4344</v>
      </c>
      <c r="D203" s="4" t="s">
        <v>16</v>
      </c>
      <c r="E203" s="6" t="s">
        <v>4035</v>
      </c>
      <c r="F203" s="5">
        <f>decoded[[#This Row],[FRT_DEC]]-B202</f>
        <v>3</v>
      </c>
      <c r="G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INFO]]))),G202)</f>
        <v>52</v>
      </c>
    </row>
    <row r="204" spans="1:7" x14ac:dyDescent="0.25">
      <c r="A204" s="4" t="s">
        <v>694</v>
      </c>
      <c r="B204" s="5">
        <v>1556335016115</v>
      </c>
      <c r="C204" s="4" t="s">
        <v>4345</v>
      </c>
      <c r="D204" s="4" t="s">
        <v>97</v>
      </c>
      <c r="E204" s="6" t="s">
        <v>2130</v>
      </c>
      <c r="F204" s="5">
        <f>decoded[[#This Row],[FRT_DEC]]-B203</f>
        <v>5</v>
      </c>
      <c r="G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INFO]]))),G203)</f>
        <v>52</v>
      </c>
    </row>
    <row r="205" spans="1:7" x14ac:dyDescent="0.25">
      <c r="A205" s="4" t="s">
        <v>612</v>
      </c>
      <c r="B205" s="5">
        <v>1556335016141</v>
      </c>
      <c r="C205" s="4" t="s">
        <v>4346</v>
      </c>
      <c r="D205" s="4" t="s">
        <v>11</v>
      </c>
      <c r="E205" s="6" t="s">
        <v>4006</v>
      </c>
      <c r="F205" s="5">
        <f>decoded[[#This Row],[FRT_DEC]]-B204</f>
        <v>26</v>
      </c>
      <c r="G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INFO]]))),G204)</f>
        <v>52</v>
      </c>
    </row>
    <row r="206" spans="1:7" x14ac:dyDescent="0.25">
      <c r="A206" s="4" t="s">
        <v>179</v>
      </c>
      <c r="B206" s="5">
        <v>1556335016151</v>
      </c>
      <c r="C206" s="4" t="s">
        <v>4347</v>
      </c>
      <c r="D206" s="4" t="s">
        <v>52</v>
      </c>
      <c r="E206" s="6" t="s">
        <v>2078</v>
      </c>
      <c r="F206" s="5">
        <f>decoded[[#This Row],[FRT_DEC]]-B205</f>
        <v>10</v>
      </c>
      <c r="G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INFO]]))),G205)</f>
        <v>52</v>
      </c>
    </row>
    <row r="207" spans="1:7" x14ac:dyDescent="0.25">
      <c r="A207" s="4" t="s">
        <v>613</v>
      </c>
      <c r="B207" s="5">
        <v>1556335016154</v>
      </c>
      <c r="C207" s="4" t="s">
        <v>4348</v>
      </c>
      <c r="D207" s="4" t="s">
        <v>2079</v>
      </c>
      <c r="E207" s="6" t="s">
        <v>4036</v>
      </c>
      <c r="F207" s="5">
        <f>decoded[[#This Row],[FRT_DEC]]-B206</f>
        <v>3</v>
      </c>
      <c r="G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INFO]]))),G206)</f>
        <v>52</v>
      </c>
    </row>
    <row r="208" spans="1:7" x14ac:dyDescent="0.25">
      <c r="A208" s="4" t="s">
        <v>614</v>
      </c>
      <c r="B208" s="5">
        <v>1556335016178</v>
      </c>
      <c r="C208" s="4" t="s">
        <v>4349</v>
      </c>
      <c r="D208" s="4" t="s">
        <v>12</v>
      </c>
      <c r="E208" s="6" t="s">
        <v>4</v>
      </c>
      <c r="F208" s="5">
        <f>decoded[[#This Row],[FRT_DEC]]-B207</f>
        <v>24</v>
      </c>
      <c r="G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INFO]]))),G207)</f>
        <v>52</v>
      </c>
    </row>
    <row r="209" spans="1:7" x14ac:dyDescent="0.25">
      <c r="A209" s="4" t="s">
        <v>615</v>
      </c>
      <c r="B209" s="5">
        <v>1556335016183</v>
      </c>
      <c r="C209" s="4" t="s">
        <v>4350</v>
      </c>
      <c r="D209" s="4" t="s">
        <v>8</v>
      </c>
      <c r="E209" s="6" t="s">
        <v>4078</v>
      </c>
      <c r="F209" s="5">
        <f>decoded[[#This Row],[FRT_DEC]]-B208</f>
        <v>5</v>
      </c>
      <c r="G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INFO]]))),G208)</f>
        <v>52</v>
      </c>
    </row>
    <row r="210" spans="1:7" x14ac:dyDescent="0.25">
      <c r="A210" s="4" t="s">
        <v>616</v>
      </c>
      <c r="B210" s="5">
        <v>1556335016534</v>
      </c>
      <c r="C210" s="4" t="s">
        <v>4351</v>
      </c>
      <c r="D210" s="4" t="s">
        <v>12</v>
      </c>
      <c r="E210" s="6" t="s">
        <v>4</v>
      </c>
      <c r="F210" s="5">
        <f>decoded[[#This Row],[FRT_DEC]]-B209</f>
        <v>351</v>
      </c>
      <c r="G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INFO]]))),G209)</f>
        <v>52</v>
      </c>
    </row>
    <row r="211" spans="1:7" x14ac:dyDescent="0.25">
      <c r="A211" s="4" t="s">
        <v>617</v>
      </c>
      <c r="B211" s="5">
        <v>1556335016538</v>
      </c>
      <c r="C211" s="4" t="s">
        <v>4352</v>
      </c>
      <c r="D211" s="4" t="s">
        <v>8</v>
      </c>
      <c r="E211" s="6" t="s">
        <v>4089</v>
      </c>
      <c r="F211" s="5">
        <f>decoded[[#This Row],[FRT_DEC]]-B210</f>
        <v>4</v>
      </c>
      <c r="G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INFO]]))),G210)</f>
        <v>52</v>
      </c>
    </row>
    <row r="212" spans="1:7" x14ac:dyDescent="0.25">
      <c r="A212" s="4" t="s">
        <v>180</v>
      </c>
      <c r="B212" s="5">
        <v>1556335016722</v>
      </c>
      <c r="C212" s="4" t="s">
        <v>4353</v>
      </c>
      <c r="D212" s="4" t="s">
        <v>13</v>
      </c>
      <c r="E212" s="6" t="s">
        <v>5</v>
      </c>
      <c r="F212" s="5">
        <f>decoded[[#This Row],[FRT_DEC]]-B211</f>
        <v>184</v>
      </c>
      <c r="G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INFO]]))),G211)</f>
        <v>52</v>
      </c>
    </row>
    <row r="213" spans="1:7" x14ac:dyDescent="0.25">
      <c r="A213" s="4" t="s">
        <v>618</v>
      </c>
      <c r="B213" s="5">
        <v>1556335016728</v>
      </c>
      <c r="C213" s="4" t="s">
        <v>4354</v>
      </c>
      <c r="D213" s="4" t="s">
        <v>11</v>
      </c>
      <c r="E213" s="6" t="s">
        <v>4005</v>
      </c>
      <c r="F213" s="5">
        <f>decoded[[#This Row],[FRT_DEC]]-B212</f>
        <v>6</v>
      </c>
      <c r="G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INFO]]))),G212)</f>
        <v>52</v>
      </c>
    </row>
    <row r="214" spans="1:7" x14ac:dyDescent="0.25">
      <c r="A214" s="4" t="s">
        <v>619</v>
      </c>
      <c r="B214" s="5">
        <v>1556335016800</v>
      </c>
      <c r="C214" s="4" t="s">
        <v>4355</v>
      </c>
      <c r="D214" s="4" t="s">
        <v>12</v>
      </c>
      <c r="E214" s="6" t="s">
        <v>4</v>
      </c>
      <c r="F214" s="5">
        <f>decoded[[#This Row],[FRT_DEC]]-B213</f>
        <v>72</v>
      </c>
      <c r="G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INFO]]))),G213)</f>
        <v>52</v>
      </c>
    </row>
    <row r="215" spans="1:7" x14ac:dyDescent="0.25">
      <c r="A215" s="4" t="s">
        <v>620</v>
      </c>
      <c r="B215" s="5">
        <v>1556335016803</v>
      </c>
      <c r="C215" s="4" t="s">
        <v>4356</v>
      </c>
      <c r="D215" s="4" t="s">
        <v>14</v>
      </c>
      <c r="E215" s="6" t="s">
        <v>6</v>
      </c>
      <c r="F215" s="5">
        <f>decoded[[#This Row],[FRT_DEC]]-B214</f>
        <v>3</v>
      </c>
      <c r="G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INFO]]))),G214)</f>
        <v>52</v>
      </c>
    </row>
    <row r="216" spans="1:7" x14ac:dyDescent="0.25">
      <c r="A216" s="4" t="s">
        <v>621</v>
      </c>
      <c r="B216" s="5">
        <v>1556335016812</v>
      </c>
      <c r="C216" s="4" t="s">
        <v>4357</v>
      </c>
      <c r="D216" s="4" t="s">
        <v>14</v>
      </c>
      <c r="E216" s="6" t="s">
        <v>71</v>
      </c>
      <c r="F216" s="5">
        <f>decoded[[#This Row],[FRT_DEC]]-B215</f>
        <v>9</v>
      </c>
      <c r="G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INFO]]))),G215)</f>
        <v>52</v>
      </c>
    </row>
    <row r="217" spans="1:7" x14ac:dyDescent="0.25">
      <c r="A217" s="4" t="s">
        <v>622</v>
      </c>
      <c r="B217" s="5">
        <v>1556335016818</v>
      </c>
      <c r="C217" s="4" t="s">
        <v>4358</v>
      </c>
      <c r="D217" s="4" t="s">
        <v>73</v>
      </c>
      <c r="E217" s="6" t="s">
        <v>2080</v>
      </c>
      <c r="F217" s="5">
        <f>decoded[[#This Row],[FRT_DEC]]-B216</f>
        <v>6</v>
      </c>
      <c r="G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INFO]]))),G216)</f>
        <v>52</v>
      </c>
    </row>
    <row r="218" spans="1:7" x14ac:dyDescent="0.25">
      <c r="A218" s="4" t="s">
        <v>181</v>
      </c>
      <c r="B218" s="5">
        <v>1556335016821</v>
      </c>
      <c r="C218" s="4" t="s">
        <v>4359</v>
      </c>
      <c r="D218" s="4" t="s">
        <v>2081</v>
      </c>
      <c r="E218" s="6" t="s">
        <v>2083</v>
      </c>
      <c r="F218" s="5">
        <f>decoded[[#This Row],[FRT_DEC]]-B217</f>
        <v>3</v>
      </c>
      <c r="G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INFO]]))),G217)</f>
        <v>52</v>
      </c>
    </row>
    <row r="219" spans="1:7" x14ac:dyDescent="0.25">
      <c r="A219" s="4" t="s">
        <v>623</v>
      </c>
      <c r="B219" s="5">
        <v>1556335016825</v>
      </c>
      <c r="C219" s="4" t="s">
        <v>4360</v>
      </c>
      <c r="D219" s="4" t="s">
        <v>8</v>
      </c>
      <c r="E219" s="6" t="s">
        <v>4087</v>
      </c>
      <c r="F219" s="5">
        <f>decoded[[#This Row],[FRT_DEC]]-B218</f>
        <v>4</v>
      </c>
      <c r="G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INFO]]))),G218)</f>
        <v>52</v>
      </c>
    </row>
    <row r="220" spans="1:7" x14ac:dyDescent="0.25">
      <c r="A220" s="4" t="s">
        <v>624</v>
      </c>
      <c r="B220" s="5">
        <v>1556335017214</v>
      </c>
      <c r="C220" s="4" t="s">
        <v>4361</v>
      </c>
      <c r="D220" s="4" t="s">
        <v>55</v>
      </c>
      <c r="E220" s="6" t="s">
        <v>3752</v>
      </c>
      <c r="F220" s="5">
        <f>decoded[[#This Row],[FRT_DEC]]-B219</f>
        <v>389</v>
      </c>
      <c r="G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INFO]]))),G219)</f>
        <v>52</v>
      </c>
    </row>
    <row r="221" spans="1:7" x14ac:dyDescent="0.25">
      <c r="A221" s="4" t="s">
        <v>625</v>
      </c>
      <c r="B221" s="5">
        <v>1556335017216</v>
      </c>
      <c r="C221" s="4" t="s">
        <v>4362</v>
      </c>
      <c r="D221" s="4" t="s">
        <v>3743</v>
      </c>
      <c r="E221" s="6" t="s">
        <v>4363</v>
      </c>
      <c r="F221" s="5">
        <f>decoded[[#This Row],[FRT_DEC]]-B220</f>
        <v>2</v>
      </c>
      <c r="G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INFO]]))),G220)</f>
        <v>52</v>
      </c>
    </row>
    <row r="222" spans="1:7" x14ac:dyDescent="0.25">
      <c r="A222" s="4" t="s">
        <v>626</v>
      </c>
      <c r="B222" s="5">
        <v>1556335017219</v>
      </c>
      <c r="C222" s="4" t="s">
        <v>4364</v>
      </c>
      <c r="D222" s="4" t="s">
        <v>3743</v>
      </c>
      <c r="E222" s="6" t="s">
        <v>3983</v>
      </c>
      <c r="F222" s="5">
        <f>decoded[[#This Row],[FRT_DEC]]-B221</f>
        <v>3</v>
      </c>
      <c r="G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INFO]]))),G221)</f>
        <v>52</v>
      </c>
    </row>
    <row r="223" spans="1:7" x14ac:dyDescent="0.25">
      <c r="A223" s="4" t="s">
        <v>627</v>
      </c>
      <c r="B223" s="5">
        <v>1556335017251</v>
      </c>
      <c r="C223" s="4" t="s">
        <v>4365</v>
      </c>
      <c r="D223" s="4" t="s">
        <v>267</v>
      </c>
      <c r="E223" s="6" t="s">
        <v>1082</v>
      </c>
      <c r="F223" s="5">
        <f>decoded[[#This Row],[FRT_DEC]]-B222</f>
        <v>32</v>
      </c>
      <c r="G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INFO]]))),G222)</f>
        <v>52</v>
      </c>
    </row>
    <row r="224" spans="1:7" x14ac:dyDescent="0.25">
      <c r="A224" s="4" t="s">
        <v>182</v>
      </c>
      <c r="B224" s="5">
        <v>1556335017254</v>
      </c>
      <c r="C224" s="4" t="s">
        <v>4366</v>
      </c>
      <c r="D224" s="4" t="s">
        <v>269</v>
      </c>
      <c r="E224" s="6" t="s">
        <v>4092</v>
      </c>
      <c r="F224" s="5">
        <f>decoded[[#This Row],[FRT_DEC]]-B223</f>
        <v>3</v>
      </c>
      <c r="G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INFO]]))),G223)</f>
        <v>52</v>
      </c>
    </row>
    <row r="225" spans="1:7" x14ac:dyDescent="0.25">
      <c r="A225" s="4" t="s">
        <v>628</v>
      </c>
      <c r="B225" s="5">
        <v>1556335017268</v>
      </c>
      <c r="C225" s="4" t="s">
        <v>4367</v>
      </c>
      <c r="D225" s="4" t="s">
        <v>11</v>
      </c>
      <c r="E225" s="6" t="s">
        <v>4007</v>
      </c>
      <c r="F225" s="5">
        <f>decoded[[#This Row],[FRT_DEC]]-B224</f>
        <v>14</v>
      </c>
      <c r="G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INFO]]))),G224)</f>
        <v>52</v>
      </c>
    </row>
    <row r="226" spans="1:7" x14ac:dyDescent="0.25">
      <c r="A226" s="4" t="s">
        <v>629</v>
      </c>
      <c r="B226" s="5">
        <v>1556335017288</v>
      </c>
      <c r="C226" s="4" t="s">
        <v>4368</v>
      </c>
      <c r="D226" s="4" t="s">
        <v>52</v>
      </c>
      <c r="E226" s="6" t="s">
        <v>56</v>
      </c>
      <c r="F226" s="5">
        <f>decoded[[#This Row],[FRT_DEC]]-B225</f>
        <v>20</v>
      </c>
      <c r="G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INFO]]))),G225)</f>
        <v>52</v>
      </c>
    </row>
    <row r="227" spans="1:7" x14ac:dyDescent="0.25">
      <c r="A227" s="4" t="s">
        <v>630</v>
      </c>
      <c r="B227" s="5">
        <v>1556335017296</v>
      </c>
      <c r="C227" s="4" t="s">
        <v>4369</v>
      </c>
      <c r="D227" s="4" t="s">
        <v>272</v>
      </c>
      <c r="E227" s="6" t="s">
        <v>4370</v>
      </c>
      <c r="F227" s="5">
        <f>decoded[[#This Row],[FRT_DEC]]-B226</f>
        <v>8</v>
      </c>
      <c r="G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INFO]]))),G226)</f>
        <v>52</v>
      </c>
    </row>
    <row r="228" spans="1:7" x14ac:dyDescent="0.25">
      <c r="A228" s="4" t="s">
        <v>631</v>
      </c>
      <c r="B228" s="5">
        <v>1556335017303</v>
      </c>
      <c r="C228" s="4" t="s">
        <v>4371</v>
      </c>
      <c r="D228" s="4" t="s">
        <v>1131</v>
      </c>
      <c r="E228" s="6" t="s">
        <v>3767</v>
      </c>
      <c r="F228" s="5">
        <f>decoded[[#This Row],[FRT_DEC]]-B227</f>
        <v>7</v>
      </c>
      <c r="G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INFO]]))),G227)</f>
        <v>52</v>
      </c>
    </row>
    <row r="229" spans="1:7" x14ac:dyDescent="0.25">
      <c r="A229" s="4" t="s">
        <v>632</v>
      </c>
      <c r="B229" s="5">
        <v>1556335017308</v>
      </c>
      <c r="C229" s="4" t="s">
        <v>4372</v>
      </c>
      <c r="D229" s="4" t="s">
        <v>97</v>
      </c>
      <c r="E229" s="6" t="s">
        <v>2131</v>
      </c>
      <c r="F229" s="5">
        <f>decoded[[#This Row],[FRT_DEC]]-B228</f>
        <v>5</v>
      </c>
      <c r="G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INFO]]))),G228)</f>
        <v>52</v>
      </c>
    </row>
    <row r="230" spans="1:7" x14ac:dyDescent="0.25">
      <c r="A230" s="4" t="s">
        <v>183</v>
      </c>
      <c r="B230" s="5">
        <v>1556335017329</v>
      </c>
      <c r="C230" s="4" t="s">
        <v>4373</v>
      </c>
      <c r="D230" s="4" t="s">
        <v>3726</v>
      </c>
      <c r="E230" s="6" t="s">
        <v>4374</v>
      </c>
      <c r="F230" s="5">
        <f>decoded[[#This Row],[FRT_DEC]]-B229</f>
        <v>21</v>
      </c>
      <c r="G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INFO]]))),G229)</f>
        <v>52</v>
      </c>
    </row>
    <row r="231" spans="1:7" x14ac:dyDescent="0.25">
      <c r="A231" s="4" t="s">
        <v>184</v>
      </c>
      <c r="B231" s="5">
        <v>1556335017331</v>
      </c>
      <c r="C231" s="4" t="s">
        <v>4375</v>
      </c>
      <c r="D231" s="4" t="s">
        <v>3726</v>
      </c>
      <c r="E231" s="6" t="s">
        <v>3986</v>
      </c>
      <c r="F231" s="5">
        <f>decoded[[#This Row],[FRT_DEC]]-B230</f>
        <v>2</v>
      </c>
      <c r="G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INFO]]))),G230)</f>
        <v>52</v>
      </c>
    </row>
    <row r="232" spans="1:7" x14ac:dyDescent="0.25">
      <c r="A232" s="4" t="s">
        <v>185</v>
      </c>
      <c r="B232" s="5">
        <v>1556335018564</v>
      </c>
      <c r="C232" s="4" t="s">
        <v>4376</v>
      </c>
      <c r="D232" s="4" t="s">
        <v>275</v>
      </c>
      <c r="E232" s="6" t="s">
        <v>4377</v>
      </c>
      <c r="F232" s="5">
        <f>decoded[[#This Row],[FRT_DEC]]-B231</f>
        <v>1233</v>
      </c>
      <c r="G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INFO]]))),G231)</f>
        <v>52</v>
      </c>
    </row>
    <row r="233" spans="1:7" x14ac:dyDescent="0.25">
      <c r="A233" s="4" t="s">
        <v>633</v>
      </c>
      <c r="B233" s="5">
        <v>1556335018605</v>
      </c>
      <c r="C233" s="4" t="s">
        <v>4378</v>
      </c>
      <c r="D233" s="4" t="s">
        <v>12</v>
      </c>
      <c r="E233" s="6" t="s">
        <v>4</v>
      </c>
      <c r="F233" s="5">
        <f>decoded[[#This Row],[FRT_DEC]]-B232</f>
        <v>41</v>
      </c>
      <c r="G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INFO]]))),G232)</f>
        <v>52</v>
      </c>
    </row>
    <row r="234" spans="1:7" x14ac:dyDescent="0.25">
      <c r="A234" s="4" t="s">
        <v>634</v>
      </c>
      <c r="B234" s="5">
        <v>1556335018611</v>
      </c>
      <c r="C234" s="4" t="s">
        <v>4379</v>
      </c>
      <c r="D234" s="4" t="s">
        <v>8</v>
      </c>
      <c r="E234" s="6" t="s">
        <v>4088</v>
      </c>
      <c r="F234" s="5">
        <f>decoded[[#This Row],[FRT_DEC]]-B233</f>
        <v>6</v>
      </c>
      <c r="G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INFO]]))),G233)</f>
        <v>52</v>
      </c>
    </row>
    <row r="235" spans="1:7" x14ac:dyDescent="0.25">
      <c r="A235" s="4" t="s">
        <v>186</v>
      </c>
      <c r="B235" s="5">
        <v>1556335019893</v>
      </c>
      <c r="C235" s="4" t="s">
        <v>4380</v>
      </c>
      <c r="D235" s="4" t="s">
        <v>15</v>
      </c>
      <c r="E235" s="6" t="s">
        <v>4381</v>
      </c>
      <c r="F235" s="5">
        <f>decoded[[#This Row],[FRT_DEC]]-B234</f>
        <v>1282</v>
      </c>
      <c r="G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INFO]]))),G234)</f>
        <v>52</v>
      </c>
    </row>
    <row r="236" spans="1:7" x14ac:dyDescent="0.25">
      <c r="A236" s="4" t="s">
        <v>187</v>
      </c>
      <c r="B236" s="5">
        <v>1556335019895</v>
      </c>
      <c r="C236" s="4" t="s">
        <v>4382</v>
      </c>
      <c r="D236" s="4" t="s">
        <v>15</v>
      </c>
      <c r="E236" s="6" t="s">
        <v>3987</v>
      </c>
      <c r="F236" s="5">
        <f>decoded[[#This Row],[FRT_DEC]]-B235</f>
        <v>2</v>
      </c>
      <c r="G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INFO]]))),G235)</f>
        <v>52</v>
      </c>
    </row>
    <row r="237" spans="1:7" x14ac:dyDescent="0.25">
      <c r="A237" s="4" t="s">
        <v>635</v>
      </c>
      <c r="B237" s="5">
        <v>1556335019898</v>
      </c>
      <c r="C237" s="4" t="s">
        <v>4383</v>
      </c>
      <c r="D237" s="4" t="s">
        <v>3744</v>
      </c>
      <c r="E237" s="6" t="s">
        <v>4384</v>
      </c>
      <c r="F237" s="5">
        <f>decoded[[#This Row],[FRT_DEC]]-B236</f>
        <v>3</v>
      </c>
      <c r="G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INFO]]))),G236)</f>
        <v>52</v>
      </c>
    </row>
    <row r="238" spans="1:7" x14ac:dyDescent="0.25">
      <c r="A238" s="4" t="s">
        <v>188</v>
      </c>
      <c r="B238" s="5">
        <v>1556335019900</v>
      </c>
      <c r="C238" s="4" t="s">
        <v>4385</v>
      </c>
      <c r="D238" s="4" t="s">
        <v>3744</v>
      </c>
      <c r="E238" s="6" t="s">
        <v>3988</v>
      </c>
      <c r="F238" s="5">
        <f>decoded[[#This Row],[FRT_DEC]]-B237</f>
        <v>2</v>
      </c>
      <c r="G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INFO]]))),G237)</f>
        <v>52</v>
      </c>
    </row>
    <row r="239" spans="1:7" x14ac:dyDescent="0.25">
      <c r="A239" s="4" t="s">
        <v>189</v>
      </c>
      <c r="B239" s="5">
        <v>1556335019934</v>
      </c>
      <c r="C239" s="4" t="s">
        <v>4386</v>
      </c>
      <c r="D239" s="4" t="s">
        <v>3765</v>
      </c>
      <c r="E239" s="6" t="s">
        <v>3766</v>
      </c>
      <c r="F239" s="5">
        <f>decoded[[#This Row],[FRT_DEC]]-B238</f>
        <v>34</v>
      </c>
      <c r="G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INFO]]))),G238)</f>
        <v>52</v>
      </c>
    </row>
    <row r="240" spans="1:7" ht="30" x14ac:dyDescent="0.25">
      <c r="A240" s="4" t="s">
        <v>190</v>
      </c>
      <c r="B240" s="5">
        <v>1556335019937</v>
      </c>
      <c r="C240" s="4" t="s">
        <v>4387</v>
      </c>
      <c r="D240" s="4" t="s">
        <v>267</v>
      </c>
      <c r="E240" s="6" t="s">
        <v>281</v>
      </c>
      <c r="F240" s="5">
        <f>decoded[[#This Row],[FRT_DEC]]-B239</f>
        <v>3</v>
      </c>
      <c r="G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INFO]]))),G239)</f>
        <v>52</v>
      </c>
    </row>
    <row r="241" spans="1:7" x14ac:dyDescent="0.25">
      <c r="A241" s="4" t="s">
        <v>191</v>
      </c>
      <c r="B241" s="5">
        <v>1556335019941</v>
      </c>
      <c r="C241" s="4" t="s">
        <v>4388</v>
      </c>
      <c r="D241" s="4" t="s">
        <v>269</v>
      </c>
      <c r="E241" s="6" t="s">
        <v>283</v>
      </c>
      <c r="F241" s="5">
        <f>decoded[[#This Row],[FRT_DEC]]-B240</f>
        <v>4</v>
      </c>
      <c r="G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INFO]]))),G240)</f>
        <v>52</v>
      </c>
    </row>
    <row r="242" spans="1:7" x14ac:dyDescent="0.25">
      <c r="A242" s="4" t="s">
        <v>192</v>
      </c>
      <c r="B242" s="5">
        <v>1556335019946</v>
      </c>
      <c r="C242" s="4" t="s">
        <v>4389</v>
      </c>
      <c r="D242" s="4" t="s">
        <v>1131</v>
      </c>
      <c r="E242" s="6" t="s">
        <v>2132</v>
      </c>
      <c r="F242" s="5">
        <f>decoded[[#This Row],[FRT_DEC]]-B241</f>
        <v>5</v>
      </c>
      <c r="G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INFO]]))),G241)</f>
        <v>52</v>
      </c>
    </row>
    <row r="243" spans="1:7" x14ac:dyDescent="0.25">
      <c r="A243" s="4" t="s">
        <v>193</v>
      </c>
      <c r="B243" s="5">
        <v>1556335019951</v>
      </c>
      <c r="C243" s="4" t="s">
        <v>4390</v>
      </c>
      <c r="D243" s="4" t="s">
        <v>97</v>
      </c>
      <c r="E243" s="6" t="s">
        <v>2133</v>
      </c>
      <c r="F243" s="5">
        <f>decoded[[#This Row],[FRT_DEC]]-B242</f>
        <v>5</v>
      </c>
      <c r="G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INFO]]))),G242)</f>
        <v>52</v>
      </c>
    </row>
    <row r="244" spans="1:7" x14ac:dyDescent="0.25">
      <c r="A244" s="4" t="s">
        <v>194</v>
      </c>
      <c r="B244" s="5">
        <v>1556335019954</v>
      </c>
      <c r="C244" s="4" t="s">
        <v>4391</v>
      </c>
      <c r="D244" s="4" t="s">
        <v>97</v>
      </c>
      <c r="E244" s="6" t="s">
        <v>2134</v>
      </c>
      <c r="F244" s="5">
        <f>decoded[[#This Row],[FRT_DEC]]-B243</f>
        <v>3</v>
      </c>
      <c r="G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INFO]]))),G243)</f>
        <v>52</v>
      </c>
    </row>
    <row r="245" spans="1:7" x14ac:dyDescent="0.25">
      <c r="A245" s="4" t="s">
        <v>195</v>
      </c>
      <c r="B245" s="5">
        <v>1556335019965</v>
      </c>
      <c r="C245" s="4" t="s">
        <v>4392</v>
      </c>
      <c r="D245" s="4" t="s">
        <v>272</v>
      </c>
      <c r="E245" s="6" t="s">
        <v>4393</v>
      </c>
      <c r="F245" s="5">
        <f>decoded[[#This Row],[FRT_DEC]]-B244</f>
        <v>11</v>
      </c>
      <c r="G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INFO]]))),G244)</f>
        <v>52</v>
      </c>
    </row>
    <row r="246" spans="1:7" x14ac:dyDescent="0.25">
      <c r="A246" s="4" t="s">
        <v>196</v>
      </c>
      <c r="B246" s="5">
        <v>1556335020591</v>
      </c>
      <c r="C246" s="4" t="s">
        <v>4394</v>
      </c>
      <c r="D246" s="4" t="s">
        <v>1131</v>
      </c>
      <c r="E246" s="6" t="s">
        <v>2135</v>
      </c>
      <c r="F246" s="5">
        <f>decoded[[#This Row],[FRT_DEC]]-B245</f>
        <v>626</v>
      </c>
      <c r="G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INFO]]))),G245)</f>
        <v>52</v>
      </c>
    </row>
    <row r="247" spans="1:7" x14ac:dyDescent="0.25">
      <c r="A247" s="4" t="s">
        <v>197</v>
      </c>
      <c r="B247" s="5">
        <v>1556335020596</v>
      </c>
      <c r="C247" s="4" t="s">
        <v>4395</v>
      </c>
      <c r="D247" s="4" t="s">
        <v>97</v>
      </c>
      <c r="E247" s="6" t="s">
        <v>2136</v>
      </c>
      <c r="F247" s="5">
        <f>decoded[[#This Row],[FRT_DEC]]-B246</f>
        <v>5</v>
      </c>
      <c r="G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INFO]]))),G246)</f>
        <v>52</v>
      </c>
    </row>
    <row r="248" spans="1:7" x14ac:dyDescent="0.25">
      <c r="A248" s="4" t="s">
        <v>198</v>
      </c>
      <c r="B248" s="5">
        <v>1556335020611</v>
      </c>
      <c r="C248" s="4" t="s">
        <v>4396</v>
      </c>
      <c r="D248" s="4" t="s">
        <v>3727</v>
      </c>
      <c r="E248" s="6" t="s">
        <v>4397</v>
      </c>
      <c r="F248" s="5">
        <f>decoded[[#This Row],[FRT_DEC]]-B247</f>
        <v>15</v>
      </c>
      <c r="G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INFO]]))),G247)</f>
        <v>52</v>
      </c>
    </row>
    <row r="249" spans="1:7" x14ac:dyDescent="0.25">
      <c r="A249" s="4" t="s">
        <v>199</v>
      </c>
      <c r="B249" s="5">
        <v>1556335020756</v>
      </c>
      <c r="C249" s="4" t="s">
        <v>4398</v>
      </c>
      <c r="D249" s="4" t="s">
        <v>289</v>
      </c>
      <c r="E249" s="6" t="s">
        <v>4399</v>
      </c>
      <c r="F249" s="5">
        <f>decoded[[#This Row],[FRT_DEC]]-B248</f>
        <v>145</v>
      </c>
      <c r="G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INFO]]))),G248)</f>
        <v>52</v>
      </c>
    </row>
    <row r="250" spans="1:7" x14ac:dyDescent="0.25">
      <c r="A250" s="4" t="s">
        <v>200</v>
      </c>
      <c r="B250" s="5">
        <v>1556335021989</v>
      </c>
      <c r="C250" s="4" t="s">
        <v>4400</v>
      </c>
      <c r="D250" s="4" t="s">
        <v>109</v>
      </c>
      <c r="E250" s="6" t="s">
        <v>4099</v>
      </c>
      <c r="F250" s="5">
        <f>decoded[[#This Row],[FRT_DEC]]-B249</f>
        <v>1233</v>
      </c>
      <c r="G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INFO]]))),G249)</f>
        <v>52</v>
      </c>
    </row>
    <row r="251" spans="1:7" x14ac:dyDescent="0.25">
      <c r="A251" s="4" t="s">
        <v>201</v>
      </c>
      <c r="B251" s="5">
        <v>1556335021992</v>
      </c>
      <c r="C251" s="4" t="s">
        <v>4401</v>
      </c>
      <c r="D251" s="4" t="s">
        <v>3742</v>
      </c>
      <c r="E251" s="6" t="s">
        <v>4402</v>
      </c>
      <c r="F251" s="5">
        <f>decoded[[#This Row],[FRT_DEC]]-B250</f>
        <v>3</v>
      </c>
      <c r="G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INFO]]))),G250)</f>
        <v>52</v>
      </c>
    </row>
    <row r="252" spans="1:7" x14ac:dyDescent="0.25">
      <c r="A252" s="4" t="s">
        <v>202</v>
      </c>
      <c r="B252" s="5">
        <v>1556335021994</v>
      </c>
      <c r="C252" s="4" t="s">
        <v>4403</v>
      </c>
      <c r="D252" s="4" t="s">
        <v>3742</v>
      </c>
      <c r="E252" s="6" t="s">
        <v>3982</v>
      </c>
      <c r="F252" s="5">
        <f>decoded[[#This Row],[FRT_DEC]]-B251</f>
        <v>2</v>
      </c>
      <c r="G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INFO]]))),G251)</f>
        <v>52</v>
      </c>
    </row>
    <row r="253" spans="1:7" x14ac:dyDescent="0.25">
      <c r="A253" s="4" t="s">
        <v>203</v>
      </c>
      <c r="B253" s="5">
        <v>1556335022033</v>
      </c>
      <c r="C253" s="4" t="s">
        <v>4404</v>
      </c>
      <c r="D253" s="4" t="s">
        <v>1131</v>
      </c>
      <c r="E253" s="6" t="s">
        <v>2137</v>
      </c>
      <c r="F253" s="5">
        <f>decoded[[#This Row],[FRT_DEC]]-B252</f>
        <v>39</v>
      </c>
      <c r="G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INFO]]))),G252)</f>
        <v>52</v>
      </c>
    </row>
    <row r="254" spans="1:7" x14ac:dyDescent="0.25">
      <c r="A254" s="4" t="s">
        <v>204</v>
      </c>
      <c r="B254" s="5">
        <v>1556335022037</v>
      </c>
      <c r="C254" s="4" t="s">
        <v>4405</v>
      </c>
      <c r="D254" s="4" t="s">
        <v>97</v>
      </c>
      <c r="E254" s="6" t="s">
        <v>2138</v>
      </c>
      <c r="F254" s="5">
        <f>decoded[[#This Row],[FRT_DEC]]-B253</f>
        <v>4</v>
      </c>
      <c r="G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INFO]]))),G253)</f>
        <v>52</v>
      </c>
    </row>
    <row r="255" spans="1:7" x14ac:dyDescent="0.25">
      <c r="A255" s="4" t="s">
        <v>1155</v>
      </c>
      <c r="B255" s="5">
        <v>1556335022190</v>
      </c>
      <c r="C255" s="4" t="s">
        <v>4406</v>
      </c>
      <c r="D255" s="4" t="s">
        <v>110</v>
      </c>
      <c r="E255" s="6" t="s">
        <v>290</v>
      </c>
      <c r="F255" s="5">
        <f>decoded[[#This Row],[FRT_DEC]]-B254</f>
        <v>153</v>
      </c>
      <c r="G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INFO]]))),G254)</f>
        <v>52</v>
      </c>
    </row>
    <row r="256" spans="1:7" x14ac:dyDescent="0.25">
      <c r="A256" s="4" t="s">
        <v>205</v>
      </c>
      <c r="B256" s="5">
        <v>1556335022195</v>
      </c>
      <c r="C256" s="4" t="s">
        <v>4407</v>
      </c>
      <c r="D256" s="4" t="s">
        <v>112</v>
      </c>
      <c r="E256" s="6" t="s">
        <v>3769</v>
      </c>
      <c r="F256" s="5">
        <f>decoded[[#This Row],[FRT_DEC]]-B255</f>
        <v>5</v>
      </c>
      <c r="G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INFO]]))),G255)</f>
        <v>52</v>
      </c>
    </row>
    <row r="257" spans="1:7" x14ac:dyDescent="0.25">
      <c r="A257" s="4" t="s">
        <v>206</v>
      </c>
      <c r="B257" s="5">
        <v>1556335022213</v>
      </c>
      <c r="C257" s="4" t="s">
        <v>4408</v>
      </c>
      <c r="D257" s="4" t="s">
        <v>1131</v>
      </c>
      <c r="E257" s="6" t="s">
        <v>2139</v>
      </c>
      <c r="F257" s="5">
        <f>decoded[[#This Row],[FRT_DEC]]-B256</f>
        <v>18</v>
      </c>
      <c r="G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INFO]]))),G256)</f>
        <v>52</v>
      </c>
    </row>
    <row r="258" spans="1:7" x14ac:dyDescent="0.25">
      <c r="A258" s="4" t="s">
        <v>207</v>
      </c>
      <c r="B258" s="5">
        <v>1556335022218</v>
      </c>
      <c r="C258" s="4" t="s">
        <v>4409</v>
      </c>
      <c r="D258" s="4" t="s">
        <v>97</v>
      </c>
      <c r="E258" s="6" t="s">
        <v>2140</v>
      </c>
      <c r="F258" s="5">
        <f>decoded[[#This Row],[FRT_DEC]]-B257</f>
        <v>5</v>
      </c>
      <c r="G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INFO]]))),G257)</f>
        <v>52</v>
      </c>
    </row>
    <row r="259" spans="1:7" x14ac:dyDescent="0.25">
      <c r="A259" s="4" t="s">
        <v>208</v>
      </c>
      <c r="B259" s="5">
        <v>1556335022306</v>
      </c>
      <c r="C259" s="4" t="s">
        <v>4410</v>
      </c>
      <c r="D259" s="4" t="s">
        <v>1131</v>
      </c>
      <c r="E259" s="6" t="s">
        <v>2141</v>
      </c>
      <c r="F259" s="5">
        <f>decoded[[#This Row],[FRT_DEC]]-B258</f>
        <v>88</v>
      </c>
      <c r="G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INFO]]))),G258)</f>
        <v>52</v>
      </c>
    </row>
    <row r="260" spans="1:7" x14ac:dyDescent="0.25">
      <c r="A260" s="4" t="s">
        <v>209</v>
      </c>
      <c r="B260" s="5">
        <v>1556335022310</v>
      </c>
      <c r="C260" s="4" t="s">
        <v>4411</v>
      </c>
      <c r="D260" s="4" t="s">
        <v>97</v>
      </c>
      <c r="E260" s="6" t="s">
        <v>2142</v>
      </c>
      <c r="F260" s="5">
        <f>decoded[[#This Row],[FRT_DEC]]-B259</f>
        <v>4</v>
      </c>
      <c r="G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INFO]]))),G259)</f>
        <v>52</v>
      </c>
    </row>
    <row r="261" spans="1:7" x14ac:dyDescent="0.25">
      <c r="A261" s="4" t="s">
        <v>210</v>
      </c>
      <c r="B261" s="5">
        <v>1556335022315</v>
      </c>
      <c r="C261" s="4" t="s">
        <v>4412</v>
      </c>
      <c r="D261" s="4" t="s">
        <v>11</v>
      </c>
      <c r="E261" s="6" t="s">
        <v>4006</v>
      </c>
      <c r="F261" s="5">
        <f>decoded[[#This Row],[FRT_DEC]]-B260</f>
        <v>5</v>
      </c>
      <c r="G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INFO]]))),G260)</f>
        <v>52</v>
      </c>
    </row>
    <row r="262" spans="1:7" x14ac:dyDescent="0.25">
      <c r="A262" s="4" t="s">
        <v>211</v>
      </c>
      <c r="B262" s="5">
        <v>1556335022389</v>
      </c>
      <c r="C262" s="4" t="s">
        <v>4413</v>
      </c>
      <c r="D262" s="4" t="s">
        <v>52</v>
      </c>
      <c r="E262" s="6" t="s">
        <v>2078</v>
      </c>
      <c r="F262" s="5">
        <f>decoded[[#This Row],[FRT_DEC]]-B261</f>
        <v>74</v>
      </c>
      <c r="G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INFO]]))),G261)</f>
        <v>52</v>
      </c>
    </row>
    <row r="263" spans="1:7" x14ac:dyDescent="0.25">
      <c r="A263" s="4" t="s">
        <v>212</v>
      </c>
      <c r="B263" s="5">
        <v>1556335022392</v>
      </c>
      <c r="C263" s="4" t="s">
        <v>4414</v>
      </c>
      <c r="D263" s="4" t="s">
        <v>2079</v>
      </c>
      <c r="E263" s="6" t="s">
        <v>4036</v>
      </c>
      <c r="F263" s="5">
        <f>decoded[[#This Row],[FRT_DEC]]-B262</f>
        <v>3</v>
      </c>
      <c r="G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INFO]]))),G262)</f>
        <v>52</v>
      </c>
    </row>
    <row r="264" spans="1:7" x14ac:dyDescent="0.25">
      <c r="A264" s="4" t="s">
        <v>739</v>
      </c>
      <c r="B264" s="5">
        <v>1556335022420</v>
      </c>
      <c r="C264" s="4" t="s">
        <v>4415</v>
      </c>
      <c r="D264" s="4" t="s">
        <v>12</v>
      </c>
      <c r="E264" s="6" t="s">
        <v>4</v>
      </c>
      <c r="F264" s="5">
        <f>decoded[[#This Row],[FRT_DEC]]-B263</f>
        <v>28</v>
      </c>
      <c r="G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INFO]]))),G263)</f>
        <v>52</v>
      </c>
    </row>
    <row r="265" spans="1:7" x14ac:dyDescent="0.25">
      <c r="A265" s="4" t="s">
        <v>740</v>
      </c>
      <c r="B265" s="5">
        <v>1556335022424</v>
      </c>
      <c r="C265" s="4" t="s">
        <v>4416</v>
      </c>
      <c r="D265" s="4" t="s">
        <v>8</v>
      </c>
      <c r="E265" s="6" t="s">
        <v>4089</v>
      </c>
      <c r="F265" s="5">
        <f>decoded[[#This Row],[FRT_DEC]]-B264</f>
        <v>4</v>
      </c>
      <c r="G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INFO]]))),G264)</f>
        <v>52</v>
      </c>
    </row>
    <row r="266" spans="1:7" x14ac:dyDescent="0.25">
      <c r="A266" s="4" t="s">
        <v>741</v>
      </c>
      <c r="B266" s="5">
        <v>1556335022626</v>
      </c>
      <c r="C266" s="4" t="s">
        <v>4417</v>
      </c>
      <c r="D266" s="4" t="s">
        <v>13</v>
      </c>
      <c r="E266" s="6" t="s">
        <v>5</v>
      </c>
      <c r="F266" s="5">
        <f>decoded[[#This Row],[FRT_DEC]]-B265</f>
        <v>202</v>
      </c>
      <c r="G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INFO]]))),G265)</f>
        <v>52</v>
      </c>
    </row>
    <row r="267" spans="1:7" x14ac:dyDescent="0.25">
      <c r="A267" s="4" t="s">
        <v>742</v>
      </c>
      <c r="B267" s="5">
        <v>1556335022630</v>
      </c>
      <c r="C267" s="4" t="s">
        <v>4418</v>
      </c>
      <c r="D267" s="4" t="s">
        <v>11</v>
      </c>
      <c r="E267" s="6" t="s">
        <v>4005</v>
      </c>
      <c r="F267" s="5">
        <f>decoded[[#This Row],[FRT_DEC]]-B266</f>
        <v>4</v>
      </c>
      <c r="G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INFO]]))),G266)</f>
        <v>52</v>
      </c>
    </row>
    <row r="268" spans="1:7" x14ac:dyDescent="0.25">
      <c r="A268" s="4" t="s">
        <v>743</v>
      </c>
      <c r="B268" s="5">
        <v>1556335022702</v>
      </c>
      <c r="C268" s="4" t="s">
        <v>4419</v>
      </c>
      <c r="D268" s="4" t="s">
        <v>12</v>
      </c>
      <c r="E268" s="6" t="s">
        <v>4</v>
      </c>
      <c r="F268" s="5">
        <f>decoded[[#This Row],[FRT_DEC]]-B267</f>
        <v>72</v>
      </c>
      <c r="G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INFO]]))),G267)</f>
        <v>52</v>
      </c>
    </row>
    <row r="269" spans="1:7" x14ac:dyDescent="0.25">
      <c r="A269" s="4" t="s">
        <v>744</v>
      </c>
      <c r="B269" s="5">
        <v>1556335022707</v>
      </c>
      <c r="C269" s="4" t="s">
        <v>4420</v>
      </c>
      <c r="D269" s="4" t="s">
        <v>14</v>
      </c>
      <c r="E269" s="6" t="s">
        <v>6</v>
      </c>
      <c r="F269" s="5">
        <f>decoded[[#This Row],[FRT_DEC]]-B268</f>
        <v>5</v>
      </c>
      <c r="G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INFO]]))),G268)</f>
        <v>52</v>
      </c>
    </row>
    <row r="270" spans="1:7" x14ac:dyDescent="0.25">
      <c r="A270" s="4" t="s">
        <v>745</v>
      </c>
      <c r="B270" s="5">
        <v>1556335022715</v>
      </c>
      <c r="C270" s="4" t="s">
        <v>4421</v>
      </c>
      <c r="D270" s="4" t="s">
        <v>14</v>
      </c>
      <c r="E270" s="6" t="s">
        <v>71</v>
      </c>
      <c r="F270" s="5">
        <f>decoded[[#This Row],[FRT_DEC]]-B269</f>
        <v>8</v>
      </c>
      <c r="G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INFO]]))),G269)</f>
        <v>52</v>
      </c>
    </row>
    <row r="271" spans="1:7" x14ac:dyDescent="0.25">
      <c r="A271" s="4" t="s">
        <v>746</v>
      </c>
      <c r="B271" s="5">
        <v>1556335022780</v>
      </c>
      <c r="C271" s="4" t="s">
        <v>4422</v>
      </c>
      <c r="D271" s="4" t="s">
        <v>73</v>
      </c>
      <c r="E271" s="6" t="s">
        <v>2080</v>
      </c>
      <c r="F271" s="5">
        <f>decoded[[#This Row],[FRT_DEC]]-B270</f>
        <v>65</v>
      </c>
      <c r="G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INFO]]))),G270)</f>
        <v>52</v>
      </c>
    </row>
    <row r="272" spans="1:7" x14ac:dyDescent="0.25">
      <c r="A272" s="4" t="s">
        <v>747</v>
      </c>
      <c r="B272" s="5">
        <v>1556335022801</v>
      </c>
      <c r="C272" s="4" t="s">
        <v>4423</v>
      </c>
      <c r="D272" s="4" t="s">
        <v>2081</v>
      </c>
      <c r="E272" s="6" t="s">
        <v>2083</v>
      </c>
      <c r="F272" s="5">
        <f>decoded[[#This Row],[FRT_DEC]]-B271</f>
        <v>21</v>
      </c>
      <c r="G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INFO]]))),G271)</f>
        <v>52</v>
      </c>
    </row>
    <row r="273" spans="1:7" x14ac:dyDescent="0.25">
      <c r="A273" s="4" t="s">
        <v>748</v>
      </c>
      <c r="B273" s="5">
        <v>1556335022804</v>
      </c>
      <c r="C273" s="4" t="s">
        <v>4424</v>
      </c>
      <c r="D273" s="4" t="s">
        <v>8</v>
      </c>
      <c r="E273" s="6" t="s">
        <v>4087</v>
      </c>
      <c r="F273" s="5">
        <f>decoded[[#This Row],[FRT_DEC]]-B272</f>
        <v>3</v>
      </c>
      <c r="G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INFO]]))),G272)</f>
        <v>52</v>
      </c>
    </row>
    <row r="274" spans="1:7" x14ac:dyDescent="0.25">
      <c r="A274" s="4" t="s">
        <v>749</v>
      </c>
      <c r="B274" s="5">
        <v>1556335023085</v>
      </c>
      <c r="C274" s="4" t="s">
        <v>4425</v>
      </c>
      <c r="D274" s="4" t="s">
        <v>55</v>
      </c>
      <c r="E274" s="6" t="s">
        <v>3746</v>
      </c>
      <c r="F274" s="5">
        <f>decoded[[#This Row],[FRT_DEC]]-B273</f>
        <v>281</v>
      </c>
      <c r="G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INFO]]))),G273)</f>
        <v>52</v>
      </c>
    </row>
    <row r="275" spans="1:7" x14ac:dyDescent="0.25">
      <c r="A275" s="4" t="s">
        <v>750</v>
      </c>
      <c r="B275" s="5">
        <v>1556335023088</v>
      </c>
      <c r="C275" s="4" t="s">
        <v>4426</v>
      </c>
      <c r="D275" s="4" t="s">
        <v>3743</v>
      </c>
      <c r="E275" s="6" t="s">
        <v>4427</v>
      </c>
      <c r="F275" s="5">
        <f>decoded[[#This Row],[FRT_DEC]]-B274</f>
        <v>3</v>
      </c>
      <c r="G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INFO]]))),G274)</f>
        <v>52</v>
      </c>
    </row>
    <row r="276" spans="1:7" x14ac:dyDescent="0.25">
      <c r="A276" s="4" t="s">
        <v>751</v>
      </c>
      <c r="B276" s="5">
        <v>1556335023091</v>
      </c>
      <c r="C276" s="4" t="s">
        <v>4428</v>
      </c>
      <c r="D276" s="4" t="s">
        <v>3743</v>
      </c>
      <c r="E276" s="6" t="s">
        <v>3983</v>
      </c>
      <c r="F276" s="5">
        <f>decoded[[#This Row],[FRT_DEC]]-B275</f>
        <v>3</v>
      </c>
      <c r="G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INFO]]))),G275)</f>
        <v>52</v>
      </c>
    </row>
    <row r="277" spans="1:7" ht="30" x14ac:dyDescent="0.25">
      <c r="A277" s="4" t="s">
        <v>752</v>
      </c>
      <c r="B277" s="5">
        <v>1556335023115</v>
      </c>
      <c r="C277" s="4" t="s">
        <v>4429</v>
      </c>
      <c r="D277" s="4" t="s">
        <v>267</v>
      </c>
      <c r="E277" s="6" t="s">
        <v>2119</v>
      </c>
      <c r="F277" s="5">
        <f>decoded[[#This Row],[FRT_DEC]]-B276</f>
        <v>24</v>
      </c>
      <c r="G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INFO]]))),G276)</f>
        <v>52</v>
      </c>
    </row>
    <row r="278" spans="1:7" x14ac:dyDescent="0.25">
      <c r="A278" s="4" t="s">
        <v>753</v>
      </c>
      <c r="B278" s="5">
        <v>1556335023118</v>
      </c>
      <c r="C278" s="4" t="s">
        <v>4430</v>
      </c>
      <c r="D278" s="4" t="s">
        <v>269</v>
      </c>
      <c r="E278" s="6" t="s">
        <v>283</v>
      </c>
      <c r="F278" s="5">
        <f>decoded[[#This Row],[FRT_DEC]]-B277</f>
        <v>3</v>
      </c>
      <c r="G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INFO]]))),G277)</f>
        <v>52</v>
      </c>
    </row>
    <row r="279" spans="1:7" x14ac:dyDescent="0.25">
      <c r="A279" s="4" t="s">
        <v>213</v>
      </c>
      <c r="B279" s="5">
        <v>1556335023129</v>
      </c>
      <c r="C279" s="4" t="s">
        <v>4431</v>
      </c>
      <c r="D279" s="4" t="s">
        <v>291</v>
      </c>
      <c r="E279" s="6" t="s">
        <v>4030</v>
      </c>
      <c r="F279" s="5">
        <f>decoded[[#This Row],[FRT_DEC]]-B278</f>
        <v>11</v>
      </c>
      <c r="G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INFO]]))),G278)</f>
        <v>52</v>
      </c>
    </row>
    <row r="280" spans="1:7" x14ac:dyDescent="0.25">
      <c r="A280" s="4" t="s">
        <v>214</v>
      </c>
      <c r="B280" s="5">
        <v>1556335023133</v>
      </c>
      <c r="C280" s="4" t="s">
        <v>4432</v>
      </c>
      <c r="D280" s="4" t="s">
        <v>11</v>
      </c>
      <c r="E280" s="6" t="s">
        <v>4007</v>
      </c>
      <c r="F280" s="5">
        <f>decoded[[#This Row],[FRT_DEC]]-B279</f>
        <v>4</v>
      </c>
      <c r="G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INFO]]))),G279)</f>
        <v>52</v>
      </c>
    </row>
    <row r="281" spans="1:7" x14ac:dyDescent="0.25">
      <c r="A281" s="4" t="s">
        <v>215</v>
      </c>
      <c r="B281" s="5">
        <v>1556335023163</v>
      </c>
      <c r="C281" s="4" t="s">
        <v>4433</v>
      </c>
      <c r="D281" s="4" t="s">
        <v>52</v>
      </c>
      <c r="E281" s="6" t="s">
        <v>56</v>
      </c>
      <c r="F281" s="5">
        <f>decoded[[#This Row],[FRT_DEC]]-B280</f>
        <v>30</v>
      </c>
      <c r="G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INFO]]))),G280)</f>
        <v>52</v>
      </c>
    </row>
    <row r="282" spans="1:7" x14ac:dyDescent="0.25">
      <c r="A282" s="4" t="s">
        <v>216</v>
      </c>
      <c r="B282" s="5">
        <v>1556335023168</v>
      </c>
      <c r="C282" s="4" t="s">
        <v>4434</v>
      </c>
      <c r="D282" s="4" t="s">
        <v>272</v>
      </c>
      <c r="E282" s="6" t="s">
        <v>4435</v>
      </c>
      <c r="F282" s="5">
        <f>decoded[[#This Row],[FRT_DEC]]-B281</f>
        <v>5</v>
      </c>
      <c r="G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INFO]]))),G281)</f>
        <v>52</v>
      </c>
    </row>
    <row r="283" spans="1:7" x14ac:dyDescent="0.25">
      <c r="A283" s="4" t="s">
        <v>217</v>
      </c>
      <c r="B283" s="5">
        <v>1556335023176</v>
      </c>
      <c r="C283" s="4" t="s">
        <v>4436</v>
      </c>
      <c r="D283" s="4" t="s">
        <v>1131</v>
      </c>
      <c r="E283" s="6" t="s">
        <v>2143</v>
      </c>
      <c r="F283" s="5">
        <f>decoded[[#This Row],[FRT_DEC]]-B282</f>
        <v>8</v>
      </c>
      <c r="G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INFO]]))),G282)</f>
        <v>52</v>
      </c>
    </row>
    <row r="284" spans="1:7" x14ac:dyDescent="0.25">
      <c r="A284" s="4" t="s">
        <v>218</v>
      </c>
      <c r="B284" s="5">
        <v>1556335023180</v>
      </c>
      <c r="C284" s="4" t="s">
        <v>4437</v>
      </c>
      <c r="D284" s="4" t="s">
        <v>1131</v>
      </c>
      <c r="E284" s="6" t="s">
        <v>2144</v>
      </c>
      <c r="F284" s="5">
        <f>decoded[[#This Row],[FRT_DEC]]-B283</f>
        <v>4</v>
      </c>
      <c r="G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INFO]]))),G283)</f>
        <v>52</v>
      </c>
    </row>
    <row r="285" spans="1:7" x14ac:dyDescent="0.25">
      <c r="A285" s="4" t="s">
        <v>636</v>
      </c>
      <c r="B285" s="5">
        <v>1556335023193</v>
      </c>
      <c r="C285" s="4" t="s">
        <v>4438</v>
      </c>
      <c r="D285" s="4" t="s">
        <v>97</v>
      </c>
      <c r="E285" s="6" t="s">
        <v>2131</v>
      </c>
      <c r="F285" s="5">
        <f>decoded[[#This Row],[FRT_DEC]]-B284</f>
        <v>13</v>
      </c>
      <c r="G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INFO]]))),G284)</f>
        <v>52</v>
      </c>
    </row>
    <row r="286" spans="1:7" x14ac:dyDescent="0.25">
      <c r="A286" s="4" t="s">
        <v>219</v>
      </c>
      <c r="B286" s="5">
        <v>1556335023216</v>
      </c>
      <c r="C286" s="4" t="s">
        <v>4439</v>
      </c>
      <c r="D286" s="4" t="s">
        <v>3726</v>
      </c>
      <c r="E286" s="6" t="s">
        <v>4440</v>
      </c>
      <c r="F286" s="5">
        <f>decoded[[#This Row],[FRT_DEC]]-B285</f>
        <v>23</v>
      </c>
      <c r="G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INFO]]))),G285)</f>
        <v>52</v>
      </c>
    </row>
    <row r="287" spans="1:7" x14ac:dyDescent="0.25">
      <c r="A287" s="4" t="s">
        <v>220</v>
      </c>
      <c r="B287" s="5">
        <v>1556335023219</v>
      </c>
      <c r="C287" s="4" t="s">
        <v>4441</v>
      </c>
      <c r="D287" s="4" t="s">
        <v>3726</v>
      </c>
      <c r="E287" s="6" t="s">
        <v>3986</v>
      </c>
      <c r="F287" s="5">
        <f>decoded[[#This Row],[FRT_DEC]]-B286</f>
        <v>3</v>
      </c>
      <c r="G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INFO]]))),G286)</f>
        <v>52</v>
      </c>
    </row>
    <row r="288" spans="1:7" x14ac:dyDescent="0.25">
      <c r="A288" s="4" t="s">
        <v>221</v>
      </c>
      <c r="B288" s="5">
        <v>1556335024033</v>
      </c>
      <c r="C288" s="4" t="s">
        <v>4442</v>
      </c>
      <c r="D288" s="4" t="s">
        <v>275</v>
      </c>
      <c r="E288" s="6" t="s">
        <v>4377</v>
      </c>
      <c r="F288" s="5">
        <f>decoded[[#This Row],[FRT_DEC]]-B287</f>
        <v>814</v>
      </c>
      <c r="G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INFO]]))),G287)</f>
        <v>52</v>
      </c>
    </row>
    <row r="289" spans="1:7" x14ac:dyDescent="0.25">
      <c r="A289" s="4" t="s">
        <v>222</v>
      </c>
      <c r="B289" s="5">
        <v>1556335024073</v>
      </c>
      <c r="C289" s="4" t="s">
        <v>4443</v>
      </c>
      <c r="D289" s="4" t="s">
        <v>12</v>
      </c>
      <c r="E289" s="6" t="s">
        <v>4</v>
      </c>
      <c r="F289" s="5">
        <f>decoded[[#This Row],[FRT_DEC]]-B288</f>
        <v>40</v>
      </c>
      <c r="G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INFO]]))),G288)</f>
        <v>52</v>
      </c>
    </row>
    <row r="290" spans="1:7" x14ac:dyDescent="0.25">
      <c r="A290" s="4" t="s">
        <v>223</v>
      </c>
      <c r="B290" s="5">
        <v>1556335024079</v>
      </c>
      <c r="C290" s="4" t="s">
        <v>4444</v>
      </c>
      <c r="D290" s="4" t="s">
        <v>8</v>
      </c>
      <c r="E290" s="6" t="s">
        <v>4088</v>
      </c>
      <c r="F290" s="5">
        <f>decoded[[#This Row],[FRT_DEC]]-B289</f>
        <v>6</v>
      </c>
      <c r="G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INFO]]))),G289)</f>
        <v>52</v>
      </c>
    </row>
    <row r="291" spans="1:7" x14ac:dyDescent="0.25">
      <c r="A291" s="4" t="s">
        <v>224</v>
      </c>
      <c r="B291" s="5">
        <v>1556335025361</v>
      </c>
      <c r="C291" s="4" t="s">
        <v>4445</v>
      </c>
      <c r="D291" s="4" t="s">
        <v>15</v>
      </c>
      <c r="E291" s="6" t="s">
        <v>4446</v>
      </c>
      <c r="F291" s="5">
        <f>decoded[[#This Row],[FRT_DEC]]-B290</f>
        <v>1282</v>
      </c>
      <c r="G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INFO]]))),G290)</f>
        <v>52</v>
      </c>
    </row>
    <row r="292" spans="1:7" x14ac:dyDescent="0.25">
      <c r="A292" s="4" t="s">
        <v>225</v>
      </c>
      <c r="B292" s="5">
        <v>1556335025364</v>
      </c>
      <c r="C292" s="4" t="s">
        <v>4447</v>
      </c>
      <c r="D292" s="4" t="s">
        <v>15</v>
      </c>
      <c r="E292" s="6" t="s">
        <v>3987</v>
      </c>
      <c r="F292" s="5">
        <f>decoded[[#This Row],[FRT_DEC]]-B291</f>
        <v>3</v>
      </c>
      <c r="G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INFO]]))),G291)</f>
        <v>52</v>
      </c>
    </row>
    <row r="293" spans="1:7" x14ac:dyDescent="0.25">
      <c r="A293" s="4" t="s">
        <v>226</v>
      </c>
      <c r="B293" s="5">
        <v>1556335025366</v>
      </c>
      <c r="C293" s="4" t="s">
        <v>4448</v>
      </c>
      <c r="D293" s="4" t="s">
        <v>3744</v>
      </c>
      <c r="E293" s="6" t="s">
        <v>4449</v>
      </c>
      <c r="F293" s="5">
        <f>decoded[[#This Row],[FRT_DEC]]-B292</f>
        <v>2</v>
      </c>
      <c r="G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INFO]]))),G292)</f>
        <v>52</v>
      </c>
    </row>
    <row r="294" spans="1:7" x14ac:dyDescent="0.25">
      <c r="A294" s="4" t="s">
        <v>227</v>
      </c>
      <c r="B294" s="5">
        <v>1556335025368</v>
      </c>
      <c r="C294" s="4" t="s">
        <v>4450</v>
      </c>
      <c r="D294" s="4" t="s">
        <v>3744</v>
      </c>
      <c r="E294" s="6" t="s">
        <v>3988</v>
      </c>
      <c r="F294" s="5">
        <f>decoded[[#This Row],[FRT_DEC]]-B293</f>
        <v>2</v>
      </c>
      <c r="G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INFO]]))),G293)</f>
        <v>52</v>
      </c>
    </row>
    <row r="295" spans="1:7" x14ac:dyDescent="0.25">
      <c r="A295" s="4" t="s">
        <v>228</v>
      </c>
      <c r="B295" s="5">
        <v>1556335025453</v>
      </c>
      <c r="C295" s="4" t="s">
        <v>4451</v>
      </c>
      <c r="D295" s="4" t="s">
        <v>3765</v>
      </c>
      <c r="E295" s="6" t="s">
        <v>3766</v>
      </c>
      <c r="F295" s="5">
        <f>decoded[[#This Row],[FRT_DEC]]-B294</f>
        <v>85</v>
      </c>
      <c r="G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INFO]]))),G294)</f>
        <v>52</v>
      </c>
    </row>
    <row r="296" spans="1:7" ht="30" x14ac:dyDescent="0.25">
      <c r="A296" s="4" t="s">
        <v>637</v>
      </c>
      <c r="B296" s="5">
        <v>1556335025457</v>
      </c>
      <c r="C296" s="4" t="s">
        <v>4452</v>
      </c>
      <c r="D296" s="4" t="s">
        <v>267</v>
      </c>
      <c r="E296" s="6" t="s">
        <v>2163</v>
      </c>
      <c r="F296" s="5">
        <f>decoded[[#This Row],[FRT_DEC]]-B295</f>
        <v>4</v>
      </c>
      <c r="G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INFO]]))),G295)</f>
        <v>52</v>
      </c>
    </row>
    <row r="297" spans="1:7" x14ac:dyDescent="0.25">
      <c r="A297" s="4" t="s">
        <v>638</v>
      </c>
      <c r="B297" s="5">
        <v>1556335025461</v>
      </c>
      <c r="C297" s="4" t="s">
        <v>4453</v>
      </c>
      <c r="D297" s="4" t="s">
        <v>269</v>
      </c>
      <c r="E297" s="6" t="s">
        <v>298</v>
      </c>
      <c r="F297" s="5">
        <f>decoded[[#This Row],[FRT_DEC]]-B296</f>
        <v>4</v>
      </c>
      <c r="G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INFO]]))),G296)</f>
        <v>52</v>
      </c>
    </row>
    <row r="298" spans="1:7" x14ac:dyDescent="0.25">
      <c r="A298" s="4" t="s">
        <v>229</v>
      </c>
      <c r="B298" s="5">
        <v>1556335025468</v>
      </c>
      <c r="C298" s="4" t="s">
        <v>4454</v>
      </c>
      <c r="D298" s="4" t="s">
        <v>57</v>
      </c>
      <c r="E298" s="6" t="s">
        <v>58</v>
      </c>
      <c r="F298" s="5">
        <f>decoded[[#This Row],[FRT_DEC]]-B297</f>
        <v>7</v>
      </c>
      <c r="G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INFO]]))),G297)</f>
        <v>52</v>
      </c>
    </row>
    <row r="299" spans="1:7" x14ac:dyDescent="0.25">
      <c r="A299" s="4" t="s">
        <v>230</v>
      </c>
      <c r="B299" s="5">
        <v>1556335025471</v>
      </c>
      <c r="C299" s="4" t="s">
        <v>4455</v>
      </c>
      <c r="D299" s="4" t="s">
        <v>57</v>
      </c>
      <c r="E299" s="6" t="s">
        <v>59</v>
      </c>
      <c r="F299" s="5">
        <f>decoded[[#This Row],[FRT_DEC]]-B298</f>
        <v>3</v>
      </c>
      <c r="G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INFO]]))),G298)</f>
        <v>52</v>
      </c>
    </row>
    <row r="300" spans="1:7" x14ac:dyDescent="0.25">
      <c r="A300" s="4" t="s">
        <v>639</v>
      </c>
      <c r="B300" s="5">
        <v>1556335025475</v>
      </c>
      <c r="C300" s="4" t="s">
        <v>4456</v>
      </c>
      <c r="D300" s="4" t="s">
        <v>57</v>
      </c>
      <c r="E300" s="6" t="s">
        <v>60</v>
      </c>
      <c r="F300" s="5">
        <f>decoded[[#This Row],[FRT_DEC]]-B299</f>
        <v>4</v>
      </c>
      <c r="G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INFO]]))),G299)</f>
        <v>52</v>
      </c>
    </row>
    <row r="301" spans="1:7" x14ac:dyDescent="0.25">
      <c r="A301" s="4" t="s">
        <v>640</v>
      </c>
      <c r="B301" s="5">
        <v>1556335025478</v>
      </c>
      <c r="C301" s="4" t="s">
        <v>4457</v>
      </c>
      <c r="D301" s="4" t="s">
        <v>61</v>
      </c>
      <c r="E301" s="6" t="s">
        <v>4458</v>
      </c>
      <c r="F301" s="5">
        <f>decoded[[#This Row],[FRT_DEC]]-B300</f>
        <v>3</v>
      </c>
      <c r="G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INFO]]))),G300)</f>
        <v>52</v>
      </c>
    </row>
    <row r="302" spans="1:7" x14ac:dyDescent="0.25">
      <c r="A302" s="4" t="s">
        <v>641</v>
      </c>
      <c r="B302" s="5">
        <v>1556335025481</v>
      </c>
      <c r="C302" s="4" t="s">
        <v>4459</v>
      </c>
      <c r="D302" s="4" t="s">
        <v>62</v>
      </c>
      <c r="E302" s="6" t="s">
        <v>63</v>
      </c>
      <c r="F302" s="5">
        <f>decoded[[#This Row],[FRT_DEC]]-B301</f>
        <v>3</v>
      </c>
      <c r="G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INFO]]))),G301)</f>
        <v>52</v>
      </c>
    </row>
    <row r="303" spans="1:7" x14ac:dyDescent="0.25">
      <c r="A303" s="4" t="s">
        <v>642</v>
      </c>
      <c r="B303" s="5">
        <v>1556335025494</v>
      </c>
      <c r="C303" s="4" t="s">
        <v>4460</v>
      </c>
      <c r="D303" s="4" t="s">
        <v>1131</v>
      </c>
      <c r="E303" s="6" t="s">
        <v>2132</v>
      </c>
      <c r="F303" s="5">
        <f>decoded[[#This Row],[FRT_DEC]]-B302</f>
        <v>13</v>
      </c>
      <c r="G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INFO]]))),G302)</f>
        <v>52</v>
      </c>
    </row>
    <row r="304" spans="1:7" x14ac:dyDescent="0.25">
      <c r="A304" s="4" t="s">
        <v>643</v>
      </c>
      <c r="B304" s="5">
        <v>1556335025501</v>
      </c>
      <c r="C304" s="4" t="s">
        <v>4461</v>
      </c>
      <c r="D304" s="4" t="s">
        <v>1131</v>
      </c>
      <c r="E304" s="6" t="s">
        <v>2145</v>
      </c>
      <c r="F304" s="5">
        <f>decoded[[#This Row],[FRT_DEC]]-B303</f>
        <v>7</v>
      </c>
      <c r="G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INFO]]))),G303)</f>
        <v>52</v>
      </c>
    </row>
    <row r="305" spans="1:7" x14ac:dyDescent="0.25">
      <c r="A305" s="4" t="s">
        <v>695</v>
      </c>
      <c r="B305" s="5">
        <v>1556335025505</v>
      </c>
      <c r="C305" s="4" t="s">
        <v>4462</v>
      </c>
      <c r="D305" s="4" t="s">
        <v>65</v>
      </c>
      <c r="E305" s="6" t="s">
        <v>66</v>
      </c>
      <c r="F305" s="5">
        <f>decoded[[#This Row],[FRT_DEC]]-B304</f>
        <v>4</v>
      </c>
      <c r="G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INFO]]))),G304)</f>
        <v>52</v>
      </c>
    </row>
    <row r="306" spans="1:7" x14ac:dyDescent="0.25">
      <c r="A306" s="4" t="s">
        <v>231</v>
      </c>
      <c r="B306" s="5">
        <v>1556335025514</v>
      </c>
      <c r="C306" s="4" t="s">
        <v>4463</v>
      </c>
      <c r="D306" s="4" t="s">
        <v>11</v>
      </c>
      <c r="E306" s="6" t="s">
        <v>4014</v>
      </c>
      <c r="F306" s="5">
        <f>decoded[[#This Row],[FRT_DEC]]-B305</f>
        <v>9</v>
      </c>
      <c r="G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INFO]]))),G305)</f>
        <v>52</v>
      </c>
    </row>
    <row r="307" spans="1:7" x14ac:dyDescent="0.25">
      <c r="A307" s="4" t="s">
        <v>809</v>
      </c>
      <c r="B307" s="5">
        <v>1556335025526</v>
      </c>
      <c r="C307" s="4" t="s">
        <v>4464</v>
      </c>
      <c r="D307" s="4" t="s">
        <v>52</v>
      </c>
      <c r="E307" s="6" t="s">
        <v>754</v>
      </c>
      <c r="F307" s="5">
        <f>decoded[[#This Row],[FRT_DEC]]-B306</f>
        <v>12</v>
      </c>
      <c r="G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INFO]]))),G306)</f>
        <v>52</v>
      </c>
    </row>
    <row r="308" spans="1:7" x14ac:dyDescent="0.25">
      <c r="A308" s="4" t="s">
        <v>810</v>
      </c>
      <c r="B308" s="5">
        <v>1556335025530</v>
      </c>
      <c r="C308" s="4" t="s">
        <v>4465</v>
      </c>
      <c r="D308" s="4" t="s">
        <v>11</v>
      </c>
      <c r="E308" s="6" t="s">
        <v>4024</v>
      </c>
      <c r="F308" s="5">
        <f>decoded[[#This Row],[FRT_DEC]]-B307</f>
        <v>4</v>
      </c>
      <c r="G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INFO]]))),G307)</f>
        <v>52</v>
      </c>
    </row>
    <row r="309" spans="1:7" x14ac:dyDescent="0.25">
      <c r="A309" s="4" t="s">
        <v>811</v>
      </c>
      <c r="B309" s="5">
        <v>1556335025551</v>
      </c>
      <c r="C309" s="4" t="s">
        <v>4466</v>
      </c>
      <c r="D309" s="4" t="s">
        <v>52</v>
      </c>
      <c r="E309" s="6" t="s">
        <v>64</v>
      </c>
      <c r="F309" s="5">
        <f>decoded[[#This Row],[FRT_DEC]]-B308</f>
        <v>21</v>
      </c>
      <c r="G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INFO]]))),G308)</f>
        <v>52</v>
      </c>
    </row>
    <row r="310" spans="1:7" x14ac:dyDescent="0.25">
      <c r="A310" s="4" t="s">
        <v>812</v>
      </c>
      <c r="B310" s="5">
        <v>1556335025556</v>
      </c>
      <c r="C310" s="4" t="s">
        <v>4467</v>
      </c>
      <c r="D310" s="4" t="s">
        <v>67</v>
      </c>
      <c r="E310" s="6" t="s">
        <v>4100</v>
      </c>
      <c r="F310" s="5">
        <f>decoded[[#This Row],[FRT_DEC]]-B309</f>
        <v>5</v>
      </c>
      <c r="G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INFO]]))),G309)</f>
        <v>52</v>
      </c>
    </row>
    <row r="311" spans="1:7" x14ac:dyDescent="0.25">
      <c r="A311" s="4" t="s">
        <v>813</v>
      </c>
      <c r="B311" s="5">
        <v>1556335025563</v>
      </c>
      <c r="C311" s="4" t="s">
        <v>4468</v>
      </c>
      <c r="D311" s="4" t="s">
        <v>97</v>
      </c>
      <c r="E311" s="6" t="s">
        <v>3741</v>
      </c>
      <c r="F311" s="5">
        <f>decoded[[#This Row],[FRT_DEC]]-B310</f>
        <v>7</v>
      </c>
      <c r="G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INFO]]))),G310)</f>
        <v>52</v>
      </c>
    </row>
    <row r="312" spans="1:7" x14ac:dyDescent="0.25">
      <c r="A312" s="4" t="s">
        <v>814</v>
      </c>
      <c r="B312" s="5">
        <v>1556335025568</v>
      </c>
      <c r="C312" s="4" t="s">
        <v>4469</v>
      </c>
      <c r="D312" s="4" t="s">
        <v>97</v>
      </c>
      <c r="E312" s="6" t="s">
        <v>2127</v>
      </c>
      <c r="F312" s="5">
        <f>decoded[[#This Row],[FRT_DEC]]-B311</f>
        <v>5</v>
      </c>
      <c r="G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INFO]]))),G311)</f>
        <v>52</v>
      </c>
    </row>
    <row r="313" spans="1:7" x14ac:dyDescent="0.25">
      <c r="A313" s="4" t="s">
        <v>815</v>
      </c>
      <c r="B313" s="5">
        <v>1556335025581</v>
      </c>
      <c r="C313" s="4" t="s">
        <v>4470</v>
      </c>
      <c r="D313" s="4" t="s">
        <v>9</v>
      </c>
      <c r="E313" s="6" t="s">
        <v>4002</v>
      </c>
      <c r="F313" s="5">
        <f>decoded[[#This Row],[FRT_DEC]]-B312</f>
        <v>13</v>
      </c>
      <c r="G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INFO]]))),G312)</f>
        <v>52</v>
      </c>
    </row>
    <row r="314" spans="1:7" x14ac:dyDescent="0.25">
      <c r="A314" s="4" t="s">
        <v>849</v>
      </c>
      <c r="B314" s="5">
        <v>1556335025585</v>
      </c>
      <c r="C314" s="4" t="s">
        <v>4471</v>
      </c>
      <c r="D314" s="4" t="s">
        <v>97</v>
      </c>
      <c r="E314" s="6" t="s">
        <v>2146</v>
      </c>
      <c r="F314" s="5">
        <f>decoded[[#This Row],[FRT_DEC]]-B313</f>
        <v>4</v>
      </c>
      <c r="G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INFO]]))),G313)</f>
        <v>52</v>
      </c>
    </row>
    <row r="315" spans="1:7" x14ac:dyDescent="0.25">
      <c r="A315" s="4" t="s">
        <v>816</v>
      </c>
      <c r="B315" s="5">
        <v>1556335026326</v>
      </c>
      <c r="C315" s="4" t="s">
        <v>4472</v>
      </c>
      <c r="D315" s="4" t="s">
        <v>12</v>
      </c>
      <c r="E315" s="6" t="s">
        <v>4</v>
      </c>
      <c r="F315" s="5">
        <f>decoded[[#This Row],[FRT_DEC]]-B314</f>
        <v>741</v>
      </c>
      <c r="G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INFO]]))),G314)</f>
        <v>52</v>
      </c>
    </row>
    <row r="316" spans="1:7" x14ac:dyDescent="0.25">
      <c r="A316" s="4" t="s">
        <v>817</v>
      </c>
      <c r="B316" s="5">
        <v>1556335026331</v>
      </c>
      <c r="C316" s="4" t="s">
        <v>4473</v>
      </c>
      <c r="D316" s="4" t="s">
        <v>8</v>
      </c>
      <c r="E316" s="6" t="s">
        <v>4081</v>
      </c>
      <c r="F316" s="5">
        <f>decoded[[#This Row],[FRT_DEC]]-B315</f>
        <v>5</v>
      </c>
      <c r="G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INFO]]))),G315)</f>
        <v>52</v>
      </c>
    </row>
    <row r="317" spans="1:7" x14ac:dyDescent="0.25">
      <c r="A317" s="4" t="s">
        <v>818</v>
      </c>
      <c r="B317" s="5">
        <v>1556335026428</v>
      </c>
      <c r="C317" s="4" t="s">
        <v>4474</v>
      </c>
      <c r="D317" s="4" t="s">
        <v>12</v>
      </c>
      <c r="E317" s="6" t="s">
        <v>4</v>
      </c>
      <c r="F317" s="5">
        <f>decoded[[#This Row],[FRT_DEC]]-B316</f>
        <v>97</v>
      </c>
      <c r="G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INFO]]))),G316)</f>
        <v>52</v>
      </c>
    </row>
    <row r="318" spans="1:7" x14ac:dyDescent="0.25">
      <c r="A318" s="4" t="s">
        <v>819</v>
      </c>
      <c r="B318" s="5">
        <v>1556335026435</v>
      </c>
      <c r="C318" s="4" t="s">
        <v>4475</v>
      </c>
      <c r="D318" s="4" t="s">
        <v>8</v>
      </c>
      <c r="E318" s="6" t="s">
        <v>4089</v>
      </c>
      <c r="F318" s="5">
        <f>decoded[[#This Row],[FRT_DEC]]-B317</f>
        <v>7</v>
      </c>
      <c r="G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INFO]]))),G317)</f>
        <v>52</v>
      </c>
    </row>
    <row r="319" spans="1:7" x14ac:dyDescent="0.25">
      <c r="A319" s="4" t="s">
        <v>820</v>
      </c>
      <c r="B319" s="5">
        <v>1556335975031</v>
      </c>
      <c r="C319" s="4" t="s">
        <v>4476</v>
      </c>
      <c r="D319" s="4" t="s">
        <v>13</v>
      </c>
      <c r="E319" s="6" t="s">
        <v>5</v>
      </c>
      <c r="F319" s="5">
        <f>decoded[[#This Row],[FRT_DEC]]-B318</f>
        <v>948596</v>
      </c>
      <c r="G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INFO]]))),G318)</f>
        <v>52</v>
      </c>
    </row>
    <row r="320" spans="1:7" x14ac:dyDescent="0.25">
      <c r="A320" s="4" t="s">
        <v>821</v>
      </c>
      <c r="B320" s="5">
        <v>1556335975035</v>
      </c>
      <c r="C320" s="4" t="s">
        <v>4477</v>
      </c>
      <c r="D320" s="4" t="s">
        <v>11</v>
      </c>
      <c r="E320" s="6" t="s">
        <v>4005</v>
      </c>
      <c r="F320" s="5">
        <f>decoded[[#This Row],[FRT_DEC]]-B319</f>
        <v>4</v>
      </c>
      <c r="G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INFO]]))),G319)</f>
        <v>52</v>
      </c>
    </row>
    <row r="321" spans="1:7" x14ac:dyDescent="0.25">
      <c r="A321" s="4" t="s">
        <v>822</v>
      </c>
      <c r="B321" s="5">
        <v>1556335975130</v>
      </c>
      <c r="C321" s="4" t="s">
        <v>4478</v>
      </c>
      <c r="D321" s="4" t="s">
        <v>12</v>
      </c>
      <c r="E321" s="6" t="s">
        <v>4</v>
      </c>
      <c r="F321" s="5">
        <f>decoded[[#This Row],[FRT_DEC]]-B320</f>
        <v>95</v>
      </c>
      <c r="G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INFO]]))),G320)</f>
        <v>52</v>
      </c>
    </row>
    <row r="322" spans="1:7" x14ac:dyDescent="0.25">
      <c r="A322" s="4" t="s">
        <v>232</v>
      </c>
      <c r="B322" s="5">
        <v>1556335975133</v>
      </c>
      <c r="C322" s="4" t="s">
        <v>4479</v>
      </c>
      <c r="D322" s="4" t="s">
        <v>14</v>
      </c>
      <c r="E322" s="6" t="s">
        <v>6</v>
      </c>
      <c r="F322" s="5">
        <f>decoded[[#This Row],[FRT_DEC]]-B321</f>
        <v>3</v>
      </c>
      <c r="G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INFO]]))),G321)</f>
        <v>52</v>
      </c>
    </row>
    <row r="323" spans="1:7" x14ac:dyDescent="0.25">
      <c r="A323" s="4" t="s">
        <v>233</v>
      </c>
      <c r="B323" s="5">
        <v>1556335975140</v>
      </c>
      <c r="C323" s="4" t="s">
        <v>4480</v>
      </c>
      <c r="D323" s="4" t="s">
        <v>14</v>
      </c>
      <c r="E323" s="6" t="s">
        <v>71</v>
      </c>
      <c r="F323" s="5">
        <f>decoded[[#This Row],[FRT_DEC]]-B322</f>
        <v>7</v>
      </c>
      <c r="G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INFO]]))),G322)</f>
        <v>52</v>
      </c>
    </row>
    <row r="324" spans="1:7" x14ac:dyDescent="0.25">
      <c r="A324" s="4" t="s">
        <v>235</v>
      </c>
      <c r="B324" s="5">
        <v>1556335975792</v>
      </c>
      <c r="C324" s="4" t="s">
        <v>4481</v>
      </c>
      <c r="D324" s="4" t="s">
        <v>73</v>
      </c>
      <c r="E324" s="6" t="s">
        <v>2164</v>
      </c>
      <c r="F324" s="5">
        <f>decoded[[#This Row],[FRT_DEC]]-B323</f>
        <v>652</v>
      </c>
      <c r="G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INFO]]))),G323)</f>
        <v>52</v>
      </c>
    </row>
    <row r="325" spans="1:7" x14ac:dyDescent="0.25">
      <c r="A325" s="4" t="s">
        <v>236</v>
      </c>
      <c r="B325" s="5">
        <v>1556335975797</v>
      </c>
      <c r="C325" s="4" t="s">
        <v>4482</v>
      </c>
      <c r="D325" s="4" t="s">
        <v>320</v>
      </c>
      <c r="E325" s="6" t="s">
        <v>4483</v>
      </c>
      <c r="F325" s="5">
        <f>decoded[[#This Row],[FRT_DEC]]-B324</f>
        <v>5</v>
      </c>
      <c r="G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INFO]]))),G324)</f>
        <v>52</v>
      </c>
    </row>
    <row r="326" spans="1:7" x14ac:dyDescent="0.25">
      <c r="A326" s="4" t="s">
        <v>237</v>
      </c>
      <c r="B326" s="5">
        <v>1556335975799</v>
      </c>
      <c r="C326" s="4" t="s">
        <v>4484</v>
      </c>
      <c r="D326" s="4" t="s">
        <v>241</v>
      </c>
      <c r="E326" s="6" t="s">
        <v>3764</v>
      </c>
      <c r="F326" s="5">
        <f>decoded[[#This Row],[FRT_DEC]]-B325</f>
        <v>2</v>
      </c>
      <c r="G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INFO]]))),G325)</f>
        <v>52</v>
      </c>
    </row>
    <row r="327" spans="1:7" x14ac:dyDescent="0.25">
      <c r="A327" s="4" t="s">
        <v>240</v>
      </c>
      <c r="B327" s="5">
        <v>1556335975828</v>
      </c>
      <c r="C327" s="4" t="s">
        <v>4485</v>
      </c>
      <c r="D327" s="4" t="s">
        <v>2162</v>
      </c>
      <c r="E327" s="6" t="s">
        <v>3745</v>
      </c>
      <c r="F327" s="5">
        <f>decoded[[#This Row],[FRT_DEC]]-B326</f>
        <v>29</v>
      </c>
      <c r="G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INFO]]))),G326)</f>
        <v>52</v>
      </c>
    </row>
    <row r="328" spans="1:7" x14ac:dyDescent="0.25">
      <c r="A328" s="4" t="s">
        <v>242</v>
      </c>
      <c r="B328" s="5">
        <v>1556335975834</v>
      </c>
      <c r="C328" s="4" t="s">
        <v>4486</v>
      </c>
      <c r="D328" s="4" t="s">
        <v>74</v>
      </c>
      <c r="E328" s="6" t="s">
        <v>243</v>
      </c>
      <c r="F328" s="5">
        <f>decoded[[#This Row],[FRT_DEC]]-B327</f>
        <v>6</v>
      </c>
      <c r="G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INFO]]))),G327)</f>
        <v>52</v>
      </c>
    </row>
    <row r="329" spans="1:7" x14ac:dyDescent="0.25">
      <c r="A329" s="4" t="s">
        <v>244</v>
      </c>
      <c r="B329" s="5">
        <v>1556335975837</v>
      </c>
      <c r="C329" s="4" t="s">
        <v>4487</v>
      </c>
      <c r="D329" s="4" t="s">
        <v>74</v>
      </c>
      <c r="E329" s="6" t="s">
        <v>4488</v>
      </c>
      <c r="F329" s="5">
        <f>decoded[[#This Row],[FRT_DEC]]-B328</f>
        <v>3</v>
      </c>
      <c r="G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INFO]]))),G328)</f>
        <v>52</v>
      </c>
    </row>
    <row r="330" spans="1:7" x14ac:dyDescent="0.25">
      <c r="A330" s="4" t="s">
        <v>245</v>
      </c>
      <c r="B330" s="5">
        <v>1556335975851</v>
      </c>
      <c r="C330" s="4" t="s">
        <v>4489</v>
      </c>
      <c r="D330" s="4" t="s">
        <v>51</v>
      </c>
      <c r="E330" s="6" t="s">
        <v>3762</v>
      </c>
      <c r="F330" s="5">
        <f>decoded[[#This Row],[FRT_DEC]]-B329</f>
        <v>14</v>
      </c>
      <c r="G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INFO]]))),G329)</f>
        <v>52</v>
      </c>
    </row>
    <row r="331" spans="1:7" x14ac:dyDescent="0.25">
      <c r="A331" s="4" t="s">
        <v>246</v>
      </c>
      <c r="B331" s="5">
        <v>1556335975853</v>
      </c>
      <c r="C331" s="4" t="s">
        <v>4490</v>
      </c>
      <c r="D331" s="4" t="s">
        <v>51</v>
      </c>
      <c r="E331" s="6" t="s">
        <v>4491</v>
      </c>
      <c r="F331" s="5">
        <f>decoded[[#This Row],[FRT_DEC]]-B330</f>
        <v>2</v>
      </c>
      <c r="G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INFO]]))),G330)</f>
        <v>52</v>
      </c>
    </row>
    <row r="332" spans="1:7" x14ac:dyDescent="0.25">
      <c r="A332" s="4" t="s">
        <v>249</v>
      </c>
      <c r="B332" s="5">
        <v>1556335975858</v>
      </c>
      <c r="C332" s="4" t="s">
        <v>4492</v>
      </c>
      <c r="D332" s="4" t="s">
        <v>247</v>
      </c>
      <c r="E332" s="6" t="s">
        <v>248</v>
      </c>
      <c r="F332" s="5">
        <f>decoded[[#This Row],[FRT_DEC]]-B331</f>
        <v>5</v>
      </c>
      <c r="G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INFO]]))),G331)</f>
        <v>52</v>
      </c>
    </row>
    <row r="333" spans="1:7" x14ac:dyDescent="0.25">
      <c r="A333" s="4" t="s">
        <v>250</v>
      </c>
      <c r="B333" s="5">
        <v>1556335975863</v>
      </c>
      <c r="C333" s="4" t="s">
        <v>4493</v>
      </c>
      <c r="D333" s="4" t="s">
        <v>11</v>
      </c>
      <c r="E333" s="6" t="s">
        <v>4019</v>
      </c>
      <c r="F333" s="5">
        <f>decoded[[#This Row],[FRT_DEC]]-B332</f>
        <v>5</v>
      </c>
      <c r="G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INFO]]))),G332)</f>
        <v>52</v>
      </c>
    </row>
    <row r="334" spans="1:7" x14ac:dyDescent="0.25">
      <c r="A334" s="4" t="s">
        <v>251</v>
      </c>
      <c r="B334" s="5">
        <v>1556335975875</v>
      </c>
      <c r="C334" s="4" t="s">
        <v>4494</v>
      </c>
      <c r="D334" s="4" t="s">
        <v>52</v>
      </c>
      <c r="E334" s="6" t="s">
        <v>321</v>
      </c>
      <c r="F334" s="5">
        <f>decoded[[#This Row],[FRT_DEC]]-B333</f>
        <v>12</v>
      </c>
      <c r="G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INFO]]))),G333)</f>
        <v>52</v>
      </c>
    </row>
    <row r="335" spans="1:7" x14ac:dyDescent="0.25">
      <c r="A335" s="4" t="s">
        <v>252</v>
      </c>
      <c r="B335" s="5">
        <v>1556335975884</v>
      </c>
      <c r="C335" s="4" t="s">
        <v>4495</v>
      </c>
      <c r="D335" s="4" t="s">
        <v>2082</v>
      </c>
      <c r="E335" s="6" t="s">
        <v>4009</v>
      </c>
      <c r="F335" s="5">
        <f>decoded[[#This Row],[FRT_DEC]]-B334</f>
        <v>9</v>
      </c>
      <c r="G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INFO]]))),G334)</f>
        <v>52</v>
      </c>
    </row>
    <row r="336" spans="1:7" x14ac:dyDescent="0.25">
      <c r="A336" s="4" t="s">
        <v>253</v>
      </c>
      <c r="B336" s="5">
        <v>1556335975886</v>
      </c>
      <c r="C336" s="4" t="s">
        <v>4496</v>
      </c>
      <c r="D336" s="4" t="s">
        <v>322</v>
      </c>
      <c r="E336" s="6" t="s">
        <v>4497</v>
      </c>
      <c r="F336" s="5">
        <f>decoded[[#This Row],[FRT_DEC]]-B335</f>
        <v>2</v>
      </c>
      <c r="G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INFO]]))),G335)</f>
        <v>52</v>
      </c>
    </row>
    <row r="337" spans="1:7" x14ac:dyDescent="0.25">
      <c r="A337" s="4" t="s">
        <v>254</v>
      </c>
      <c r="B337" s="5">
        <v>1556335975905</v>
      </c>
      <c r="C337" s="4" t="s">
        <v>4498</v>
      </c>
      <c r="D337" s="4" t="s">
        <v>12</v>
      </c>
      <c r="E337" s="6" t="s">
        <v>4</v>
      </c>
      <c r="F337" s="5">
        <f>decoded[[#This Row],[FRT_DEC]]-B336</f>
        <v>19</v>
      </c>
      <c r="G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INFO]]))),G336)</f>
        <v>52</v>
      </c>
    </row>
    <row r="338" spans="1:7" x14ac:dyDescent="0.25">
      <c r="A338" s="4" t="s">
        <v>255</v>
      </c>
      <c r="B338" s="5">
        <v>1556335975910</v>
      </c>
      <c r="C338" s="4" t="s">
        <v>4499</v>
      </c>
      <c r="D338" s="4" t="s">
        <v>8</v>
      </c>
      <c r="E338" s="6" t="s">
        <v>4089</v>
      </c>
      <c r="F338" s="5">
        <f>decoded[[#This Row],[FRT_DEC]]-B337</f>
        <v>5</v>
      </c>
      <c r="G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INFO]]))),G337)</f>
        <v>52</v>
      </c>
    </row>
    <row r="339" spans="1:7" x14ac:dyDescent="0.25">
      <c r="A339" s="4" t="s">
        <v>256</v>
      </c>
      <c r="B339" s="5">
        <v>1556335976845</v>
      </c>
      <c r="C339" s="4" t="s">
        <v>4500</v>
      </c>
      <c r="D339" s="4" t="s">
        <v>10</v>
      </c>
      <c r="E339" s="6" t="s">
        <v>4501</v>
      </c>
      <c r="F339" s="5">
        <f>decoded[[#This Row],[FRT_DEC]]-B338</f>
        <v>935</v>
      </c>
      <c r="G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INFO]]))),G338)</f>
        <v>52</v>
      </c>
    </row>
    <row r="340" spans="1:7" ht="30" x14ac:dyDescent="0.25">
      <c r="A340" s="4" t="s">
        <v>257</v>
      </c>
      <c r="B340" s="5">
        <v>1556335976848</v>
      </c>
      <c r="C340" s="4" t="s">
        <v>4502</v>
      </c>
      <c r="D340" s="4" t="s">
        <v>10</v>
      </c>
      <c r="E340" s="6" t="s">
        <v>4503</v>
      </c>
      <c r="F340" s="5">
        <f>decoded[[#This Row],[FRT_DEC]]-B339</f>
        <v>3</v>
      </c>
      <c r="G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INFO]]))),G339)</f>
        <v>52</v>
      </c>
    </row>
    <row r="341" spans="1:7" x14ac:dyDescent="0.25">
      <c r="A341" s="4" t="s">
        <v>258</v>
      </c>
      <c r="B341" s="5">
        <v>1556335976851</v>
      </c>
      <c r="C341" s="4" t="s">
        <v>4504</v>
      </c>
      <c r="D341" s="4" t="s">
        <v>10</v>
      </c>
      <c r="E341" s="6" t="s">
        <v>4505</v>
      </c>
      <c r="F341" s="5">
        <f>decoded[[#This Row],[FRT_DEC]]-B340</f>
        <v>3</v>
      </c>
      <c r="G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INFO]]))),G340)</f>
        <v>52</v>
      </c>
    </row>
    <row r="342" spans="1:7" x14ac:dyDescent="0.25">
      <c r="A342" s="4" t="s">
        <v>259</v>
      </c>
      <c r="B342" s="5">
        <v>1556335976856</v>
      </c>
      <c r="C342" s="4" t="s">
        <v>4506</v>
      </c>
      <c r="D342" s="4" t="s">
        <v>1131</v>
      </c>
      <c r="E342" s="6" t="s">
        <v>2120</v>
      </c>
      <c r="F342" s="5">
        <f>decoded[[#This Row],[FRT_DEC]]-B341</f>
        <v>5</v>
      </c>
      <c r="G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INFO]]))),G341)</f>
        <v>52</v>
      </c>
    </row>
    <row r="343" spans="1:7" x14ac:dyDescent="0.25">
      <c r="A343" s="4" t="s">
        <v>260</v>
      </c>
      <c r="B343" s="5">
        <v>1556335976859</v>
      </c>
      <c r="C343" s="4" t="s">
        <v>4507</v>
      </c>
      <c r="D343" s="4" t="s">
        <v>1131</v>
      </c>
      <c r="E343" s="6" t="s">
        <v>2128</v>
      </c>
      <c r="F343" s="5">
        <f>decoded[[#This Row],[FRT_DEC]]-B342</f>
        <v>3</v>
      </c>
      <c r="G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INFO]]))),G342)</f>
        <v>52</v>
      </c>
    </row>
    <row r="344" spans="1:7" x14ac:dyDescent="0.25">
      <c r="A344" s="4" t="s">
        <v>261</v>
      </c>
      <c r="B344" s="5">
        <v>1556335976862</v>
      </c>
      <c r="C344" s="4" t="s">
        <v>4508</v>
      </c>
      <c r="D344" s="4" t="s">
        <v>65</v>
      </c>
      <c r="E344" s="6" t="s">
        <v>66</v>
      </c>
      <c r="F344" s="5">
        <f>decoded[[#This Row],[FRT_DEC]]-B343</f>
        <v>3</v>
      </c>
      <c r="G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INFO]]))),G343)</f>
        <v>52</v>
      </c>
    </row>
    <row r="345" spans="1:7" x14ac:dyDescent="0.25">
      <c r="A345" s="4" t="s">
        <v>262</v>
      </c>
      <c r="B345" s="5">
        <v>1556335976869</v>
      </c>
      <c r="C345" s="4" t="s">
        <v>4509</v>
      </c>
      <c r="D345" s="4" t="s">
        <v>97</v>
      </c>
      <c r="E345" s="6" t="s">
        <v>2129</v>
      </c>
      <c r="F345" s="5">
        <f>decoded[[#This Row],[FRT_DEC]]-B344</f>
        <v>7</v>
      </c>
      <c r="G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INFO]]))),G344)</f>
        <v>52</v>
      </c>
    </row>
    <row r="346" spans="1:7" x14ac:dyDescent="0.25">
      <c r="A346" s="4" t="s">
        <v>263</v>
      </c>
      <c r="B346" s="5">
        <v>1556335976882</v>
      </c>
      <c r="C346" s="4" t="s">
        <v>4510</v>
      </c>
      <c r="D346" s="4" t="s">
        <v>9</v>
      </c>
      <c r="E346" s="6" t="s">
        <v>4002</v>
      </c>
      <c r="F346" s="5">
        <f>decoded[[#This Row],[FRT_DEC]]-B345</f>
        <v>13</v>
      </c>
      <c r="G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INFO]]))),G345)</f>
        <v>52</v>
      </c>
    </row>
    <row r="347" spans="1:7" x14ac:dyDescent="0.25">
      <c r="A347" s="4" t="s">
        <v>264</v>
      </c>
      <c r="B347" s="5">
        <v>1556335976887</v>
      </c>
      <c r="C347" s="4" t="s">
        <v>4511</v>
      </c>
      <c r="D347" s="4" t="s">
        <v>16</v>
      </c>
      <c r="E347" s="6" t="s">
        <v>4512</v>
      </c>
      <c r="F347" s="5">
        <f>decoded[[#This Row],[FRT_DEC]]-B346</f>
        <v>5</v>
      </c>
      <c r="G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INFO]]))),G346)</f>
        <v>53</v>
      </c>
    </row>
    <row r="348" spans="1:7" x14ac:dyDescent="0.25">
      <c r="A348" s="4" t="s">
        <v>265</v>
      </c>
      <c r="B348" s="5">
        <v>1556335976908</v>
      </c>
      <c r="C348" s="4" t="s">
        <v>4513</v>
      </c>
      <c r="D348" s="4" t="s">
        <v>97</v>
      </c>
      <c r="E348" s="6" t="s">
        <v>2131</v>
      </c>
      <c r="F348" s="5">
        <f>decoded[[#This Row],[FRT_DEC]]-B347</f>
        <v>21</v>
      </c>
      <c r="G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INFO]]))),G347)</f>
        <v>53</v>
      </c>
    </row>
    <row r="349" spans="1:7" x14ac:dyDescent="0.25">
      <c r="A349" s="4" t="s">
        <v>266</v>
      </c>
      <c r="B349" s="5">
        <v>1556335976929</v>
      </c>
      <c r="C349" s="4" t="s">
        <v>4514</v>
      </c>
      <c r="D349" s="4" t="s">
        <v>3726</v>
      </c>
      <c r="E349" s="6" t="s">
        <v>4515</v>
      </c>
      <c r="F349" s="5">
        <f>decoded[[#This Row],[FRT_DEC]]-B348</f>
        <v>21</v>
      </c>
      <c r="G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INFO]]))),G348)</f>
        <v>53</v>
      </c>
    </row>
    <row r="350" spans="1:7" x14ac:dyDescent="0.25">
      <c r="A350" s="4" t="s">
        <v>268</v>
      </c>
      <c r="B350" s="5">
        <v>1556335976931</v>
      </c>
      <c r="C350" s="4" t="s">
        <v>4516</v>
      </c>
      <c r="D350" s="4" t="s">
        <v>3726</v>
      </c>
      <c r="E350" s="6" t="s">
        <v>3986</v>
      </c>
      <c r="F350" s="5">
        <f>decoded[[#This Row],[FRT_DEC]]-B349</f>
        <v>2</v>
      </c>
      <c r="G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INFO]]))),G349)</f>
        <v>53</v>
      </c>
    </row>
    <row r="351" spans="1:7" x14ac:dyDescent="0.25">
      <c r="A351" s="4" t="s">
        <v>270</v>
      </c>
      <c r="B351" s="5">
        <v>1556335977837</v>
      </c>
      <c r="C351" s="4" t="s">
        <v>4517</v>
      </c>
      <c r="D351" s="4" t="s">
        <v>275</v>
      </c>
      <c r="E351" s="6" t="s">
        <v>4518</v>
      </c>
      <c r="F351" s="5">
        <f>decoded[[#This Row],[FRT_DEC]]-B350</f>
        <v>906</v>
      </c>
      <c r="G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INFO]]))),G350)</f>
        <v>53</v>
      </c>
    </row>
    <row r="352" spans="1:7" x14ac:dyDescent="0.25">
      <c r="A352" s="4" t="s">
        <v>271</v>
      </c>
      <c r="B352" s="5">
        <v>1556335980927</v>
      </c>
      <c r="C352" s="4" t="s">
        <v>4519</v>
      </c>
      <c r="D352" s="4" t="s">
        <v>15</v>
      </c>
      <c r="E352" s="6" t="s">
        <v>4520</v>
      </c>
      <c r="F352" s="5">
        <f>decoded[[#This Row],[FRT_DEC]]-B351</f>
        <v>3090</v>
      </c>
      <c r="G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INFO]]))),G351)</f>
        <v>53</v>
      </c>
    </row>
    <row r="353" spans="1:7" x14ac:dyDescent="0.25">
      <c r="A353" s="4" t="s">
        <v>273</v>
      </c>
      <c r="B353" s="5">
        <v>1556335980931</v>
      </c>
      <c r="C353" s="4" t="s">
        <v>4521</v>
      </c>
      <c r="D353" s="4" t="s">
        <v>15</v>
      </c>
      <c r="E353" s="6" t="s">
        <v>3987</v>
      </c>
      <c r="F353" s="5">
        <f>decoded[[#This Row],[FRT_DEC]]-B352</f>
        <v>4</v>
      </c>
      <c r="G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INFO]]))),G352)</f>
        <v>53</v>
      </c>
    </row>
    <row r="354" spans="1:7" x14ac:dyDescent="0.25">
      <c r="A354" s="4" t="s">
        <v>274</v>
      </c>
      <c r="B354" s="5">
        <v>1556335980933</v>
      </c>
      <c r="C354" s="4" t="s">
        <v>4522</v>
      </c>
      <c r="D354" s="4" t="s">
        <v>3744</v>
      </c>
      <c r="E354" s="6" t="s">
        <v>4523</v>
      </c>
      <c r="F354" s="5">
        <f>decoded[[#This Row],[FRT_DEC]]-B353</f>
        <v>2</v>
      </c>
      <c r="G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INFO]]))),G353)</f>
        <v>53</v>
      </c>
    </row>
    <row r="355" spans="1:7" x14ac:dyDescent="0.25">
      <c r="A355" s="4" t="s">
        <v>276</v>
      </c>
      <c r="B355" s="5">
        <v>1556335980935</v>
      </c>
      <c r="C355" s="4" t="s">
        <v>4524</v>
      </c>
      <c r="D355" s="4" t="s">
        <v>3744</v>
      </c>
      <c r="E355" s="6" t="s">
        <v>3988</v>
      </c>
      <c r="F355" s="5">
        <f>decoded[[#This Row],[FRT_DEC]]-B354</f>
        <v>2</v>
      </c>
      <c r="G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INFO]]))),G354)</f>
        <v>53</v>
      </c>
    </row>
    <row r="356" spans="1:7" x14ac:dyDescent="0.25">
      <c r="A356" s="4" t="s">
        <v>277</v>
      </c>
      <c r="B356" s="5">
        <v>1556335980970</v>
      </c>
      <c r="C356" s="4" t="s">
        <v>4525</v>
      </c>
      <c r="D356" s="4" t="s">
        <v>3765</v>
      </c>
      <c r="E356" s="6" t="s">
        <v>3766</v>
      </c>
      <c r="F356" s="5">
        <f>decoded[[#This Row],[FRT_DEC]]-B355</f>
        <v>35</v>
      </c>
      <c r="G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INFO]]))),G355)</f>
        <v>53</v>
      </c>
    </row>
    <row r="357" spans="1:7" x14ac:dyDescent="0.25">
      <c r="A357" s="4" t="s">
        <v>278</v>
      </c>
      <c r="B357" s="5">
        <v>1556335980973</v>
      </c>
      <c r="C357" s="4" t="s">
        <v>4526</v>
      </c>
      <c r="D357" s="4" t="s">
        <v>267</v>
      </c>
      <c r="E357" s="6" t="s">
        <v>2165</v>
      </c>
      <c r="F357" s="5">
        <f>decoded[[#This Row],[FRT_DEC]]-B356</f>
        <v>3</v>
      </c>
      <c r="G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INFO]]))),G356)</f>
        <v>53</v>
      </c>
    </row>
    <row r="358" spans="1:7" x14ac:dyDescent="0.25">
      <c r="A358" s="4" t="s">
        <v>279</v>
      </c>
      <c r="B358" s="5">
        <v>1556335980975</v>
      </c>
      <c r="C358" s="4" t="s">
        <v>4527</v>
      </c>
      <c r="D358" s="4" t="s">
        <v>269</v>
      </c>
      <c r="E358" s="6" t="s">
        <v>4086</v>
      </c>
      <c r="F358" s="5">
        <f>decoded[[#This Row],[FRT_DEC]]-B357</f>
        <v>2</v>
      </c>
      <c r="G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INFO]]))),G357)</f>
        <v>53</v>
      </c>
    </row>
    <row r="359" spans="1:7" x14ac:dyDescent="0.25">
      <c r="A359" s="4" t="s">
        <v>280</v>
      </c>
      <c r="B359" s="5">
        <v>1556335980981</v>
      </c>
      <c r="C359" s="4" t="s">
        <v>4528</v>
      </c>
      <c r="D359" s="4" t="s">
        <v>1131</v>
      </c>
      <c r="E359" s="6" t="s">
        <v>2132</v>
      </c>
      <c r="F359" s="5">
        <f>decoded[[#This Row],[FRT_DEC]]-B358</f>
        <v>6</v>
      </c>
      <c r="G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INFO]]))),G358)</f>
        <v>53</v>
      </c>
    </row>
    <row r="360" spans="1:7" x14ac:dyDescent="0.25">
      <c r="A360" s="4" t="s">
        <v>282</v>
      </c>
      <c r="B360" s="5">
        <v>1556335980986</v>
      </c>
      <c r="C360" s="4" t="s">
        <v>4529</v>
      </c>
      <c r="D360" s="4" t="s">
        <v>97</v>
      </c>
      <c r="E360" s="6" t="s">
        <v>2133</v>
      </c>
      <c r="F360" s="5">
        <f>decoded[[#This Row],[FRT_DEC]]-B359</f>
        <v>5</v>
      </c>
      <c r="G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INFO]]))),G359)</f>
        <v>53</v>
      </c>
    </row>
    <row r="361" spans="1:7" x14ac:dyDescent="0.25">
      <c r="A361" s="4" t="s">
        <v>284</v>
      </c>
      <c r="B361" s="5">
        <v>1556335980990</v>
      </c>
      <c r="C361" s="4" t="s">
        <v>4530</v>
      </c>
      <c r="D361" s="4" t="s">
        <v>97</v>
      </c>
      <c r="E361" s="6" t="s">
        <v>2134</v>
      </c>
      <c r="F361" s="5">
        <f>decoded[[#This Row],[FRT_DEC]]-B360</f>
        <v>4</v>
      </c>
      <c r="G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INFO]]))),G360)</f>
        <v>53</v>
      </c>
    </row>
    <row r="362" spans="1:7" x14ac:dyDescent="0.25">
      <c r="A362" s="4" t="s">
        <v>285</v>
      </c>
      <c r="B362" s="5">
        <v>1556335981001</v>
      </c>
      <c r="C362" s="4" t="s">
        <v>4531</v>
      </c>
      <c r="D362" s="4" t="s">
        <v>272</v>
      </c>
      <c r="E362" s="6" t="s">
        <v>4532</v>
      </c>
      <c r="F362" s="5">
        <f>decoded[[#This Row],[FRT_DEC]]-B361</f>
        <v>11</v>
      </c>
      <c r="G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INFO]]))),G361)</f>
        <v>53</v>
      </c>
    </row>
    <row r="363" spans="1:7" x14ac:dyDescent="0.25">
      <c r="A363" s="4" t="s">
        <v>286</v>
      </c>
      <c r="B363" s="5">
        <v>1556335981532</v>
      </c>
      <c r="C363" s="4" t="s">
        <v>4533</v>
      </c>
      <c r="D363" s="4" t="s">
        <v>1131</v>
      </c>
      <c r="E363" s="6" t="s">
        <v>2135</v>
      </c>
      <c r="F363" s="5">
        <f>decoded[[#This Row],[FRT_DEC]]-B362</f>
        <v>531</v>
      </c>
      <c r="G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INFO]]))),G362)</f>
        <v>53</v>
      </c>
    </row>
    <row r="364" spans="1:7" x14ac:dyDescent="0.25">
      <c r="A364" s="4" t="s">
        <v>287</v>
      </c>
      <c r="B364" s="5">
        <v>1556335981537</v>
      </c>
      <c r="C364" s="4" t="s">
        <v>4534</v>
      </c>
      <c r="D364" s="4" t="s">
        <v>97</v>
      </c>
      <c r="E364" s="6" t="s">
        <v>2136</v>
      </c>
      <c r="F364" s="5">
        <f>decoded[[#This Row],[FRT_DEC]]-B363</f>
        <v>5</v>
      </c>
      <c r="G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INFO]]))),G363)</f>
        <v>53</v>
      </c>
    </row>
    <row r="365" spans="1:7" x14ac:dyDescent="0.25">
      <c r="A365" s="4" t="s">
        <v>288</v>
      </c>
      <c r="B365" s="5">
        <v>1556335981550</v>
      </c>
      <c r="C365" s="4" t="s">
        <v>4535</v>
      </c>
      <c r="D365" s="4" t="s">
        <v>3727</v>
      </c>
      <c r="E365" s="6" t="s">
        <v>4536</v>
      </c>
      <c r="F365" s="5">
        <f>decoded[[#This Row],[FRT_DEC]]-B364</f>
        <v>13</v>
      </c>
      <c r="G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INFO]]))),G364)</f>
        <v>53</v>
      </c>
    </row>
    <row r="366" spans="1:7" x14ac:dyDescent="0.25">
      <c r="A366" s="4" t="s">
        <v>850</v>
      </c>
      <c r="B366" s="5">
        <v>1556335981702</v>
      </c>
      <c r="C366" s="4" t="s">
        <v>4537</v>
      </c>
      <c r="D366" s="4" t="s">
        <v>289</v>
      </c>
      <c r="E366" s="6" t="s">
        <v>4538</v>
      </c>
      <c r="F366" s="5">
        <f>decoded[[#This Row],[FRT_DEC]]-B365</f>
        <v>152</v>
      </c>
      <c r="G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INFO]]))),G365)</f>
        <v>53</v>
      </c>
    </row>
    <row r="367" spans="1:7" x14ac:dyDescent="0.25">
      <c r="A367" s="4" t="s">
        <v>865</v>
      </c>
      <c r="B367" s="5">
        <v>1556335982858</v>
      </c>
      <c r="C367" s="4" t="s">
        <v>4539</v>
      </c>
      <c r="D367" s="4" t="s">
        <v>109</v>
      </c>
      <c r="E367" s="6" t="s">
        <v>3759</v>
      </c>
      <c r="F367" s="5">
        <f>decoded[[#This Row],[FRT_DEC]]-B366</f>
        <v>1156</v>
      </c>
      <c r="G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INFO]]))),G366)</f>
        <v>53</v>
      </c>
    </row>
    <row r="368" spans="1:7" x14ac:dyDescent="0.25">
      <c r="A368" s="4" t="s">
        <v>851</v>
      </c>
      <c r="B368" s="5">
        <v>1556335982860</v>
      </c>
      <c r="C368" s="4" t="s">
        <v>4540</v>
      </c>
      <c r="D368" s="4" t="s">
        <v>3742</v>
      </c>
      <c r="E368" s="6" t="s">
        <v>4541</v>
      </c>
      <c r="F368" s="5">
        <f>decoded[[#This Row],[FRT_DEC]]-B367</f>
        <v>2</v>
      </c>
      <c r="G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INFO]]))),G367)</f>
        <v>53</v>
      </c>
    </row>
    <row r="369" spans="1:7" x14ac:dyDescent="0.25">
      <c r="A369" s="4" t="s">
        <v>852</v>
      </c>
      <c r="B369" s="5">
        <v>1556335982863</v>
      </c>
      <c r="C369" s="4" t="s">
        <v>4542</v>
      </c>
      <c r="D369" s="4" t="s">
        <v>3742</v>
      </c>
      <c r="E369" s="6" t="s">
        <v>3982</v>
      </c>
      <c r="F369" s="5">
        <f>decoded[[#This Row],[FRT_DEC]]-B368</f>
        <v>3</v>
      </c>
      <c r="G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INFO]]))),G368)</f>
        <v>53</v>
      </c>
    </row>
    <row r="370" spans="1:7" x14ac:dyDescent="0.25">
      <c r="A370" s="4" t="s">
        <v>823</v>
      </c>
      <c r="B370" s="5">
        <v>1556335982877</v>
      </c>
      <c r="C370" s="4" t="s">
        <v>4543</v>
      </c>
      <c r="D370" s="4" t="s">
        <v>1131</v>
      </c>
      <c r="E370" s="6" t="s">
        <v>2137</v>
      </c>
      <c r="F370" s="5">
        <f>decoded[[#This Row],[FRT_DEC]]-B369</f>
        <v>14</v>
      </c>
      <c r="G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INFO]]))),G369)</f>
        <v>53</v>
      </c>
    </row>
    <row r="371" spans="1:7" x14ac:dyDescent="0.25">
      <c r="A371" s="4" t="s">
        <v>824</v>
      </c>
      <c r="B371" s="5">
        <v>1556335982881</v>
      </c>
      <c r="C371" s="4" t="s">
        <v>4544</v>
      </c>
      <c r="D371" s="4" t="s">
        <v>97</v>
      </c>
      <c r="E371" s="6" t="s">
        <v>2138</v>
      </c>
      <c r="F371" s="5">
        <f>decoded[[#This Row],[FRT_DEC]]-B370</f>
        <v>4</v>
      </c>
      <c r="G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INFO]]))),G370)</f>
        <v>53</v>
      </c>
    </row>
    <row r="372" spans="1:7" x14ac:dyDescent="0.25">
      <c r="A372" s="4" t="s">
        <v>825</v>
      </c>
      <c r="B372" s="5">
        <v>1556335982950</v>
      </c>
      <c r="C372" s="4" t="s">
        <v>4545</v>
      </c>
      <c r="D372" s="4" t="s">
        <v>110</v>
      </c>
      <c r="E372" s="6" t="s">
        <v>290</v>
      </c>
      <c r="F372" s="5">
        <f>decoded[[#This Row],[FRT_DEC]]-B371</f>
        <v>69</v>
      </c>
      <c r="G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INFO]]))),G371)</f>
        <v>53</v>
      </c>
    </row>
    <row r="373" spans="1:7" x14ac:dyDescent="0.25">
      <c r="A373" s="4" t="s">
        <v>853</v>
      </c>
      <c r="B373" s="5">
        <v>1556335982962</v>
      </c>
      <c r="C373" s="4" t="s">
        <v>4546</v>
      </c>
      <c r="D373" s="4" t="s">
        <v>1131</v>
      </c>
      <c r="E373" s="6" t="s">
        <v>2139</v>
      </c>
      <c r="F373" s="5">
        <f>decoded[[#This Row],[FRT_DEC]]-B372</f>
        <v>12</v>
      </c>
      <c r="G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INFO]]))),G372)</f>
        <v>53</v>
      </c>
    </row>
    <row r="374" spans="1:7" x14ac:dyDescent="0.25">
      <c r="A374" s="4" t="s">
        <v>854</v>
      </c>
      <c r="B374" s="5">
        <v>1556335982968</v>
      </c>
      <c r="C374" s="4" t="s">
        <v>4547</v>
      </c>
      <c r="D374" s="4" t="s">
        <v>97</v>
      </c>
      <c r="E374" s="6" t="s">
        <v>2140</v>
      </c>
      <c r="F374" s="5">
        <f>decoded[[#This Row],[FRT_DEC]]-B373</f>
        <v>6</v>
      </c>
      <c r="G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INFO]]))),G373)</f>
        <v>53</v>
      </c>
    </row>
    <row r="375" spans="1:7" x14ac:dyDescent="0.25">
      <c r="A375" s="4" t="s">
        <v>826</v>
      </c>
      <c r="B375" s="5">
        <v>1556335983606</v>
      </c>
      <c r="C375" s="4" t="s">
        <v>4548</v>
      </c>
      <c r="D375" s="4" t="s">
        <v>112</v>
      </c>
      <c r="E375" s="6" t="s">
        <v>3757</v>
      </c>
      <c r="F375" s="5">
        <f>decoded[[#This Row],[FRT_DEC]]-B374</f>
        <v>638</v>
      </c>
      <c r="G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INFO]]))),G374)</f>
        <v>53</v>
      </c>
    </row>
    <row r="376" spans="1:7" x14ac:dyDescent="0.25">
      <c r="A376" s="4" t="s">
        <v>827</v>
      </c>
      <c r="B376" s="5">
        <v>1556335983620</v>
      </c>
      <c r="C376" s="4" t="s">
        <v>4549</v>
      </c>
      <c r="D376" s="4" t="s">
        <v>1131</v>
      </c>
      <c r="E376" s="6" t="s">
        <v>2141</v>
      </c>
      <c r="F376" s="5">
        <f>decoded[[#This Row],[FRT_DEC]]-B375</f>
        <v>14</v>
      </c>
      <c r="G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INFO]]))),G375)</f>
        <v>53</v>
      </c>
    </row>
    <row r="377" spans="1:7" x14ac:dyDescent="0.25">
      <c r="A377" s="4" t="s">
        <v>855</v>
      </c>
      <c r="B377" s="5">
        <v>1556335983624</v>
      </c>
      <c r="C377" s="4" t="s">
        <v>4550</v>
      </c>
      <c r="D377" s="4" t="s">
        <v>97</v>
      </c>
      <c r="E377" s="6" t="s">
        <v>2142</v>
      </c>
      <c r="F377" s="5">
        <f>decoded[[#This Row],[FRT_DEC]]-B376</f>
        <v>4</v>
      </c>
      <c r="G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INFO]]))),G376)</f>
        <v>53</v>
      </c>
    </row>
    <row r="378" spans="1:7" x14ac:dyDescent="0.25">
      <c r="A378" s="4" t="s">
        <v>828</v>
      </c>
      <c r="B378" s="5">
        <v>1556335983630</v>
      </c>
      <c r="C378" s="4" t="s">
        <v>4551</v>
      </c>
      <c r="D378" s="4" t="s">
        <v>11</v>
      </c>
      <c r="E378" s="6" t="s">
        <v>4006</v>
      </c>
      <c r="F378" s="5">
        <f>decoded[[#This Row],[FRT_DEC]]-B377</f>
        <v>6</v>
      </c>
      <c r="G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INFO]]))),G377)</f>
        <v>53</v>
      </c>
    </row>
    <row r="379" spans="1:7" x14ac:dyDescent="0.25">
      <c r="A379" s="4" t="s">
        <v>829</v>
      </c>
      <c r="B379" s="5">
        <v>1556335983639</v>
      </c>
      <c r="C379" s="4" t="s">
        <v>4552</v>
      </c>
      <c r="D379" s="4" t="s">
        <v>52</v>
      </c>
      <c r="E379" s="6" t="s">
        <v>2078</v>
      </c>
      <c r="F379" s="5">
        <f>decoded[[#This Row],[FRT_DEC]]-B378</f>
        <v>9</v>
      </c>
      <c r="G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INFO]]))),G378)</f>
        <v>53</v>
      </c>
    </row>
    <row r="380" spans="1:7" x14ac:dyDescent="0.25">
      <c r="A380" s="4" t="s">
        <v>830</v>
      </c>
      <c r="B380" s="5">
        <v>1556335983642</v>
      </c>
      <c r="C380" s="4" t="s">
        <v>4553</v>
      </c>
      <c r="D380" s="4" t="s">
        <v>2079</v>
      </c>
      <c r="E380" s="6" t="s">
        <v>4554</v>
      </c>
      <c r="F380" s="5">
        <f>decoded[[#This Row],[FRT_DEC]]-B379</f>
        <v>3</v>
      </c>
      <c r="G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INFO]]))),G379)</f>
        <v>53</v>
      </c>
    </row>
    <row r="381" spans="1:7" x14ac:dyDescent="0.25">
      <c r="A381" s="4" t="s">
        <v>292</v>
      </c>
      <c r="B381" s="5">
        <v>1556335983666</v>
      </c>
      <c r="C381" s="4" t="s">
        <v>4555</v>
      </c>
      <c r="D381" s="4" t="s">
        <v>12</v>
      </c>
      <c r="E381" s="6" t="s">
        <v>4</v>
      </c>
      <c r="F381" s="5">
        <f>decoded[[#This Row],[FRT_DEC]]-B380</f>
        <v>24</v>
      </c>
      <c r="G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INFO]]))),G380)</f>
        <v>53</v>
      </c>
    </row>
    <row r="382" spans="1:7" x14ac:dyDescent="0.25">
      <c r="A382" s="4" t="s">
        <v>293</v>
      </c>
      <c r="B382" s="5">
        <v>1556335983675</v>
      </c>
      <c r="C382" s="4" t="s">
        <v>4556</v>
      </c>
      <c r="D382" s="4" t="s">
        <v>8</v>
      </c>
      <c r="E382" s="6" t="s">
        <v>4089</v>
      </c>
      <c r="F382" s="5">
        <f>decoded[[#This Row],[FRT_DEC]]-B381</f>
        <v>9</v>
      </c>
      <c r="G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INFO]]))),G381)</f>
        <v>53</v>
      </c>
    </row>
    <row r="383" spans="1:7" x14ac:dyDescent="0.25">
      <c r="A383" s="4" t="s">
        <v>294</v>
      </c>
      <c r="B383" s="5">
        <v>1556335983832</v>
      </c>
      <c r="C383" s="4" t="s">
        <v>4557</v>
      </c>
      <c r="D383" s="4" t="s">
        <v>13</v>
      </c>
      <c r="E383" s="6" t="s">
        <v>5</v>
      </c>
      <c r="F383" s="5">
        <f>decoded[[#This Row],[FRT_DEC]]-B382</f>
        <v>157</v>
      </c>
      <c r="G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INFO]]))),G382)</f>
        <v>53</v>
      </c>
    </row>
    <row r="384" spans="1:7" x14ac:dyDescent="0.25">
      <c r="A384" s="4" t="s">
        <v>295</v>
      </c>
      <c r="B384" s="5">
        <v>1556335983840</v>
      </c>
      <c r="C384" s="4" t="s">
        <v>4558</v>
      </c>
      <c r="D384" s="4" t="s">
        <v>11</v>
      </c>
      <c r="E384" s="6" t="s">
        <v>4010</v>
      </c>
      <c r="F384" s="5">
        <f>decoded[[#This Row],[FRT_DEC]]-B383</f>
        <v>8</v>
      </c>
      <c r="G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INFO]]))),G383)</f>
        <v>53</v>
      </c>
    </row>
    <row r="385" spans="1:7" x14ac:dyDescent="0.25">
      <c r="A385" s="4" t="s">
        <v>296</v>
      </c>
      <c r="B385" s="5">
        <v>1556335983912</v>
      </c>
      <c r="C385" s="4" t="s">
        <v>4559</v>
      </c>
      <c r="D385" s="4" t="s">
        <v>12</v>
      </c>
      <c r="E385" s="6" t="s">
        <v>4</v>
      </c>
      <c r="F385" s="5">
        <f>decoded[[#This Row],[FRT_DEC]]-B384</f>
        <v>72</v>
      </c>
      <c r="G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INFO]]))),G384)</f>
        <v>53</v>
      </c>
    </row>
    <row r="386" spans="1:7" x14ac:dyDescent="0.25">
      <c r="A386" s="4" t="s">
        <v>297</v>
      </c>
      <c r="B386" s="5">
        <v>1556335983915</v>
      </c>
      <c r="C386" s="4" t="s">
        <v>4560</v>
      </c>
      <c r="D386" s="4" t="s">
        <v>14</v>
      </c>
      <c r="E386" s="6" t="s">
        <v>6</v>
      </c>
      <c r="F386" s="5">
        <f>decoded[[#This Row],[FRT_DEC]]-B385</f>
        <v>3</v>
      </c>
      <c r="G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INFO]]))),G385)</f>
        <v>53</v>
      </c>
    </row>
    <row r="387" spans="1:7" x14ac:dyDescent="0.25">
      <c r="A387" s="4" t="s">
        <v>299</v>
      </c>
      <c r="B387" s="5">
        <v>1556335983927</v>
      </c>
      <c r="C387" s="4" t="s">
        <v>4561</v>
      </c>
      <c r="D387" s="4" t="s">
        <v>14</v>
      </c>
      <c r="E387" s="6" t="s">
        <v>71</v>
      </c>
      <c r="F387" s="5">
        <f>decoded[[#This Row],[FRT_DEC]]-B386</f>
        <v>12</v>
      </c>
      <c r="G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INFO]]))),G386)</f>
        <v>53</v>
      </c>
    </row>
    <row r="388" spans="1:7" x14ac:dyDescent="0.25">
      <c r="A388" s="4" t="s">
        <v>300</v>
      </c>
      <c r="B388" s="5">
        <v>1556335983951</v>
      </c>
      <c r="C388" s="4" t="s">
        <v>4562</v>
      </c>
      <c r="D388" s="4" t="s">
        <v>73</v>
      </c>
      <c r="E388" s="6" t="s">
        <v>2080</v>
      </c>
      <c r="F388" s="5">
        <f>decoded[[#This Row],[FRT_DEC]]-B387</f>
        <v>24</v>
      </c>
      <c r="G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INFO]]))),G387)</f>
        <v>53</v>
      </c>
    </row>
    <row r="389" spans="1:7" x14ac:dyDescent="0.25">
      <c r="A389" s="4" t="s">
        <v>301</v>
      </c>
      <c r="B389" s="5">
        <v>1556335983955</v>
      </c>
      <c r="C389" s="4" t="s">
        <v>4563</v>
      </c>
      <c r="D389" s="4" t="s">
        <v>2081</v>
      </c>
      <c r="E389" s="6" t="s">
        <v>2083</v>
      </c>
      <c r="F389" s="5">
        <f>decoded[[#This Row],[FRT_DEC]]-B388</f>
        <v>4</v>
      </c>
      <c r="G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INFO]]))),G388)</f>
        <v>53</v>
      </c>
    </row>
    <row r="390" spans="1:7" x14ac:dyDescent="0.25">
      <c r="A390" s="4" t="s">
        <v>302</v>
      </c>
      <c r="B390" s="5">
        <v>1556335983958</v>
      </c>
      <c r="C390" s="4" t="s">
        <v>4564</v>
      </c>
      <c r="D390" s="4" t="s">
        <v>8</v>
      </c>
      <c r="E390" s="6" t="s">
        <v>4090</v>
      </c>
      <c r="F390" s="5">
        <f>decoded[[#This Row],[FRT_DEC]]-B389</f>
        <v>3</v>
      </c>
      <c r="G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INFO]]))),G389)</f>
        <v>53</v>
      </c>
    </row>
    <row r="391" spans="1:7" x14ac:dyDescent="0.25">
      <c r="A391" s="4" t="s">
        <v>303</v>
      </c>
      <c r="B391" s="5">
        <v>1556335984305</v>
      </c>
      <c r="C391" s="4" t="s">
        <v>4565</v>
      </c>
      <c r="D391" s="4" t="s">
        <v>55</v>
      </c>
      <c r="E391" s="6" t="s">
        <v>3763</v>
      </c>
      <c r="F391" s="5">
        <f>decoded[[#This Row],[FRT_DEC]]-B390</f>
        <v>347</v>
      </c>
      <c r="G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INFO]]))),G390)</f>
        <v>53</v>
      </c>
    </row>
    <row r="392" spans="1:7" x14ac:dyDescent="0.25">
      <c r="A392" s="4" t="s">
        <v>304</v>
      </c>
      <c r="B392" s="5">
        <v>1556335984307</v>
      </c>
      <c r="C392" s="4" t="s">
        <v>4566</v>
      </c>
      <c r="D392" s="4" t="s">
        <v>3743</v>
      </c>
      <c r="E392" s="6" t="s">
        <v>4567</v>
      </c>
      <c r="F392" s="5">
        <f>decoded[[#This Row],[FRT_DEC]]-B391</f>
        <v>2</v>
      </c>
      <c r="G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INFO]]))),G391)</f>
        <v>53</v>
      </c>
    </row>
    <row r="393" spans="1:7" x14ac:dyDescent="0.25">
      <c r="A393" s="4" t="s">
        <v>305</v>
      </c>
      <c r="B393" s="5">
        <v>1556335984309</v>
      </c>
      <c r="C393" s="4" t="s">
        <v>4568</v>
      </c>
      <c r="D393" s="4" t="s">
        <v>3743</v>
      </c>
      <c r="E393" s="6" t="s">
        <v>3983</v>
      </c>
      <c r="F393" s="5">
        <f>decoded[[#This Row],[FRT_DEC]]-B392</f>
        <v>2</v>
      </c>
      <c r="G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INFO]]))),G392)</f>
        <v>53</v>
      </c>
    </row>
    <row r="394" spans="1:7" ht="30" x14ac:dyDescent="0.25">
      <c r="A394" s="4" t="s">
        <v>306</v>
      </c>
      <c r="B394" s="5">
        <v>1556335984331</v>
      </c>
      <c r="C394" s="4" t="s">
        <v>4569</v>
      </c>
      <c r="D394" s="4" t="s">
        <v>267</v>
      </c>
      <c r="E394" s="6" t="s">
        <v>2166</v>
      </c>
      <c r="F394" s="5">
        <f>decoded[[#This Row],[FRT_DEC]]-B393</f>
        <v>22</v>
      </c>
      <c r="G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INFO]]))),G393)</f>
        <v>53</v>
      </c>
    </row>
    <row r="395" spans="1:7" x14ac:dyDescent="0.25">
      <c r="A395" s="4" t="s">
        <v>307</v>
      </c>
      <c r="B395" s="5">
        <v>1556335984336</v>
      </c>
      <c r="C395" s="4" t="s">
        <v>4570</v>
      </c>
      <c r="D395" s="4" t="s">
        <v>269</v>
      </c>
      <c r="E395" s="6" t="s">
        <v>283</v>
      </c>
      <c r="F395" s="5">
        <f>decoded[[#This Row],[FRT_DEC]]-B394</f>
        <v>5</v>
      </c>
      <c r="G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INFO]]))),G394)</f>
        <v>53</v>
      </c>
    </row>
    <row r="396" spans="1:7" x14ac:dyDescent="0.25">
      <c r="A396" s="4" t="s">
        <v>308</v>
      </c>
      <c r="B396" s="5">
        <v>1556335984361</v>
      </c>
      <c r="C396" s="4" t="s">
        <v>4571</v>
      </c>
      <c r="D396" s="4" t="s">
        <v>11</v>
      </c>
      <c r="E396" s="6" t="s">
        <v>4011</v>
      </c>
      <c r="F396" s="5">
        <f>decoded[[#This Row],[FRT_DEC]]-B395</f>
        <v>25</v>
      </c>
      <c r="G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INFO]]))),G395)</f>
        <v>53</v>
      </c>
    </row>
    <row r="397" spans="1:7" x14ac:dyDescent="0.25">
      <c r="A397" s="4" t="s">
        <v>309</v>
      </c>
      <c r="B397" s="5">
        <v>1556335984381</v>
      </c>
      <c r="C397" s="4" t="s">
        <v>4572</v>
      </c>
      <c r="D397" s="4" t="s">
        <v>52</v>
      </c>
      <c r="E397" s="6" t="s">
        <v>56</v>
      </c>
      <c r="F397" s="5">
        <f>decoded[[#This Row],[FRT_DEC]]-B396</f>
        <v>20</v>
      </c>
      <c r="G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INFO]]))),G396)</f>
        <v>53</v>
      </c>
    </row>
    <row r="398" spans="1:7" x14ac:dyDescent="0.25">
      <c r="A398" s="4" t="s">
        <v>755</v>
      </c>
      <c r="B398" s="5">
        <v>1556335984386</v>
      </c>
      <c r="C398" s="4" t="s">
        <v>4573</v>
      </c>
      <c r="D398" s="4" t="s">
        <v>272</v>
      </c>
      <c r="E398" s="6" t="s">
        <v>4574</v>
      </c>
      <c r="F398" s="5">
        <f>decoded[[#This Row],[FRT_DEC]]-B397</f>
        <v>5</v>
      </c>
      <c r="G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INFO]]))),G397)</f>
        <v>53</v>
      </c>
    </row>
    <row r="399" spans="1:7" x14ac:dyDescent="0.25">
      <c r="A399" s="4" t="s">
        <v>310</v>
      </c>
      <c r="B399" s="5">
        <v>1556335984393</v>
      </c>
      <c r="C399" s="4" t="s">
        <v>4575</v>
      </c>
      <c r="D399" s="4" t="s">
        <v>1131</v>
      </c>
      <c r="E399" s="6" t="s">
        <v>2143</v>
      </c>
      <c r="F399" s="5">
        <f>decoded[[#This Row],[FRT_DEC]]-B398</f>
        <v>7</v>
      </c>
      <c r="G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INFO]]))),G398)</f>
        <v>53</v>
      </c>
    </row>
    <row r="400" spans="1:7" x14ac:dyDescent="0.25">
      <c r="A400" s="4" t="s">
        <v>311</v>
      </c>
      <c r="B400" s="5">
        <v>1556335984397</v>
      </c>
      <c r="C400" s="4" t="s">
        <v>4576</v>
      </c>
      <c r="D400" s="4" t="s">
        <v>1131</v>
      </c>
      <c r="E400" s="6" t="s">
        <v>2144</v>
      </c>
      <c r="F400" s="5">
        <f>decoded[[#This Row],[FRT_DEC]]-B399</f>
        <v>4</v>
      </c>
      <c r="G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INFO]]))),G399)</f>
        <v>53</v>
      </c>
    </row>
    <row r="401" spans="1:7" x14ac:dyDescent="0.25">
      <c r="A401" s="4" t="s">
        <v>312</v>
      </c>
      <c r="B401" s="5">
        <v>1556335984410</v>
      </c>
      <c r="C401" s="4" t="s">
        <v>4577</v>
      </c>
      <c r="D401" s="4" t="s">
        <v>97</v>
      </c>
      <c r="E401" s="6" t="s">
        <v>2131</v>
      </c>
      <c r="F401" s="5">
        <f>decoded[[#This Row],[FRT_DEC]]-B400</f>
        <v>13</v>
      </c>
      <c r="G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INFO]]))),G400)</f>
        <v>53</v>
      </c>
    </row>
    <row r="402" spans="1:7" x14ac:dyDescent="0.25">
      <c r="A402" s="4" t="s">
        <v>313</v>
      </c>
      <c r="B402" s="5">
        <v>1556335984431</v>
      </c>
      <c r="C402" s="4" t="s">
        <v>4578</v>
      </c>
      <c r="D402" s="4" t="s">
        <v>2082</v>
      </c>
      <c r="E402" s="6" t="s">
        <v>4017</v>
      </c>
      <c r="F402" s="5">
        <f>decoded[[#This Row],[FRT_DEC]]-B401</f>
        <v>21</v>
      </c>
      <c r="G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INFO]]))),G401)</f>
        <v>53</v>
      </c>
    </row>
    <row r="403" spans="1:7" x14ac:dyDescent="0.25">
      <c r="A403" s="4" t="s">
        <v>314</v>
      </c>
      <c r="B403" s="5">
        <v>1556335984442</v>
      </c>
      <c r="C403" s="4" t="s">
        <v>4579</v>
      </c>
      <c r="D403" s="4" t="s">
        <v>3726</v>
      </c>
      <c r="E403" s="6" t="s">
        <v>4580</v>
      </c>
      <c r="F403" s="5">
        <f>decoded[[#This Row],[FRT_DEC]]-B402</f>
        <v>11</v>
      </c>
      <c r="G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INFO]]))),G402)</f>
        <v>53</v>
      </c>
    </row>
    <row r="404" spans="1:7" x14ac:dyDescent="0.25">
      <c r="A404" s="4" t="s">
        <v>315</v>
      </c>
      <c r="B404" s="5">
        <v>1556335984445</v>
      </c>
      <c r="C404" s="4" t="s">
        <v>4581</v>
      </c>
      <c r="D404" s="4" t="s">
        <v>3726</v>
      </c>
      <c r="E404" s="6" t="s">
        <v>3986</v>
      </c>
      <c r="F404" s="5">
        <f>decoded[[#This Row],[FRT_DEC]]-B403</f>
        <v>3</v>
      </c>
      <c r="G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INFO]]))),G403)</f>
        <v>53</v>
      </c>
    </row>
    <row r="405" spans="1:7" x14ac:dyDescent="0.25">
      <c r="A405" s="4" t="s">
        <v>316</v>
      </c>
      <c r="B405" s="5">
        <v>1556335985259</v>
      </c>
      <c r="C405" s="4" t="s">
        <v>4582</v>
      </c>
      <c r="D405" s="4" t="s">
        <v>275</v>
      </c>
      <c r="E405" s="6" t="s">
        <v>4518</v>
      </c>
      <c r="F405" s="5">
        <f>decoded[[#This Row],[FRT_DEC]]-B404</f>
        <v>814</v>
      </c>
      <c r="G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INFO]]))),G404)</f>
        <v>53</v>
      </c>
    </row>
    <row r="406" spans="1:7" x14ac:dyDescent="0.25">
      <c r="A406" s="4" t="s">
        <v>317</v>
      </c>
      <c r="B406" s="5">
        <v>1556335985299</v>
      </c>
      <c r="C406" s="4" t="s">
        <v>4583</v>
      </c>
      <c r="D406" s="4" t="s">
        <v>12</v>
      </c>
      <c r="E406" s="6" t="s">
        <v>4</v>
      </c>
      <c r="F406" s="5">
        <f>decoded[[#This Row],[FRT_DEC]]-B405</f>
        <v>40</v>
      </c>
      <c r="G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INFO]]))),G405)</f>
        <v>53</v>
      </c>
    </row>
    <row r="407" spans="1:7" x14ac:dyDescent="0.25">
      <c r="A407" s="4" t="s">
        <v>318</v>
      </c>
      <c r="B407" s="5">
        <v>1556335985303</v>
      </c>
      <c r="C407" s="4" t="s">
        <v>4584</v>
      </c>
      <c r="D407" s="4" t="s">
        <v>8</v>
      </c>
      <c r="E407" s="6" t="s">
        <v>4080</v>
      </c>
      <c r="F407" s="5">
        <f>decoded[[#This Row],[FRT_DEC]]-B406</f>
        <v>4</v>
      </c>
      <c r="G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INFO]]))),G406)</f>
        <v>53</v>
      </c>
    </row>
    <row r="408" spans="1:7" x14ac:dyDescent="0.25">
      <c r="A408" s="4" t="s">
        <v>319</v>
      </c>
      <c r="B408" s="5">
        <v>1556335994410</v>
      </c>
      <c r="C408" s="4" t="s">
        <v>4585</v>
      </c>
      <c r="D408" s="4" t="s">
        <v>13</v>
      </c>
      <c r="E408" s="6" t="s">
        <v>5</v>
      </c>
      <c r="F408" s="5">
        <f>decoded[[#This Row],[FRT_DEC]]-B407</f>
        <v>9107</v>
      </c>
      <c r="G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INFO]]))),G407)</f>
        <v>53</v>
      </c>
    </row>
    <row r="409" spans="1:7" x14ac:dyDescent="0.25">
      <c r="A409" s="4" t="s">
        <v>756</v>
      </c>
      <c r="B409" s="5">
        <v>1556335994415</v>
      </c>
      <c r="C409" s="4" t="s">
        <v>4586</v>
      </c>
      <c r="D409" s="4" t="s">
        <v>11</v>
      </c>
      <c r="E409" s="6" t="s">
        <v>4000</v>
      </c>
      <c r="F409" s="5">
        <f>decoded[[#This Row],[FRT_DEC]]-B408</f>
        <v>5</v>
      </c>
      <c r="G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INFO]]))),G408)</f>
        <v>53</v>
      </c>
    </row>
    <row r="410" spans="1:7" x14ac:dyDescent="0.25">
      <c r="A410" s="4" t="s">
        <v>757</v>
      </c>
      <c r="B410" s="5">
        <v>1556335994451</v>
      </c>
      <c r="C410" s="4" t="s">
        <v>4587</v>
      </c>
      <c r="D410" s="4" t="s">
        <v>12</v>
      </c>
      <c r="E410" s="6" t="s">
        <v>4</v>
      </c>
      <c r="F410" s="5">
        <f>decoded[[#This Row],[FRT_DEC]]-B409</f>
        <v>36</v>
      </c>
      <c r="G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INFO]]))),G409)</f>
        <v>53</v>
      </c>
    </row>
    <row r="411" spans="1:7" x14ac:dyDescent="0.25">
      <c r="A411" s="4" t="s">
        <v>644</v>
      </c>
      <c r="B411" s="5">
        <v>1556335994454</v>
      </c>
      <c r="C411" s="4" t="s">
        <v>4588</v>
      </c>
      <c r="D411" s="4" t="s">
        <v>14</v>
      </c>
      <c r="E411" s="6" t="s">
        <v>6</v>
      </c>
      <c r="F411" s="5">
        <f>decoded[[#This Row],[FRT_DEC]]-B410</f>
        <v>3</v>
      </c>
      <c r="G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INFO]]))),G410)</f>
        <v>53</v>
      </c>
    </row>
    <row r="412" spans="1:7" x14ac:dyDescent="0.25">
      <c r="A412" s="4" t="s">
        <v>696</v>
      </c>
      <c r="B412" s="5">
        <v>1556335994468</v>
      </c>
      <c r="C412" s="4" t="s">
        <v>4589</v>
      </c>
      <c r="D412" s="4" t="s">
        <v>14</v>
      </c>
      <c r="E412" s="6" t="s">
        <v>36</v>
      </c>
      <c r="F412" s="5">
        <f>decoded[[#This Row],[FRT_DEC]]-B411</f>
        <v>14</v>
      </c>
      <c r="G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INFO]]))),G411)</f>
        <v>53</v>
      </c>
    </row>
    <row r="413" spans="1:7" x14ac:dyDescent="0.25">
      <c r="A413" s="4" t="s">
        <v>758</v>
      </c>
      <c r="B413" s="5">
        <v>1556335994496</v>
      </c>
      <c r="C413" s="4" t="s">
        <v>4590</v>
      </c>
      <c r="D413" s="4" t="s">
        <v>11</v>
      </c>
      <c r="E413" s="6" t="s">
        <v>4020</v>
      </c>
      <c r="F413" s="5">
        <f>decoded[[#This Row],[FRT_DEC]]-B412</f>
        <v>28</v>
      </c>
      <c r="G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INFO]]))),G412)</f>
        <v>53</v>
      </c>
    </row>
    <row r="414" spans="1:7" x14ac:dyDescent="0.25">
      <c r="A414" s="4" t="s">
        <v>759</v>
      </c>
      <c r="B414" s="5">
        <v>1556335994514</v>
      </c>
      <c r="C414" s="4" t="s">
        <v>4591</v>
      </c>
      <c r="D414" s="4" t="s">
        <v>8</v>
      </c>
      <c r="E414" s="6" t="s">
        <v>4085</v>
      </c>
      <c r="F414" s="5">
        <f>decoded[[#This Row],[FRT_DEC]]-B413</f>
        <v>18</v>
      </c>
      <c r="G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INFO]]))),G413)</f>
        <v>53</v>
      </c>
    </row>
    <row r="415" spans="1:7" x14ac:dyDescent="0.25">
      <c r="A415" s="4" t="s">
        <v>760</v>
      </c>
      <c r="B415" s="5">
        <v>1556335994537</v>
      </c>
      <c r="C415" s="4" t="s">
        <v>4592</v>
      </c>
      <c r="D415" s="4" t="s">
        <v>12</v>
      </c>
      <c r="E415" s="6" t="s">
        <v>4</v>
      </c>
      <c r="F415" s="5">
        <f>decoded[[#This Row],[FRT_DEC]]-B414</f>
        <v>23</v>
      </c>
      <c r="G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INFO]]))),G414)</f>
        <v>53</v>
      </c>
    </row>
    <row r="416" spans="1:7" x14ac:dyDescent="0.25">
      <c r="A416" s="4" t="s">
        <v>761</v>
      </c>
      <c r="B416" s="5">
        <v>1556335994543</v>
      </c>
      <c r="C416" s="4" t="s">
        <v>4593</v>
      </c>
      <c r="D416" s="4" t="s">
        <v>8</v>
      </c>
      <c r="E416" s="6" t="s">
        <v>4104</v>
      </c>
      <c r="F416" s="5">
        <f>decoded[[#This Row],[FRT_DEC]]-B415</f>
        <v>6</v>
      </c>
      <c r="G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INFO]]))),G415)</f>
        <v>53</v>
      </c>
    </row>
    <row r="417" spans="1:7" x14ac:dyDescent="0.25">
      <c r="A417" s="4" t="s">
        <v>645</v>
      </c>
      <c r="B417" s="5">
        <v>1556335998669</v>
      </c>
      <c r="C417" s="4" t="s">
        <v>4594</v>
      </c>
      <c r="D417" s="4" t="s">
        <v>15</v>
      </c>
      <c r="E417" s="6" t="s">
        <v>4595</v>
      </c>
      <c r="F417" s="5">
        <f>decoded[[#This Row],[FRT_DEC]]-B416</f>
        <v>4126</v>
      </c>
      <c r="G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INFO]]))),G416)</f>
        <v>53</v>
      </c>
    </row>
    <row r="418" spans="1:7" x14ac:dyDescent="0.25">
      <c r="A418" s="4" t="s">
        <v>762</v>
      </c>
      <c r="B418" s="5">
        <v>1556335998671</v>
      </c>
      <c r="C418" s="4" t="s">
        <v>4596</v>
      </c>
      <c r="D418" s="4" t="s">
        <v>15</v>
      </c>
      <c r="E418" s="6" t="s">
        <v>3987</v>
      </c>
      <c r="F418" s="5">
        <f>decoded[[#This Row],[FRT_DEC]]-B417</f>
        <v>2</v>
      </c>
      <c r="G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INFO]]))),G417)</f>
        <v>53</v>
      </c>
    </row>
    <row r="419" spans="1:7" x14ac:dyDescent="0.25">
      <c r="A419" s="4" t="s">
        <v>763</v>
      </c>
      <c r="B419" s="5">
        <v>1556335998674</v>
      </c>
      <c r="C419" s="4" t="s">
        <v>4597</v>
      </c>
      <c r="D419" s="4" t="s">
        <v>3744</v>
      </c>
      <c r="E419" s="6" t="s">
        <v>4598</v>
      </c>
      <c r="F419" s="5">
        <f>decoded[[#This Row],[FRT_DEC]]-B418</f>
        <v>3</v>
      </c>
      <c r="G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INFO]]))),G418)</f>
        <v>53</v>
      </c>
    </row>
    <row r="420" spans="1:7" x14ac:dyDescent="0.25">
      <c r="A420" s="4" t="s">
        <v>764</v>
      </c>
      <c r="B420" s="5">
        <v>1556335998676</v>
      </c>
      <c r="C420" s="4" t="s">
        <v>4599</v>
      </c>
      <c r="D420" s="4" t="s">
        <v>3744</v>
      </c>
      <c r="E420" s="6" t="s">
        <v>3988</v>
      </c>
      <c r="F420" s="5">
        <f>decoded[[#This Row],[FRT_DEC]]-B419</f>
        <v>2</v>
      </c>
      <c r="G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INFO]]))),G419)</f>
        <v>53</v>
      </c>
    </row>
    <row r="421" spans="1:7" x14ac:dyDescent="0.25">
      <c r="A421" s="4" t="s">
        <v>765</v>
      </c>
      <c r="B421" s="5">
        <v>1556335998759</v>
      </c>
      <c r="C421" s="4" t="s">
        <v>4600</v>
      </c>
      <c r="D421" s="4" t="s">
        <v>3765</v>
      </c>
      <c r="E421" s="6" t="s">
        <v>3766</v>
      </c>
      <c r="F421" s="5">
        <f>decoded[[#This Row],[FRT_DEC]]-B420</f>
        <v>83</v>
      </c>
      <c r="G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INFO]]))),G420)</f>
        <v>53</v>
      </c>
    </row>
    <row r="422" spans="1:7" ht="30" x14ac:dyDescent="0.25">
      <c r="A422" s="4" t="s">
        <v>766</v>
      </c>
      <c r="B422" s="5">
        <v>1556335998763</v>
      </c>
      <c r="C422" s="4" t="s">
        <v>4601</v>
      </c>
      <c r="D422" s="4" t="s">
        <v>267</v>
      </c>
      <c r="E422" s="6" t="s">
        <v>3724</v>
      </c>
      <c r="F422" s="5">
        <f>decoded[[#This Row],[FRT_DEC]]-B421</f>
        <v>4</v>
      </c>
      <c r="G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INFO]]))),G421)</f>
        <v>53</v>
      </c>
    </row>
    <row r="423" spans="1:7" x14ac:dyDescent="0.25">
      <c r="A423" s="4" t="s">
        <v>646</v>
      </c>
      <c r="B423" s="5">
        <v>1556335998766</v>
      </c>
      <c r="C423" s="4" t="s">
        <v>4602</v>
      </c>
      <c r="D423" s="4" t="s">
        <v>269</v>
      </c>
      <c r="E423" s="6" t="s">
        <v>283</v>
      </c>
      <c r="F423" s="5">
        <f>decoded[[#This Row],[FRT_DEC]]-B422</f>
        <v>3</v>
      </c>
      <c r="G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INFO]]))),G422)</f>
        <v>53</v>
      </c>
    </row>
    <row r="424" spans="1:7" x14ac:dyDescent="0.25">
      <c r="A424" s="4" t="s">
        <v>767</v>
      </c>
      <c r="B424" s="5">
        <v>1556335998773</v>
      </c>
      <c r="C424" s="4" t="s">
        <v>4603</v>
      </c>
      <c r="D424" s="4" t="s">
        <v>1131</v>
      </c>
      <c r="E424" s="6" t="s">
        <v>2132</v>
      </c>
      <c r="F424" s="5">
        <f>decoded[[#This Row],[FRT_DEC]]-B423</f>
        <v>7</v>
      </c>
      <c r="G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INFO]]))),G423)</f>
        <v>53</v>
      </c>
    </row>
    <row r="425" spans="1:7" x14ac:dyDescent="0.25">
      <c r="A425" s="4" t="s">
        <v>768</v>
      </c>
      <c r="B425" s="5">
        <v>1556335998778</v>
      </c>
      <c r="C425" s="4" t="s">
        <v>4604</v>
      </c>
      <c r="D425" s="4" t="s">
        <v>97</v>
      </c>
      <c r="E425" s="6" t="s">
        <v>2133</v>
      </c>
      <c r="F425" s="5">
        <f>decoded[[#This Row],[FRT_DEC]]-B424</f>
        <v>5</v>
      </c>
      <c r="G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INFO]]))),G424)</f>
        <v>53</v>
      </c>
    </row>
    <row r="426" spans="1:7" x14ac:dyDescent="0.25">
      <c r="A426" s="4" t="s">
        <v>769</v>
      </c>
      <c r="B426" s="5">
        <v>1556335998782</v>
      </c>
      <c r="C426" s="4" t="s">
        <v>4605</v>
      </c>
      <c r="D426" s="4" t="s">
        <v>97</v>
      </c>
      <c r="E426" s="6" t="s">
        <v>2134</v>
      </c>
      <c r="F426" s="5">
        <f>decoded[[#This Row],[FRT_DEC]]-B425</f>
        <v>4</v>
      </c>
      <c r="G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INFO]]))),G425)</f>
        <v>53</v>
      </c>
    </row>
    <row r="427" spans="1:7" x14ac:dyDescent="0.25">
      <c r="A427" s="4" t="s">
        <v>875</v>
      </c>
      <c r="B427" s="5">
        <v>1556335998794</v>
      </c>
      <c r="C427" s="4" t="s">
        <v>4606</v>
      </c>
      <c r="D427" s="4" t="s">
        <v>272</v>
      </c>
      <c r="E427" s="6" t="s">
        <v>4607</v>
      </c>
      <c r="F427" s="5">
        <f>decoded[[#This Row],[FRT_DEC]]-B426</f>
        <v>12</v>
      </c>
      <c r="G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INFO]]))),G426)</f>
        <v>53</v>
      </c>
    </row>
    <row r="428" spans="1:7" x14ac:dyDescent="0.25">
      <c r="A428" s="4" t="s">
        <v>876</v>
      </c>
      <c r="B428" s="5">
        <v>1556335999132</v>
      </c>
      <c r="C428" s="4" t="s">
        <v>4608</v>
      </c>
      <c r="D428" s="4" t="s">
        <v>1131</v>
      </c>
      <c r="E428" s="6" t="s">
        <v>2135</v>
      </c>
      <c r="F428" s="5">
        <f>decoded[[#This Row],[FRT_DEC]]-B427</f>
        <v>338</v>
      </c>
      <c r="G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INFO]]))),G427)</f>
        <v>53</v>
      </c>
    </row>
    <row r="429" spans="1:7" x14ac:dyDescent="0.25">
      <c r="A429" s="4" t="s">
        <v>877</v>
      </c>
      <c r="B429" s="5">
        <v>1556335999137</v>
      </c>
      <c r="C429" s="4" t="s">
        <v>4609</v>
      </c>
      <c r="D429" s="4" t="s">
        <v>97</v>
      </c>
      <c r="E429" s="6" t="s">
        <v>2136</v>
      </c>
      <c r="F429" s="5">
        <f>decoded[[#This Row],[FRT_DEC]]-B428</f>
        <v>5</v>
      </c>
      <c r="G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INFO]]))),G428)</f>
        <v>53</v>
      </c>
    </row>
    <row r="430" spans="1:7" x14ac:dyDescent="0.25">
      <c r="A430" s="4" t="s">
        <v>878</v>
      </c>
      <c r="B430" s="5">
        <v>1556335999152</v>
      </c>
      <c r="C430" s="4" t="s">
        <v>4610</v>
      </c>
      <c r="D430" s="4" t="s">
        <v>3727</v>
      </c>
      <c r="E430" s="6" t="s">
        <v>4536</v>
      </c>
      <c r="F430" s="5">
        <f>decoded[[#This Row],[FRT_DEC]]-B429</f>
        <v>15</v>
      </c>
      <c r="G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INFO]]))),G429)</f>
        <v>53</v>
      </c>
    </row>
    <row r="431" spans="1:7" x14ac:dyDescent="0.25">
      <c r="A431" s="4" t="s">
        <v>879</v>
      </c>
      <c r="B431" s="5">
        <v>1556335999168</v>
      </c>
      <c r="C431" s="4" t="s">
        <v>4611</v>
      </c>
      <c r="D431" s="4" t="s">
        <v>289</v>
      </c>
      <c r="E431" s="6" t="s">
        <v>4538</v>
      </c>
      <c r="F431" s="5">
        <f>decoded[[#This Row],[FRT_DEC]]-B430</f>
        <v>16</v>
      </c>
      <c r="G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INFO]]))),G430)</f>
        <v>53</v>
      </c>
    </row>
    <row r="432" spans="1:7" x14ac:dyDescent="0.25">
      <c r="A432" s="4" t="s">
        <v>880</v>
      </c>
      <c r="B432" s="5">
        <v>1556336000599</v>
      </c>
      <c r="C432" s="4" t="s">
        <v>4612</v>
      </c>
      <c r="D432" s="4" t="s">
        <v>109</v>
      </c>
      <c r="E432" s="6" t="s">
        <v>3989</v>
      </c>
      <c r="F432" s="5">
        <f>decoded[[#This Row],[FRT_DEC]]-B431</f>
        <v>1431</v>
      </c>
      <c r="G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INFO]]))),G431)</f>
        <v>53</v>
      </c>
    </row>
    <row r="433" spans="1:7" x14ac:dyDescent="0.25">
      <c r="A433" s="4" t="s">
        <v>770</v>
      </c>
      <c r="B433" s="5">
        <v>1556336000602</v>
      </c>
      <c r="C433" s="4" t="s">
        <v>4613</v>
      </c>
      <c r="D433" s="4" t="s">
        <v>3742</v>
      </c>
      <c r="E433" s="6" t="s">
        <v>4614</v>
      </c>
      <c r="F433" s="5">
        <f>decoded[[#This Row],[FRT_DEC]]-B432</f>
        <v>3</v>
      </c>
      <c r="G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INFO]]))),G432)</f>
        <v>53</v>
      </c>
    </row>
    <row r="434" spans="1:7" x14ac:dyDescent="0.25">
      <c r="A434" s="4" t="s">
        <v>771</v>
      </c>
      <c r="B434" s="5">
        <v>1556336000604</v>
      </c>
      <c r="C434" s="4" t="s">
        <v>4615</v>
      </c>
      <c r="D434" s="4" t="s">
        <v>3742</v>
      </c>
      <c r="E434" s="6" t="s">
        <v>3982</v>
      </c>
      <c r="F434" s="5">
        <f>decoded[[#This Row],[FRT_DEC]]-B433</f>
        <v>2</v>
      </c>
      <c r="G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INFO]]))),G433)</f>
        <v>53</v>
      </c>
    </row>
    <row r="435" spans="1:7" x14ac:dyDescent="0.25">
      <c r="A435" s="4" t="s">
        <v>323</v>
      </c>
      <c r="B435" s="5">
        <v>1556336000618</v>
      </c>
      <c r="C435" s="4" t="s">
        <v>4616</v>
      </c>
      <c r="D435" s="4" t="s">
        <v>1131</v>
      </c>
      <c r="E435" s="6" t="s">
        <v>2137</v>
      </c>
      <c r="F435" s="5">
        <f>decoded[[#This Row],[FRT_DEC]]-B434</f>
        <v>14</v>
      </c>
      <c r="G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INFO]]))),G434)</f>
        <v>53</v>
      </c>
    </row>
    <row r="436" spans="1:7" x14ac:dyDescent="0.25">
      <c r="A436" s="4" t="s">
        <v>881</v>
      </c>
      <c r="B436" s="5">
        <v>1556336000623</v>
      </c>
      <c r="C436" s="4" t="s">
        <v>4617</v>
      </c>
      <c r="D436" s="4" t="s">
        <v>97</v>
      </c>
      <c r="E436" s="6" t="s">
        <v>2138</v>
      </c>
      <c r="F436" s="5">
        <f>decoded[[#This Row],[FRT_DEC]]-B435</f>
        <v>5</v>
      </c>
      <c r="G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INFO]]))),G435)</f>
        <v>53</v>
      </c>
    </row>
    <row r="437" spans="1:7" x14ac:dyDescent="0.25">
      <c r="A437" s="4" t="s">
        <v>882</v>
      </c>
      <c r="B437" s="5">
        <v>1556336000691</v>
      </c>
      <c r="C437" s="4" t="s">
        <v>4618</v>
      </c>
      <c r="D437" s="4" t="s">
        <v>110</v>
      </c>
      <c r="E437" s="6" t="s">
        <v>290</v>
      </c>
      <c r="F437" s="5">
        <f>decoded[[#This Row],[FRT_DEC]]-B436</f>
        <v>68</v>
      </c>
      <c r="G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INFO]]))),G436)</f>
        <v>53</v>
      </c>
    </row>
    <row r="438" spans="1:7" x14ac:dyDescent="0.25">
      <c r="A438" s="4" t="s">
        <v>772</v>
      </c>
      <c r="B438" s="5">
        <v>1556336000703</v>
      </c>
      <c r="C438" s="4" t="s">
        <v>4619</v>
      </c>
      <c r="D438" s="4" t="s">
        <v>1131</v>
      </c>
      <c r="E438" s="6" t="s">
        <v>2139</v>
      </c>
      <c r="F438" s="5">
        <f>decoded[[#This Row],[FRT_DEC]]-B437</f>
        <v>12</v>
      </c>
      <c r="G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INFO]]))),G437)</f>
        <v>53</v>
      </c>
    </row>
    <row r="439" spans="1:7" x14ac:dyDescent="0.25">
      <c r="A439" s="4" t="s">
        <v>773</v>
      </c>
      <c r="B439" s="5">
        <v>1556336000707</v>
      </c>
      <c r="C439" s="4" t="s">
        <v>4620</v>
      </c>
      <c r="D439" s="4" t="s">
        <v>97</v>
      </c>
      <c r="E439" s="6" t="s">
        <v>2140</v>
      </c>
      <c r="F439" s="5">
        <f>decoded[[#This Row],[FRT_DEC]]-B438</f>
        <v>4</v>
      </c>
      <c r="G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INFO]]))),G438)</f>
        <v>53</v>
      </c>
    </row>
    <row r="440" spans="1:7" x14ac:dyDescent="0.25">
      <c r="A440" s="4" t="s">
        <v>883</v>
      </c>
      <c r="B440" s="5">
        <v>1556336001347</v>
      </c>
      <c r="C440" s="4" t="s">
        <v>4621</v>
      </c>
      <c r="D440" s="4" t="s">
        <v>112</v>
      </c>
      <c r="E440" s="6" t="s">
        <v>3757</v>
      </c>
      <c r="F440" s="5">
        <f>decoded[[#This Row],[FRT_DEC]]-B439</f>
        <v>640</v>
      </c>
      <c r="G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INFO]]))),G439)</f>
        <v>53</v>
      </c>
    </row>
    <row r="441" spans="1:7" x14ac:dyDescent="0.25">
      <c r="A441" s="4" t="s">
        <v>324</v>
      </c>
      <c r="B441" s="5">
        <v>1556336001360</v>
      </c>
      <c r="C441" s="4" t="s">
        <v>4622</v>
      </c>
      <c r="D441" s="4" t="s">
        <v>1131</v>
      </c>
      <c r="E441" s="6" t="s">
        <v>2141</v>
      </c>
      <c r="F441" s="5">
        <f>decoded[[#This Row],[FRT_DEC]]-B440</f>
        <v>13</v>
      </c>
      <c r="G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INFO]]))),G440)</f>
        <v>53</v>
      </c>
    </row>
    <row r="442" spans="1:7" x14ac:dyDescent="0.25">
      <c r="A442" s="4" t="s">
        <v>325</v>
      </c>
      <c r="B442" s="5">
        <v>1556336001365</v>
      </c>
      <c r="C442" s="4" t="s">
        <v>4623</v>
      </c>
      <c r="D442" s="4" t="s">
        <v>97</v>
      </c>
      <c r="E442" s="6" t="s">
        <v>2142</v>
      </c>
      <c r="F442" s="5">
        <f>decoded[[#This Row],[FRT_DEC]]-B441</f>
        <v>5</v>
      </c>
      <c r="G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INFO]]))),G441)</f>
        <v>53</v>
      </c>
    </row>
    <row r="443" spans="1:7" x14ac:dyDescent="0.25">
      <c r="A443" s="4" t="s">
        <v>721</v>
      </c>
      <c r="B443" s="5">
        <v>1556336001368</v>
      </c>
      <c r="C443" s="4" t="s">
        <v>4624</v>
      </c>
      <c r="D443" s="4" t="s">
        <v>291</v>
      </c>
      <c r="E443" s="6" t="s">
        <v>4625</v>
      </c>
      <c r="F443" s="5">
        <f>decoded[[#This Row],[FRT_DEC]]-B442</f>
        <v>3</v>
      </c>
      <c r="G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INFO]]))),G442)</f>
        <v>53</v>
      </c>
    </row>
    <row r="444" spans="1:7" x14ac:dyDescent="0.25">
      <c r="A444" s="4" t="s">
        <v>774</v>
      </c>
      <c r="B444" s="5">
        <v>1556336001374</v>
      </c>
      <c r="C444" s="4" t="s">
        <v>4626</v>
      </c>
      <c r="D444" s="4" t="s">
        <v>11</v>
      </c>
      <c r="E444" s="6" t="s">
        <v>4012</v>
      </c>
      <c r="F444" s="5">
        <f>decoded[[#This Row],[FRT_DEC]]-B443</f>
        <v>6</v>
      </c>
      <c r="G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INFO]]))),G443)</f>
        <v>53</v>
      </c>
    </row>
    <row r="445" spans="1:7" x14ac:dyDescent="0.25">
      <c r="A445" s="4" t="s">
        <v>775</v>
      </c>
      <c r="B445" s="5">
        <v>1556336001384</v>
      </c>
      <c r="C445" s="4" t="s">
        <v>4627</v>
      </c>
      <c r="D445" s="4" t="s">
        <v>52</v>
      </c>
      <c r="E445" s="6" t="s">
        <v>356</v>
      </c>
      <c r="F445" s="5">
        <f>decoded[[#This Row],[FRT_DEC]]-B444</f>
        <v>10</v>
      </c>
      <c r="G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INFO]]))),G444)</f>
        <v>53</v>
      </c>
    </row>
    <row r="446" spans="1:7" x14ac:dyDescent="0.25">
      <c r="A446" s="4" t="s">
        <v>722</v>
      </c>
      <c r="B446" s="5">
        <v>1556336001387</v>
      </c>
      <c r="C446" s="4" t="s">
        <v>4628</v>
      </c>
      <c r="D446" s="4" t="s">
        <v>358</v>
      </c>
      <c r="E446" s="6" t="s">
        <v>4629</v>
      </c>
      <c r="F446" s="5">
        <f>decoded[[#This Row],[FRT_DEC]]-B445</f>
        <v>3</v>
      </c>
      <c r="G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INFO]]))),G445)</f>
        <v>53</v>
      </c>
    </row>
    <row r="447" spans="1:7" x14ac:dyDescent="0.25">
      <c r="A447" s="4" t="s">
        <v>738</v>
      </c>
      <c r="B447" s="5">
        <v>1556336001390</v>
      </c>
      <c r="C447" s="4" t="s">
        <v>4630</v>
      </c>
      <c r="D447" s="4" t="s">
        <v>8</v>
      </c>
      <c r="E447" s="6" t="s">
        <v>4013</v>
      </c>
      <c r="F447" s="5">
        <f>decoded[[#This Row],[FRT_DEC]]-B446</f>
        <v>3</v>
      </c>
      <c r="G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INFO]]))),G446)</f>
        <v>53</v>
      </c>
    </row>
    <row r="448" spans="1:7" x14ac:dyDescent="0.25">
      <c r="A448" s="4" t="s">
        <v>776</v>
      </c>
      <c r="B448" s="5">
        <v>1556336001395</v>
      </c>
      <c r="C448" s="4" t="s">
        <v>4631</v>
      </c>
      <c r="D448" s="4" t="s">
        <v>11</v>
      </c>
      <c r="E448" s="6" t="s">
        <v>4016</v>
      </c>
      <c r="F448" s="5">
        <f>decoded[[#This Row],[FRT_DEC]]-B447</f>
        <v>5</v>
      </c>
      <c r="G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INFO]]))),G447)</f>
        <v>53</v>
      </c>
    </row>
    <row r="449" spans="1:7" x14ac:dyDescent="0.25">
      <c r="A449" s="4" t="s">
        <v>723</v>
      </c>
      <c r="B449" s="5">
        <v>1556336001403</v>
      </c>
      <c r="C449" s="4" t="s">
        <v>4632</v>
      </c>
      <c r="D449" s="4" t="s">
        <v>52</v>
      </c>
      <c r="E449" s="6" t="s">
        <v>2078</v>
      </c>
      <c r="F449" s="5">
        <f>decoded[[#This Row],[FRT_DEC]]-B448</f>
        <v>8</v>
      </c>
      <c r="G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INFO]]))),G448)</f>
        <v>53</v>
      </c>
    </row>
    <row r="450" spans="1:7" x14ac:dyDescent="0.25">
      <c r="A450" s="4" t="s">
        <v>724</v>
      </c>
      <c r="B450" s="5">
        <v>1556336001406</v>
      </c>
      <c r="C450" s="4" t="s">
        <v>4633</v>
      </c>
      <c r="D450" s="4" t="s">
        <v>2079</v>
      </c>
      <c r="E450" s="6" t="s">
        <v>4554</v>
      </c>
      <c r="F450" s="5">
        <f>decoded[[#This Row],[FRT_DEC]]-B449</f>
        <v>3</v>
      </c>
      <c r="G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INFO]]))),G449)</f>
        <v>53</v>
      </c>
    </row>
    <row r="451" spans="1:7" x14ac:dyDescent="0.25">
      <c r="A451" s="4" t="s">
        <v>725</v>
      </c>
      <c r="B451" s="5">
        <v>1556336001452</v>
      </c>
      <c r="C451" s="4" t="s">
        <v>4634</v>
      </c>
      <c r="D451" s="4" t="s">
        <v>12</v>
      </c>
      <c r="E451" s="6" t="s">
        <v>4</v>
      </c>
      <c r="F451" s="5">
        <f>decoded[[#This Row],[FRT_DEC]]-B450</f>
        <v>46</v>
      </c>
      <c r="G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INFO]]))),G450)</f>
        <v>53</v>
      </c>
    </row>
    <row r="452" spans="1:7" x14ac:dyDescent="0.25">
      <c r="A452" s="4" t="s">
        <v>726</v>
      </c>
      <c r="B452" s="5">
        <v>1556336001457</v>
      </c>
      <c r="C452" s="4" t="s">
        <v>4635</v>
      </c>
      <c r="D452" s="4" t="s">
        <v>8</v>
      </c>
      <c r="E452" s="6" t="s">
        <v>4089</v>
      </c>
      <c r="F452" s="5">
        <f>decoded[[#This Row],[FRT_DEC]]-B451</f>
        <v>5</v>
      </c>
      <c r="G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INFO]]))),G451)</f>
        <v>53</v>
      </c>
    </row>
    <row r="453" spans="1:7" x14ac:dyDescent="0.25">
      <c r="A453" s="4" t="s">
        <v>727</v>
      </c>
      <c r="B453" s="5">
        <v>1556336001782</v>
      </c>
      <c r="C453" s="4" t="s">
        <v>4636</v>
      </c>
      <c r="D453" s="4" t="s">
        <v>12</v>
      </c>
      <c r="E453" s="6" t="s">
        <v>4</v>
      </c>
      <c r="F453" s="5">
        <f>decoded[[#This Row],[FRT_DEC]]-B452</f>
        <v>325</v>
      </c>
      <c r="G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INFO]]))),G452)</f>
        <v>53</v>
      </c>
    </row>
    <row r="454" spans="1:7" x14ac:dyDescent="0.25">
      <c r="A454" s="4" t="s">
        <v>728</v>
      </c>
      <c r="B454" s="5">
        <v>1556336001787</v>
      </c>
      <c r="C454" s="4" t="s">
        <v>4637</v>
      </c>
      <c r="D454" s="4" t="s">
        <v>8</v>
      </c>
      <c r="E454" s="6" t="s">
        <v>4078</v>
      </c>
      <c r="F454" s="5">
        <f>decoded[[#This Row],[FRT_DEC]]-B453</f>
        <v>5</v>
      </c>
      <c r="G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INFO]]))),G453)</f>
        <v>53</v>
      </c>
    </row>
    <row r="455" spans="1:7" x14ac:dyDescent="0.25">
      <c r="A455" s="4" t="s">
        <v>729</v>
      </c>
      <c r="B455" s="5">
        <v>1556336001973</v>
      </c>
      <c r="C455" s="4" t="s">
        <v>4638</v>
      </c>
      <c r="D455" s="4" t="s">
        <v>13</v>
      </c>
      <c r="E455" s="6" t="s">
        <v>5</v>
      </c>
      <c r="F455" s="5">
        <f>decoded[[#This Row],[FRT_DEC]]-B454</f>
        <v>186</v>
      </c>
      <c r="G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INFO]]))),G454)</f>
        <v>53</v>
      </c>
    </row>
    <row r="456" spans="1:7" x14ac:dyDescent="0.25">
      <c r="A456" s="4" t="s">
        <v>730</v>
      </c>
      <c r="B456" s="5">
        <v>1556336001977</v>
      </c>
      <c r="C456" s="4" t="s">
        <v>4639</v>
      </c>
      <c r="D456" s="4" t="s">
        <v>11</v>
      </c>
      <c r="E456" s="6" t="s">
        <v>4005</v>
      </c>
      <c r="F456" s="5">
        <f>decoded[[#This Row],[FRT_DEC]]-B455</f>
        <v>4</v>
      </c>
      <c r="G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INFO]]))),G455)</f>
        <v>53</v>
      </c>
    </row>
    <row r="457" spans="1:7" x14ac:dyDescent="0.25">
      <c r="A457" s="4" t="s">
        <v>731</v>
      </c>
      <c r="B457" s="5">
        <v>1556336002048</v>
      </c>
      <c r="C457" s="4" t="s">
        <v>4640</v>
      </c>
      <c r="D457" s="4" t="s">
        <v>12</v>
      </c>
      <c r="E457" s="6" t="s">
        <v>4</v>
      </c>
      <c r="F457" s="5">
        <f>decoded[[#This Row],[FRT_DEC]]-B456</f>
        <v>71</v>
      </c>
      <c r="G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INFO]]))),G456)</f>
        <v>53</v>
      </c>
    </row>
    <row r="458" spans="1:7" x14ac:dyDescent="0.25">
      <c r="A458" s="4" t="s">
        <v>326</v>
      </c>
      <c r="B458" s="5">
        <v>1556336002053</v>
      </c>
      <c r="C458" s="4" t="s">
        <v>4641</v>
      </c>
      <c r="D458" s="4" t="s">
        <v>14</v>
      </c>
      <c r="E458" s="6" t="s">
        <v>6</v>
      </c>
      <c r="F458" s="5">
        <f>decoded[[#This Row],[FRT_DEC]]-B457</f>
        <v>5</v>
      </c>
      <c r="G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INFO]]))),G457)</f>
        <v>53</v>
      </c>
    </row>
    <row r="459" spans="1:7" x14ac:dyDescent="0.25">
      <c r="A459" s="4" t="s">
        <v>327</v>
      </c>
      <c r="B459" s="5">
        <v>1556336002061</v>
      </c>
      <c r="C459" s="4" t="s">
        <v>4642</v>
      </c>
      <c r="D459" s="4" t="s">
        <v>14</v>
      </c>
      <c r="E459" s="6" t="s">
        <v>71</v>
      </c>
      <c r="F459" s="5">
        <f>decoded[[#This Row],[FRT_DEC]]-B458</f>
        <v>8</v>
      </c>
      <c r="G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INFO]]))),G458)</f>
        <v>53</v>
      </c>
    </row>
    <row r="460" spans="1:7" x14ac:dyDescent="0.25">
      <c r="A460" s="4" t="s">
        <v>328</v>
      </c>
      <c r="B460" s="5">
        <v>1556336002206</v>
      </c>
      <c r="C460" s="4" t="s">
        <v>4643</v>
      </c>
      <c r="D460" s="4" t="s">
        <v>55</v>
      </c>
      <c r="E460" s="6" t="s">
        <v>3763</v>
      </c>
      <c r="F460" s="5">
        <f>decoded[[#This Row],[FRT_DEC]]-B459</f>
        <v>145</v>
      </c>
      <c r="G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INFO]]))),G459)</f>
        <v>53</v>
      </c>
    </row>
    <row r="461" spans="1:7" x14ac:dyDescent="0.25">
      <c r="A461" s="4" t="s">
        <v>329</v>
      </c>
      <c r="B461" s="5">
        <v>1556336002208</v>
      </c>
      <c r="C461" s="4" t="s">
        <v>4644</v>
      </c>
      <c r="D461" s="4" t="s">
        <v>3743</v>
      </c>
      <c r="E461" s="6" t="s">
        <v>4645</v>
      </c>
      <c r="F461" s="5">
        <f>decoded[[#This Row],[FRT_DEC]]-B460</f>
        <v>2</v>
      </c>
      <c r="G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INFO]]))),G460)</f>
        <v>53</v>
      </c>
    </row>
    <row r="462" spans="1:7" x14ac:dyDescent="0.25">
      <c r="A462" s="4" t="s">
        <v>330</v>
      </c>
      <c r="B462" s="5">
        <v>1556336002211</v>
      </c>
      <c r="C462" s="4" t="s">
        <v>4646</v>
      </c>
      <c r="D462" s="4" t="s">
        <v>3743</v>
      </c>
      <c r="E462" s="6" t="s">
        <v>3983</v>
      </c>
      <c r="F462" s="5">
        <f>decoded[[#This Row],[FRT_DEC]]-B461</f>
        <v>3</v>
      </c>
      <c r="G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INFO]]))),G461)</f>
        <v>53</v>
      </c>
    </row>
    <row r="463" spans="1:7" x14ac:dyDescent="0.25">
      <c r="A463" s="4" t="s">
        <v>331</v>
      </c>
      <c r="B463" s="5">
        <v>1556336002224</v>
      </c>
      <c r="C463" s="4" t="s">
        <v>4647</v>
      </c>
      <c r="D463" s="4" t="s">
        <v>73</v>
      </c>
      <c r="E463" s="6" t="s">
        <v>2080</v>
      </c>
      <c r="F463" s="5">
        <f>decoded[[#This Row],[FRT_DEC]]-B462</f>
        <v>13</v>
      </c>
      <c r="G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INFO]]))),G462)</f>
        <v>53</v>
      </c>
    </row>
    <row r="464" spans="1:7" x14ac:dyDescent="0.25">
      <c r="A464" s="4" t="s">
        <v>332</v>
      </c>
      <c r="B464" s="5">
        <v>1556336002229</v>
      </c>
      <c r="C464" s="4" t="s">
        <v>4648</v>
      </c>
      <c r="D464" s="4" t="s">
        <v>2081</v>
      </c>
      <c r="E464" s="6" t="s">
        <v>2083</v>
      </c>
      <c r="F464" s="5">
        <f>decoded[[#This Row],[FRT_DEC]]-B463</f>
        <v>5</v>
      </c>
      <c r="G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INFO]]))),G463)</f>
        <v>53</v>
      </c>
    </row>
    <row r="465" spans="1:7" x14ac:dyDescent="0.25">
      <c r="A465" s="4" t="s">
        <v>333</v>
      </c>
      <c r="B465" s="5">
        <v>1556336002234</v>
      </c>
      <c r="C465" s="4" t="s">
        <v>4649</v>
      </c>
      <c r="D465" s="4" t="s">
        <v>8</v>
      </c>
      <c r="E465" s="6" t="s">
        <v>4087</v>
      </c>
      <c r="F465" s="5">
        <f>decoded[[#This Row],[FRT_DEC]]-B464</f>
        <v>5</v>
      </c>
      <c r="G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INFO]]))),G464)</f>
        <v>53</v>
      </c>
    </row>
    <row r="466" spans="1:7" ht="30" x14ac:dyDescent="0.25">
      <c r="A466" s="4" t="s">
        <v>334</v>
      </c>
      <c r="B466" s="5">
        <v>1556336002245</v>
      </c>
      <c r="C466" s="4" t="s">
        <v>4650</v>
      </c>
      <c r="D466" s="4" t="s">
        <v>267</v>
      </c>
      <c r="E466" s="6" t="s">
        <v>3725</v>
      </c>
      <c r="F466" s="5">
        <f>decoded[[#This Row],[FRT_DEC]]-B465</f>
        <v>11</v>
      </c>
      <c r="G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INFO]]))),G465)</f>
        <v>53</v>
      </c>
    </row>
    <row r="467" spans="1:7" x14ac:dyDescent="0.25">
      <c r="A467" s="4" t="s">
        <v>335</v>
      </c>
      <c r="B467" s="5">
        <v>1556336002248</v>
      </c>
      <c r="C467" s="4" t="s">
        <v>4651</v>
      </c>
      <c r="D467" s="4" t="s">
        <v>269</v>
      </c>
      <c r="E467" s="6" t="s">
        <v>298</v>
      </c>
      <c r="F467" s="5">
        <f>decoded[[#This Row],[FRT_DEC]]-B466</f>
        <v>3</v>
      </c>
      <c r="G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INFO]]))),G466)</f>
        <v>53</v>
      </c>
    </row>
    <row r="468" spans="1:7" x14ac:dyDescent="0.25">
      <c r="A468" s="4" t="s">
        <v>336</v>
      </c>
      <c r="B468" s="5">
        <v>1556336002260</v>
      </c>
      <c r="C468" s="4" t="s">
        <v>4652</v>
      </c>
      <c r="D468" s="4" t="s">
        <v>11</v>
      </c>
      <c r="E468" s="6" t="s">
        <v>4007</v>
      </c>
      <c r="F468" s="5">
        <f>decoded[[#This Row],[FRT_DEC]]-B467</f>
        <v>12</v>
      </c>
      <c r="G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INFO]]))),G467)</f>
        <v>53</v>
      </c>
    </row>
    <row r="469" spans="1:7" x14ac:dyDescent="0.25">
      <c r="A469" s="4" t="s">
        <v>337</v>
      </c>
      <c r="B469" s="5">
        <v>1556336002280</v>
      </c>
      <c r="C469" s="4" t="s">
        <v>4653</v>
      </c>
      <c r="D469" s="4" t="s">
        <v>52</v>
      </c>
      <c r="E469" s="6" t="s">
        <v>56</v>
      </c>
      <c r="F469" s="5">
        <f>decoded[[#This Row],[FRT_DEC]]-B468</f>
        <v>20</v>
      </c>
      <c r="G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INFO]]))),G468)</f>
        <v>53</v>
      </c>
    </row>
    <row r="470" spans="1:7" x14ac:dyDescent="0.25">
      <c r="A470" s="4" t="s">
        <v>338</v>
      </c>
      <c r="B470" s="5">
        <v>1556336002285</v>
      </c>
      <c r="C470" s="4" t="s">
        <v>4654</v>
      </c>
      <c r="D470" s="4" t="s">
        <v>272</v>
      </c>
      <c r="E470" s="6" t="s">
        <v>4655</v>
      </c>
      <c r="F470" s="5">
        <f>decoded[[#This Row],[FRT_DEC]]-B469</f>
        <v>5</v>
      </c>
      <c r="G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INFO]]))),G469)</f>
        <v>53</v>
      </c>
    </row>
    <row r="471" spans="1:7" x14ac:dyDescent="0.25">
      <c r="A471" s="4" t="s">
        <v>339</v>
      </c>
      <c r="B471" s="5">
        <v>1556336002293</v>
      </c>
      <c r="C471" s="4" t="s">
        <v>4656</v>
      </c>
      <c r="D471" s="4" t="s">
        <v>57</v>
      </c>
      <c r="E471" s="6" t="s">
        <v>366</v>
      </c>
      <c r="F471" s="5">
        <f>decoded[[#This Row],[FRT_DEC]]-B470</f>
        <v>8</v>
      </c>
      <c r="G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INFO]]))),G470)</f>
        <v>53</v>
      </c>
    </row>
    <row r="472" spans="1:7" x14ac:dyDescent="0.25">
      <c r="A472" s="4" t="s">
        <v>340</v>
      </c>
      <c r="B472" s="5">
        <v>1556336002298</v>
      </c>
      <c r="C472" s="4" t="s">
        <v>4657</v>
      </c>
      <c r="D472" s="4" t="s">
        <v>57</v>
      </c>
      <c r="E472" s="6" t="s">
        <v>368</v>
      </c>
      <c r="F472" s="5">
        <f>decoded[[#This Row],[FRT_DEC]]-B471</f>
        <v>5</v>
      </c>
      <c r="G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INFO]]))),G471)</f>
        <v>53</v>
      </c>
    </row>
    <row r="473" spans="1:7" x14ac:dyDescent="0.25">
      <c r="A473" s="4" t="s">
        <v>341</v>
      </c>
      <c r="B473" s="5">
        <v>1556336002301</v>
      </c>
      <c r="C473" s="4" t="s">
        <v>4658</v>
      </c>
      <c r="D473" s="4" t="s">
        <v>57</v>
      </c>
      <c r="E473" s="6" t="s">
        <v>59</v>
      </c>
      <c r="F473" s="5">
        <f>decoded[[#This Row],[FRT_DEC]]-B472</f>
        <v>3</v>
      </c>
      <c r="G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INFO]]))),G472)</f>
        <v>53</v>
      </c>
    </row>
    <row r="474" spans="1:7" x14ac:dyDescent="0.25">
      <c r="A474" s="4" t="s">
        <v>342</v>
      </c>
      <c r="B474" s="5">
        <v>1556336002305</v>
      </c>
      <c r="C474" s="4" t="s">
        <v>4659</v>
      </c>
      <c r="D474" s="4" t="s">
        <v>57</v>
      </c>
      <c r="E474" s="6" t="s">
        <v>60</v>
      </c>
      <c r="F474" s="5">
        <f>decoded[[#This Row],[FRT_DEC]]-B473</f>
        <v>4</v>
      </c>
      <c r="G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INFO]]))),G473)</f>
        <v>53</v>
      </c>
    </row>
    <row r="475" spans="1:7" x14ac:dyDescent="0.25">
      <c r="A475" s="4" t="s">
        <v>343</v>
      </c>
      <c r="B475" s="5">
        <v>1556336002308</v>
      </c>
      <c r="C475" s="4" t="s">
        <v>4660</v>
      </c>
      <c r="D475" s="4" t="s">
        <v>61</v>
      </c>
      <c r="E475" s="6" t="s">
        <v>4661</v>
      </c>
      <c r="F475" s="5">
        <f>decoded[[#This Row],[FRT_DEC]]-B474</f>
        <v>3</v>
      </c>
      <c r="G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INFO]]))),G474)</f>
        <v>53</v>
      </c>
    </row>
    <row r="476" spans="1:7" x14ac:dyDescent="0.25">
      <c r="A476" s="4" t="s">
        <v>344</v>
      </c>
      <c r="B476" s="5">
        <v>1556336002311</v>
      </c>
      <c r="C476" s="4" t="s">
        <v>4662</v>
      </c>
      <c r="D476" s="4" t="s">
        <v>62</v>
      </c>
      <c r="E476" s="6" t="s">
        <v>63</v>
      </c>
      <c r="F476" s="5">
        <f>decoded[[#This Row],[FRT_DEC]]-B475</f>
        <v>3</v>
      </c>
      <c r="G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INFO]]))),G475)</f>
        <v>53</v>
      </c>
    </row>
    <row r="477" spans="1:7" x14ac:dyDescent="0.25">
      <c r="A477" s="4" t="s">
        <v>345</v>
      </c>
      <c r="B477" s="5">
        <v>1556336002324</v>
      </c>
      <c r="C477" s="4" t="s">
        <v>4663</v>
      </c>
      <c r="D477" s="4" t="s">
        <v>1131</v>
      </c>
      <c r="E477" s="6" t="s">
        <v>2143</v>
      </c>
      <c r="F477" s="5">
        <f>decoded[[#This Row],[FRT_DEC]]-B476</f>
        <v>13</v>
      </c>
      <c r="G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INFO]]))),G476)</f>
        <v>53</v>
      </c>
    </row>
    <row r="478" spans="1:7" x14ac:dyDescent="0.25">
      <c r="A478" s="4" t="s">
        <v>346</v>
      </c>
      <c r="B478" s="5">
        <v>1556336002328</v>
      </c>
      <c r="C478" s="4" t="s">
        <v>4664</v>
      </c>
      <c r="D478" s="4" t="s">
        <v>1131</v>
      </c>
      <c r="E478" s="6" t="s">
        <v>2144</v>
      </c>
      <c r="F478" s="5">
        <f>decoded[[#This Row],[FRT_DEC]]-B477</f>
        <v>4</v>
      </c>
      <c r="G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INFO]]))),G477)</f>
        <v>53</v>
      </c>
    </row>
    <row r="479" spans="1:7" x14ac:dyDescent="0.25">
      <c r="A479" s="4" t="s">
        <v>347</v>
      </c>
      <c r="B479" s="5">
        <v>1556336002342</v>
      </c>
      <c r="C479" s="4" t="s">
        <v>4665</v>
      </c>
      <c r="D479" s="4" t="s">
        <v>1131</v>
      </c>
      <c r="E479" s="6" t="s">
        <v>2145</v>
      </c>
      <c r="F479" s="5">
        <f>decoded[[#This Row],[FRT_DEC]]-B478</f>
        <v>14</v>
      </c>
      <c r="G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INFO]]))),G478)</f>
        <v>53</v>
      </c>
    </row>
    <row r="480" spans="1:7" x14ac:dyDescent="0.25">
      <c r="A480" s="4" t="s">
        <v>348</v>
      </c>
      <c r="B480" s="5">
        <v>1556336002347</v>
      </c>
      <c r="C480" s="4" t="s">
        <v>4666</v>
      </c>
      <c r="D480" s="4" t="s">
        <v>65</v>
      </c>
      <c r="E480" s="6" t="s">
        <v>66</v>
      </c>
      <c r="F480" s="5">
        <f>decoded[[#This Row],[FRT_DEC]]-B479</f>
        <v>5</v>
      </c>
      <c r="G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INFO]]))),G479)</f>
        <v>53</v>
      </c>
    </row>
    <row r="481" spans="1:7" x14ac:dyDescent="0.25">
      <c r="A481" s="4" t="s">
        <v>349</v>
      </c>
      <c r="B481" s="5">
        <v>1556336002355</v>
      </c>
      <c r="C481" s="4" t="s">
        <v>4667</v>
      </c>
      <c r="D481" s="4" t="s">
        <v>11</v>
      </c>
      <c r="E481" s="6" t="s">
        <v>4023</v>
      </c>
      <c r="F481" s="5">
        <f>decoded[[#This Row],[FRT_DEC]]-B480</f>
        <v>8</v>
      </c>
      <c r="G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INFO]]))),G480)</f>
        <v>53</v>
      </c>
    </row>
    <row r="482" spans="1:7" x14ac:dyDescent="0.25">
      <c r="A482" s="4" t="s">
        <v>350</v>
      </c>
      <c r="B482" s="5">
        <v>1556336002379</v>
      </c>
      <c r="C482" s="4" t="s">
        <v>4668</v>
      </c>
      <c r="D482" s="4" t="s">
        <v>52</v>
      </c>
      <c r="E482" s="6" t="s">
        <v>754</v>
      </c>
      <c r="F482" s="5">
        <f>decoded[[#This Row],[FRT_DEC]]-B481</f>
        <v>24</v>
      </c>
      <c r="G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INFO]]))),G481)</f>
        <v>53</v>
      </c>
    </row>
    <row r="483" spans="1:7" x14ac:dyDescent="0.25">
      <c r="A483" s="4" t="s">
        <v>351</v>
      </c>
      <c r="B483" s="5">
        <v>1556336002384</v>
      </c>
      <c r="C483" s="4" t="s">
        <v>4669</v>
      </c>
      <c r="D483" s="4" t="s">
        <v>11</v>
      </c>
      <c r="E483" s="6" t="s">
        <v>4015</v>
      </c>
      <c r="F483" s="5">
        <f>decoded[[#This Row],[FRT_DEC]]-B482</f>
        <v>5</v>
      </c>
      <c r="G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INFO]]))),G482)</f>
        <v>53</v>
      </c>
    </row>
    <row r="484" spans="1:7" x14ac:dyDescent="0.25">
      <c r="A484" s="4" t="s">
        <v>352</v>
      </c>
      <c r="B484" s="5">
        <v>1556336002393</v>
      </c>
      <c r="C484" s="4" t="s">
        <v>4670</v>
      </c>
      <c r="D484" s="4" t="s">
        <v>52</v>
      </c>
      <c r="E484" s="6" t="s">
        <v>64</v>
      </c>
      <c r="F484" s="5">
        <f>decoded[[#This Row],[FRT_DEC]]-B483</f>
        <v>9</v>
      </c>
      <c r="G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INFO]]))),G483)</f>
        <v>53</v>
      </c>
    </row>
    <row r="485" spans="1:7" x14ac:dyDescent="0.25">
      <c r="A485" s="4" t="s">
        <v>353</v>
      </c>
      <c r="B485" s="5">
        <v>1556336002396</v>
      </c>
      <c r="C485" s="4" t="s">
        <v>4671</v>
      </c>
      <c r="D485" s="4" t="s">
        <v>67</v>
      </c>
      <c r="E485" s="6" t="s">
        <v>4091</v>
      </c>
      <c r="F485" s="5">
        <f>decoded[[#This Row],[FRT_DEC]]-B484</f>
        <v>3</v>
      </c>
      <c r="G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INFO]]))),G484)</f>
        <v>53</v>
      </c>
    </row>
    <row r="486" spans="1:7" x14ac:dyDescent="0.25">
      <c r="A486" s="4" t="s">
        <v>354</v>
      </c>
      <c r="B486" s="5">
        <v>1556336002403</v>
      </c>
      <c r="C486" s="4" t="s">
        <v>4672</v>
      </c>
      <c r="D486" s="4" t="s">
        <v>97</v>
      </c>
      <c r="E486" s="6" t="s">
        <v>3741</v>
      </c>
      <c r="F486" s="5">
        <f>decoded[[#This Row],[FRT_DEC]]-B485</f>
        <v>7</v>
      </c>
      <c r="G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INFO]]))),G485)</f>
        <v>53</v>
      </c>
    </row>
    <row r="487" spans="1:7" x14ac:dyDescent="0.25">
      <c r="A487" s="4" t="s">
        <v>355</v>
      </c>
      <c r="B487" s="5">
        <v>1556336002408</v>
      </c>
      <c r="C487" s="4" t="s">
        <v>4673</v>
      </c>
      <c r="D487" s="4" t="s">
        <v>97</v>
      </c>
      <c r="E487" s="6" t="s">
        <v>2127</v>
      </c>
      <c r="F487" s="5">
        <f>decoded[[#This Row],[FRT_DEC]]-B486</f>
        <v>5</v>
      </c>
      <c r="G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INFO]]))),G486)</f>
        <v>53</v>
      </c>
    </row>
    <row r="488" spans="1:7" x14ac:dyDescent="0.25">
      <c r="A488" s="4" t="s">
        <v>357</v>
      </c>
      <c r="B488" s="5">
        <v>1556336002421</v>
      </c>
      <c r="C488" s="4" t="s">
        <v>4674</v>
      </c>
      <c r="D488" s="4" t="s">
        <v>9</v>
      </c>
      <c r="E488" s="6" t="s">
        <v>4002</v>
      </c>
      <c r="F488" s="5">
        <f>decoded[[#This Row],[FRT_DEC]]-B487</f>
        <v>13</v>
      </c>
      <c r="G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INFO]]))),G487)</f>
        <v>53</v>
      </c>
    </row>
    <row r="489" spans="1:7" x14ac:dyDescent="0.25">
      <c r="A489" s="4" t="s">
        <v>359</v>
      </c>
      <c r="B489" s="5">
        <v>1556336002425</v>
      </c>
      <c r="C489" s="4" t="s">
        <v>4675</v>
      </c>
      <c r="D489" s="4" t="s">
        <v>97</v>
      </c>
      <c r="E489" s="6" t="s">
        <v>2146</v>
      </c>
      <c r="F489" s="5">
        <f>decoded[[#This Row],[FRT_DEC]]-B488</f>
        <v>4</v>
      </c>
      <c r="G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INFO]]))),G488)</f>
        <v>53</v>
      </c>
    </row>
    <row r="490" spans="1:7" x14ac:dyDescent="0.25">
      <c r="A490" s="4" t="s">
        <v>360</v>
      </c>
      <c r="B490" s="5">
        <v>1556336003260</v>
      </c>
      <c r="C490" s="4" t="s">
        <v>4676</v>
      </c>
      <c r="D490" s="4" t="s">
        <v>12</v>
      </c>
      <c r="E490" s="6" t="s">
        <v>4</v>
      </c>
      <c r="F490" s="5">
        <f>decoded[[#This Row],[FRT_DEC]]-B489</f>
        <v>835</v>
      </c>
      <c r="G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INFO]]))),G489)</f>
        <v>53</v>
      </c>
    </row>
    <row r="491" spans="1:7" x14ac:dyDescent="0.25">
      <c r="A491" s="4" t="s">
        <v>361</v>
      </c>
      <c r="B491" s="5">
        <v>1556336003265</v>
      </c>
      <c r="C491" s="4" t="s">
        <v>4677</v>
      </c>
      <c r="D491" s="4" t="s">
        <v>8</v>
      </c>
      <c r="E491" s="6" t="s">
        <v>4078</v>
      </c>
      <c r="F491" s="5">
        <f>decoded[[#This Row],[FRT_DEC]]-B490</f>
        <v>5</v>
      </c>
      <c r="G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INFO]]))),G490)</f>
        <v>53</v>
      </c>
    </row>
    <row r="492" spans="1:7" x14ac:dyDescent="0.25">
      <c r="A492" s="4" t="s">
        <v>362</v>
      </c>
      <c r="B492" s="5">
        <v>1556336003350</v>
      </c>
      <c r="C492" s="4" t="s">
        <v>4678</v>
      </c>
      <c r="D492" s="4" t="s">
        <v>12</v>
      </c>
      <c r="E492" s="6" t="s">
        <v>4</v>
      </c>
      <c r="F492" s="5">
        <f>decoded[[#This Row],[FRT_DEC]]-B491</f>
        <v>85</v>
      </c>
      <c r="G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INFO]]))),G491)</f>
        <v>53</v>
      </c>
    </row>
    <row r="493" spans="1:7" x14ac:dyDescent="0.25">
      <c r="A493" s="4" t="s">
        <v>363</v>
      </c>
      <c r="B493" s="5">
        <v>1556336003357</v>
      </c>
      <c r="C493" s="4" t="s">
        <v>4679</v>
      </c>
      <c r="D493" s="4" t="s">
        <v>8</v>
      </c>
      <c r="E493" s="6" t="s">
        <v>4088</v>
      </c>
      <c r="F493" s="5">
        <f>decoded[[#This Row],[FRT_DEC]]-B492</f>
        <v>7</v>
      </c>
      <c r="G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INFO]]))),G492)</f>
        <v>53</v>
      </c>
    </row>
    <row r="494" spans="1:7" x14ac:dyDescent="0.25">
      <c r="A494" s="4" t="s">
        <v>364</v>
      </c>
      <c r="B494" s="5">
        <v>1556336003464</v>
      </c>
      <c r="C494" s="4" t="s">
        <v>4680</v>
      </c>
      <c r="D494" s="4" t="s">
        <v>12</v>
      </c>
      <c r="E494" s="6" t="s">
        <v>4</v>
      </c>
      <c r="F494" s="5">
        <f>decoded[[#This Row],[FRT_DEC]]-B493</f>
        <v>107</v>
      </c>
      <c r="G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INFO]]))),G493)</f>
        <v>53</v>
      </c>
    </row>
    <row r="495" spans="1:7" x14ac:dyDescent="0.25">
      <c r="A495" s="4" t="s">
        <v>365</v>
      </c>
      <c r="B495" s="5">
        <v>1556336003469</v>
      </c>
      <c r="C495" s="4" t="s">
        <v>4681</v>
      </c>
      <c r="D495" s="4" t="s">
        <v>8</v>
      </c>
      <c r="E495" s="6" t="s">
        <v>4682</v>
      </c>
      <c r="F495" s="5">
        <f>decoded[[#This Row],[FRT_DEC]]-B494</f>
        <v>5</v>
      </c>
      <c r="G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INFO]]))),G494)</f>
        <v>53</v>
      </c>
    </row>
    <row r="496" spans="1:7" x14ac:dyDescent="0.25">
      <c r="A496" s="4" t="s">
        <v>777</v>
      </c>
      <c r="B496" s="5">
        <v>1556336007474</v>
      </c>
      <c r="C496" s="4" t="s">
        <v>4683</v>
      </c>
      <c r="D496" s="4" t="s">
        <v>1131</v>
      </c>
      <c r="E496" s="6" t="s">
        <v>2120</v>
      </c>
      <c r="F496" s="5">
        <f>decoded[[#This Row],[FRT_DEC]]-B495</f>
        <v>4005</v>
      </c>
      <c r="G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INFO]]))),G495)</f>
        <v>53</v>
      </c>
    </row>
    <row r="497" spans="1:7" x14ac:dyDescent="0.25">
      <c r="A497" s="4" t="s">
        <v>367</v>
      </c>
      <c r="B497" s="5">
        <v>1556336007477</v>
      </c>
      <c r="C497" s="4" t="s">
        <v>4684</v>
      </c>
      <c r="D497" s="4" t="s">
        <v>97</v>
      </c>
      <c r="E497" s="6" t="s">
        <v>2121</v>
      </c>
      <c r="F497" s="5">
        <f>decoded[[#This Row],[FRT_DEC]]-B496</f>
        <v>3</v>
      </c>
      <c r="G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INFO]]))),G496)</f>
        <v>53</v>
      </c>
    </row>
    <row r="498" spans="1:7" x14ac:dyDescent="0.25">
      <c r="A498" s="4" t="s">
        <v>369</v>
      </c>
      <c r="B498" s="5">
        <v>1556336007627</v>
      </c>
      <c r="C498" s="4" t="s">
        <v>4685</v>
      </c>
      <c r="D498" s="4" t="s">
        <v>109</v>
      </c>
      <c r="E498" s="6" t="s">
        <v>3768</v>
      </c>
      <c r="F498" s="5">
        <f>decoded[[#This Row],[FRT_DEC]]-B497</f>
        <v>150</v>
      </c>
      <c r="G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INFO]]))),G497)</f>
        <v>53</v>
      </c>
    </row>
    <row r="499" spans="1:7" x14ac:dyDescent="0.25">
      <c r="A499" s="4" t="s">
        <v>370</v>
      </c>
      <c r="B499" s="5">
        <v>1556336007629</v>
      </c>
      <c r="C499" s="4" t="s">
        <v>4686</v>
      </c>
      <c r="D499" s="4" t="s">
        <v>3742</v>
      </c>
      <c r="E499" s="6" t="s">
        <v>4687</v>
      </c>
      <c r="F499" s="5">
        <f>decoded[[#This Row],[FRT_DEC]]-B498</f>
        <v>2</v>
      </c>
      <c r="G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INFO]]))),G498)</f>
        <v>53</v>
      </c>
    </row>
    <row r="500" spans="1:7" x14ac:dyDescent="0.25">
      <c r="A500" s="4" t="s">
        <v>371</v>
      </c>
      <c r="B500" s="5">
        <v>1556336007633</v>
      </c>
      <c r="C500" s="4" t="s">
        <v>4688</v>
      </c>
      <c r="D500" s="4" t="s">
        <v>3742</v>
      </c>
      <c r="E500" s="6" t="s">
        <v>3982</v>
      </c>
      <c r="F500" s="5">
        <f>decoded[[#This Row],[FRT_DEC]]-B499</f>
        <v>4</v>
      </c>
      <c r="G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INFO]]))),G499)</f>
        <v>53</v>
      </c>
    </row>
    <row r="501" spans="1:7" x14ac:dyDescent="0.25">
      <c r="A501" s="4" t="s">
        <v>372</v>
      </c>
      <c r="B501" s="5">
        <v>1556336007646</v>
      </c>
      <c r="C501" s="4" t="s">
        <v>4689</v>
      </c>
      <c r="D501" s="4" t="s">
        <v>1131</v>
      </c>
      <c r="E501" s="6" t="s">
        <v>2122</v>
      </c>
      <c r="F501" s="5">
        <f>decoded[[#This Row],[FRT_DEC]]-B500</f>
        <v>13</v>
      </c>
      <c r="G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INFO]]))),G500)</f>
        <v>53</v>
      </c>
    </row>
    <row r="502" spans="1:7" x14ac:dyDescent="0.25">
      <c r="A502" s="4" t="s">
        <v>373</v>
      </c>
      <c r="B502" s="5">
        <v>1556336007650</v>
      </c>
      <c r="C502" s="4" t="s">
        <v>4690</v>
      </c>
      <c r="D502" s="4" t="s">
        <v>97</v>
      </c>
      <c r="E502" s="6" t="s">
        <v>2123</v>
      </c>
      <c r="F502" s="5">
        <f>decoded[[#This Row],[FRT_DEC]]-B501</f>
        <v>4</v>
      </c>
      <c r="G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INFO]]))),G501)</f>
        <v>53</v>
      </c>
    </row>
    <row r="503" spans="1:7" x14ac:dyDescent="0.25">
      <c r="A503" s="4" t="s">
        <v>374</v>
      </c>
      <c r="B503" s="5">
        <v>1556336007718</v>
      </c>
      <c r="C503" s="4" t="s">
        <v>4691</v>
      </c>
      <c r="D503" s="4" t="s">
        <v>110</v>
      </c>
      <c r="E503" s="6" t="s">
        <v>234</v>
      </c>
      <c r="F503" s="5">
        <f>decoded[[#This Row],[FRT_DEC]]-B502</f>
        <v>68</v>
      </c>
      <c r="G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INFO]]))),G502)</f>
        <v>53</v>
      </c>
    </row>
    <row r="504" spans="1:7" x14ac:dyDescent="0.25">
      <c r="A504" s="4" t="s">
        <v>375</v>
      </c>
      <c r="B504" s="5">
        <v>1556336007731</v>
      </c>
      <c r="C504" s="4" t="s">
        <v>4692</v>
      </c>
      <c r="D504" s="4" t="s">
        <v>1131</v>
      </c>
      <c r="E504" s="6" t="s">
        <v>2124</v>
      </c>
      <c r="F504" s="5">
        <f>decoded[[#This Row],[FRT_DEC]]-B503</f>
        <v>13</v>
      </c>
      <c r="G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INFO]]))),G503)</f>
        <v>53</v>
      </c>
    </row>
    <row r="505" spans="1:7" x14ac:dyDescent="0.25">
      <c r="A505" s="4" t="s">
        <v>376</v>
      </c>
      <c r="B505" s="5">
        <v>1556336007735</v>
      </c>
      <c r="C505" s="4" t="s">
        <v>4693</v>
      </c>
      <c r="D505" s="4" t="s">
        <v>97</v>
      </c>
      <c r="E505" s="6" t="s">
        <v>2125</v>
      </c>
      <c r="F505" s="5">
        <f>decoded[[#This Row],[FRT_DEC]]-B504</f>
        <v>4</v>
      </c>
      <c r="G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INFO]]))),G504)</f>
        <v>53</v>
      </c>
    </row>
    <row r="506" spans="1:7" x14ac:dyDescent="0.25">
      <c r="A506" s="4" t="s">
        <v>377</v>
      </c>
      <c r="B506" s="5">
        <v>1556336009030</v>
      </c>
      <c r="C506" s="4" t="s">
        <v>4694</v>
      </c>
      <c r="D506" s="4" t="s">
        <v>112</v>
      </c>
      <c r="E506" s="6" t="s">
        <v>3761</v>
      </c>
      <c r="F506" s="5">
        <f>decoded[[#This Row],[FRT_DEC]]-B505</f>
        <v>1295</v>
      </c>
      <c r="G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INFO]]))),G505)</f>
        <v>53</v>
      </c>
    </row>
    <row r="507" spans="1:7" x14ac:dyDescent="0.25">
      <c r="A507" s="4" t="s">
        <v>778</v>
      </c>
      <c r="B507" s="5">
        <v>1556336009043</v>
      </c>
      <c r="C507" s="4" t="s">
        <v>4695</v>
      </c>
      <c r="D507" s="4" t="s">
        <v>238</v>
      </c>
      <c r="E507" s="6" t="s">
        <v>239</v>
      </c>
      <c r="F507" s="5">
        <f>decoded[[#This Row],[FRT_DEC]]-B506</f>
        <v>13</v>
      </c>
      <c r="G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INFO]]))),G506)</f>
        <v>53</v>
      </c>
    </row>
    <row r="508" spans="1:7" x14ac:dyDescent="0.25">
      <c r="A508" s="4" t="s">
        <v>779</v>
      </c>
      <c r="B508" s="5">
        <v>1556336009046</v>
      </c>
      <c r="C508" s="4" t="s">
        <v>4696</v>
      </c>
      <c r="D508" s="4" t="s">
        <v>241</v>
      </c>
      <c r="E508" s="6" t="s">
        <v>3764</v>
      </c>
      <c r="F508" s="5">
        <f>decoded[[#This Row],[FRT_DEC]]-B507</f>
        <v>3</v>
      </c>
      <c r="G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INFO]]))),G507)</f>
        <v>53</v>
      </c>
    </row>
    <row r="509" spans="1:7" x14ac:dyDescent="0.25">
      <c r="A509" s="4" t="s">
        <v>378</v>
      </c>
      <c r="B509" s="5">
        <v>1556336009050</v>
      </c>
      <c r="C509" s="4" t="s">
        <v>4697</v>
      </c>
      <c r="D509" s="4" t="s">
        <v>74</v>
      </c>
      <c r="E509" s="6" t="s">
        <v>243</v>
      </c>
      <c r="F509" s="5">
        <f>decoded[[#This Row],[FRT_DEC]]-B508</f>
        <v>4</v>
      </c>
      <c r="G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INFO]]))),G508)</f>
        <v>53</v>
      </c>
    </row>
    <row r="510" spans="1:7" x14ac:dyDescent="0.25">
      <c r="A510" s="4" t="s">
        <v>379</v>
      </c>
      <c r="B510" s="5">
        <v>1556336009052</v>
      </c>
      <c r="C510" s="4" t="s">
        <v>4698</v>
      </c>
      <c r="D510" s="4" t="s">
        <v>74</v>
      </c>
      <c r="E510" s="6" t="s">
        <v>76</v>
      </c>
      <c r="F510" s="5">
        <f>decoded[[#This Row],[FRT_DEC]]-B509</f>
        <v>2</v>
      </c>
      <c r="G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INFO]]))),G509)</f>
        <v>53</v>
      </c>
    </row>
    <row r="511" spans="1:7" x14ac:dyDescent="0.25">
      <c r="A511" s="4" t="s">
        <v>780</v>
      </c>
      <c r="B511" s="5">
        <v>1556336009064</v>
      </c>
      <c r="C511" s="4" t="s">
        <v>4699</v>
      </c>
      <c r="D511" s="4" t="s">
        <v>51</v>
      </c>
      <c r="E511" s="6" t="s">
        <v>2012</v>
      </c>
      <c r="F511" s="5">
        <f>decoded[[#This Row],[FRT_DEC]]-B510</f>
        <v>12</v>
      </c>
      <c r="G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INFO]]))),G510)</f>
        <v>53</v>
      </c>
    </row>
    <row r="512" spans="1:7" x14ac:dyDescent="0.25">
      <c r="A512" s="4" t="s">
        <v>781</v>
      </c>
      <c r="B512" s="5">
        <v>1556336009072</v>
      </c>
      <c r="C512" s="4" t="s">
        <v>4700</v>
      </c>
      <c r="D512" s="4" t="s">
        <v>51</v>
      </c>
      <c r="E512" s="6" t="s">
        <v>4701</v>
      </c>
      <c r="F512" s="5">
        <f>decoded[[#This Row],[FRT_DEC]]-B511</f>
        <v>8</v>
      </c>
      <c r="G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INFO]]))),G511)</f>
        <v>53</v>
      </c>
    </row>
    <row r="513" spans="1:7" x14ac:dyDescent="0.25">
      <c r="A513" s="4" t="s">
        <v>782</v>
      </c>
      <c r="B513" s="5">
        <v>1556336009075</v>
      </c>
      <c r="C513" s="4" t="s">
        <v>4702</v>
      </c>
      <c r="D513" s="4" t="s">
        <v>247</v>
      </c>
      <c r="E513" s="6" t="s">
        <v>248</v>
      </c>
      <c r="F513" s="5">
        <f>decoded[[#This Row],[FRT_DEC]]-B512</f>
        <v>3</v>
      </c>
      <c r="G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INFO]]))),G512)</f>
        <v>53</v>
      </c>
    </row>
    <row r="514" spans="1:7" x14ac:dyDescent="0.25">
      <c r="A514" s="4" t="s">
        <v>783</v>
      </c>
      <c r="B514" s="5">
        <v>1556336009080</v>
      </c>
      <c r="C514" s="4" t="s">
        <v>4703</v>
      </c>
      <c r="D514" s="4" t="s">
        <v>9</v>
      </c>
      <c r="E514" s="6" t="s">
        <v>4002</v>
      </c>
      <c r="F514" s="5">
        <f>decoded[[#This Row],[FRT_DEC]]-B513</f>
        <v>5</v>
      </c>
      <c r="G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INFO]]))),G513)</f>
        <v>53</v>
      </c>
    </row>
    <row r="515" spans="1:7" x14ac:dyDescent="0.25">
      <c r="A515" s="4" t="s">
        <v>784</v>
      </c>
      <c r="B515" s="5">
        <v>1556336009085</v>
      </c>
      <c r="C515" s="4" t="s">
        <v>4704</v>
      </c>
      <c r="D515" s="4" t="s">
        <v>11</v>
      </c>
      <c r="E515" s="6" t="s">
        <v>4022</v>
      </c>
      <c r="F515" s="5">
        <f>decoded[[#This Row],[FRT_DEC]]-B514</f>
        <v>5</v>
      </c>
      <c r="G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INFO]]))),G514)</f>
        <v>53</v>
      </c>
    </row>
    <row r="516" spans="1:7" x14ac:dyDescent="0.25">
      <c r="A516" s="4" t="s">
        <v>785</v>
      </c>
      <c r="B516" s="5">
        <v>1556336009093</v>
      </c>
      <c r="C516" s="4" t="s">
        <v>4705</v>
      </c>
      <c r="D516" s="4" t="s">
        <v>52</v>
      </c>
      <c r="E516" s="6" t="s">
        <v>53</v>
      </c>
      <c r="F516" s="5">
        <f>decoded[[#This Row],[FRT_DEC]]-B515</f>
        <v>8</v>
      </c>
      <c r="G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INFO]]))),G515)</f>
        <v>53</v>
      </c>
    </row>
    <row r="517" spans="1:7" x14ac:dyDescent="0.25">
      <c r="A517" s="4" t="s">
        <v>380</v>
      </c>
      <c r="B517" s="5">
        <v>1556336009121</v>
      </c>
      <c r="C517" s="4" t="s">
        <v>4706</v>
      </c>
      <c r="D517" s="4" t="s">
        <v>54</v>
      </c>
      <c r="E517" s="6" t="s">
        <v>4707</v>
      </c>
      <c r="F517" s="5">
        <f>decoded[[#This Row],[FRT_DEC]]-B516</f>
        <v>28</v>
      </c>
      <c r="G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INFO]]))),G516)</f>
        <v>53</v>
      </c>
    </row>
    <row r="518" spans="1:7" x14ac:dyDescent="0.25">
      <c r="A518" s="4" t="s">
        <v>381</v>
      </c>
      <c r="B518" s="5">
        <v>1556336009126</v>
      </c>
      <c r="C518" s="4" t="s">
        <v>4708</v>
      </c>
      <c r="D518" s="4" t="s">
        <v>1131</v>
      </c>
      <c r="E518" s="6" t="s">
        <v>2126</v>
      </c>
      <c r="F518" s="5">
        <f>decoded[[#This Row],[FRT_DEC]]-B517</f>
        <v>5</v>
      </c>
      <c r="G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INFO]]))),G517)</f>
        <v>53</v>
      </c>
    </row>
    <row r="519" spans="1:7" x14ac:dyDescent="0.25">
      <c r="A519" s="4" t="s">
        <v>382</v>
      </c>
      <c r="B519" s="5">
        <v>1556336009131</v>
      </c>
      <c r="C519" s="4" t="s">
        <v>4709</v>
      </c>
      <c r="D519" s="4" t="s">
        <v>97</v>
      </c>
      <c r="E519" s="6" t="s">
        <v>2127</v>
      </c>
      <c r="F519" s="5">
        <f>decoded[[#This Row],[FRT_DEC]]-B518</f>
        <v>5</v>
      </c>
      <c r="G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INFO]]))),G518)</f>
        <v>53</v>
      </c>
    </row>
    <row r="520" spans="1:7" ht="30" x14ac:dyDescent="0.25">
      <c r="A520" s="4" t="s">
        <v>786</v>
      </c>
      <c r="B520" s="5">
        <v>1556336009146</v>
      </c>
      <c r="C520" s="4" t="s">
        <v>4710</v>
      </c>
      <c r="D520" s="4" t="s">
        <v>10</v>
      </c>
      <c r="E520" s="6" t="s">
        <v>4711</v>
      </c>
      <c r="F520" s="5">
        <f>decoded[[#This Row],[FRT_DEC]]-B519</f>
        <v>15</v>
      </c>
      <c r="G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INFO]]))),G519)</f>
        <v>53</v>
      </c>
    </row>
    <row r="521" spans="1:7" ht="30" x14ac:dyDescent="0.25">
      <c r="A521" s="4" t="s">
        <v>787</v>
      </c>
      <c r="B521" s="5">
        <v>1556336009150</v>
      </c>
      <c r="C521" s="4" t="s">
        <v>4712</v>
      </c>
      <c r="D521" s="4" t="s">
        <v>10</v>
      </c>
      <c r="E521" s="6" t="s">
        <v>4711</v>
      </c>
      <c r="F521" s="5">
        <f>decoded[[#This Row],[FRT_DEC]]-B520</f>
        <v>4</v>
      </c>
      <c r="G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INFO]]))),G520)</f>
        <v>53</v>
      </c>
    </row>
    <row r="522" spans="1:7" x14ac:dyDescent="0.25">
      <c r="A522" s="4" t="s">
        <v>383</v>
      </c>
      <c r="B522" s="5">
        <v>1556336009153</v>
      </c>
      <c r="C522" s="4" t="s">
        <v>4713</v>
      </c>
      <c r="D522" s="4" t="s">
        <v>10</v>
      </c>
      <c r="E522" s="6" t="s">
        <v>4714</v>
      </c>
      <c r="F522" s="5">
        <f>decoded[[#This Row],[FRT_DEC]]-B521</f>
        <v>3</v>
      </c>
      <c r="G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INFO]]))),G521)</f>
        <v>53</v>
      </c>
    </row>
    <row r="523" spans="1:7" x14ac:dyDescent="0.25">
      <c r="A523" s="4" t="s">
        <v>384</v>
      </c>
      <c r="B523" s="5">
        <v>1556336009157</v>
      </c>
      <c r="C523" s="4" t="s">
        <v>4715</v>
      </c>
      <c r="D523" s="4" t="s">
        <v>1131</v>
      </c>
      <c r="E523" s="6" t="s">
        <v>2128</v>
      </c>
      <c r="F523" s="5">
        <f>decoded[[#This Row],[FRT_DEC]]-B522</f>
        <v>4</v>
      </c>
      <c r="G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INFO]]))),G522)</f>
        <v>53</v>
      </c>
    </row>
    <row r="524" spans="1:7" x14ac:dyDescent="0.25">
      <c r="A524" s="4" t="s">
        <v>788</v>
      </c>
      <c r="B524" s="5">
        <v>1556336009160</v>
      </c>
      <c r="C524" s="4" t="s">
        <v>4716</v>
      </c>
      <c r="D524" s="4" t="s">
        <v>1131</v>
      </c>
      <c r="E524" s="6" t="s">
        <v>2128</v>
      </c>
      <c r="F524" s="5">
        <f>decoded[[#This Row],[FRT_DEC]]-B523</f>
        <v>3</v>
      </c>
      <c r="G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INFO]]))),G523)</f>
        <v>53</v>
      </c>
    </row>
    <row r="525" spans="1:7" x14ac:dyDescent="0.25">
      <c r="A525" s="4" t="s">
        <v>647</v>
      </c>
      <c r="B525" s="5">
        <v>1556336009164</v>
      </c>
      <c r="C525" s="4" t="s">
        <v>4717</v>
      </c>
      <c r="D525" s="4" t="s">
        <v>97</v>
      </c>
      <c r="E525" s="6" t="s">
        <v>2129</v>
      </c>
      <c r="F525" s="5">
        <f>decoded[[#This Row],[FRT_DEC]]-B524</f>
        <v>4</v>
      </c>
      <c r="G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INFO]]))),G524)</f>
        <v>53</v>
      </c>
    </row>
    <row r="526" spans="1:7" x14ac:dyDescent="0.25">
      <c r="A526" s="4" t="s">
        <v>385</v>
      </c>
      <c r="B526" s="5">
        <v>1556336009168</v>
      </c>
      <c r="C526" s="4" t="s">
        <v>4718</v>
      </c>
      <c r="D526" s="4" t="s">
        <v>16</v>
      </c>
      <c r="E526" s="6" t="s">
        <v>4038</v>
      </c>
      <c r="F526" s="5">
        <f>decoded[[#This Row],[FRT_DEC]]-B525</f>
        <v>4</v>
      </c>
      <c r="G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INFO]]))),G525)</f>
        <v>54</v>
      </c>
    </row>
    <row r="527" spans="1:7" x14ac:dyDescent="0.25">
      <c r="A527" s="4" t="s">
        <v>386</v>
      </c>
      <c r="B527" s="5">
        <v>1556336009173</v>
      </c>
      <c r="C527" s="4" t="s">
        <v>4719</v>
      </c>
      <c r="D527" s="4" t="s">
        <v>97</v>
      </c>
      <c r="E527" s="6" t="s">
        <v>2130</v>
      </c>
      <c r="F527" s="5">
        <f>decoded[[#This Row],[FRT_DEC]]-B526</f>
        <v>5</v>
      </c>
      <c r="G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INFO]]))),G526)</f>
        <v>54</v>
      </c>
    </row>
    <row r="528" spans="1:7" x14ac:dyDescent="0.25">
      <c r="A528" s="4" t="s">
        <v>387</v>
      </c>
      <c r="B528" s="5">
        <v>1556336009201</v>
      </c>
      <c r="C528" s="4" t="s">
        <v>4720</v>
      </c>
      <c r="D528" s="4" t="s">
        <v>11</v>
      </c>
      <c r="E528" s="6" t="s">
        <v>4006</v>
      </c>
      <c r="F528" s="5">
        <f>decoded[[#This Row],[FRT_DEC]]-B527</f>
        <v>28</v>
      </c>
      <c r="G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INFO]]))),G527)</f>
        <v>54</v>
      </c>
    </row>
    <row r="529" spans="1:7" x14ac:dyDescent="0.25">
      <c r="A529" s="4" t="s">
        <v>388</v>
      </c>
      <c r="B529" s="5">
        <v>1556336009209</v>
      </c>
      <c r="C529" s="4" t="s">
        <v>4721</v>
      </c>
      <c r="D529" s="4" t="s">
        <v>52</v>
      </c>
      <c r="E529" s="6" t="s">
        <v>2078</v>
      </c>
      <c r="F529" s="5">
        <f>decoded[[#This Row],[FRT_DEC]]-B528</f>
        <v>8</v>
      </c>
      <c r="G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INFO]]))),G528)</f>
        <v>54</v>
      </c>
    </row>
    <row r="530" spans="1:7" x14ac:dyDescent="0.25">
      <c r="A530" s="4" t="s">
        <v>389</v>
      </c>
      <c r="B530" s="5">
        <v>1556336009212</v>
      </c>
      <c r="C530" s="4" t="s">
        <v>4722</v>
      </c>
      <c r="D530" s="4" t="s">
        <v>2079</v>
      </c>
      <c r="E530" s="6" t="s">
        <v>4039</v>
      </c>
      <c r="F530" s="5">
        <f>decoded[[#This Row],[FRT_DEC]]-B529</f>
        <v>3</v>
      </c>
      <c r="G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INFO]]))),G529)</f>
        <v>54</v>
      </c>
    </row>
    <row r="531" spans="1:7" x14ac:dyDescent="0.25">
      <c r="A531" s="4" t="s">
        <v>390</v>
      </c>
      <c r="B531" s="5">
        <v>1556336009236</v>
      </c>
      <c r="C531" s="4" t="s">
        <v>4723</v>
      </c>
      <c r="D531" s="4" t="s">
        <v>12</v>
      </c>
      <c r="E531" s="6" t="s">
        <v>4</v>
      </c>
      <c r="F531" s="5">
        <f>decoded[[#This Row],[FRT_DEC]]-B530</f>
        <v>24</v>
      </c>
      <c r="G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INFO]]))),G530)</f>
        <v>54</v>
      </c>
    </row>
    <row r="532" spans="1:7" x14ac:dyDescent="0.25">
      <c r="A532" s="4" t="s">
        <v>391</v>
      </c>
      <c r="B532" s="5">
        <v>1556336009241</v>
      </c>
      <c r="C532" s="4" t="s">
        <v>4724</v>
      </c>
      <c r="D532" s="4" t="s">
        <v>8</v>
      </c>
      <c r="E532" s="6" t="s">
        <v>4078</v>
      </c>
      <c r="F532" s="5">
        <f>decoded[[#This Row],[FRT_DEC]]-B531</f>
        <v>5</v>
      </c>
      <c r="G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INFO]]))),G531)</f>
        <v>54</v>
      </c>
    </row>
    <row r="533" spans="1:7" x14ac:dyDescent="0.25">
      <c r="A533" s="4" t="s">
        <v>392</v>
      </c>
      <c r="B533" s="5">
        <v>1556336009591</v>
      </c>
      <c r="C533" s="4" t="s">
        <v>4725</v>
      </c>
      <c r="D533" s="4" t="s">
        <v>12</v>
      </c>
      <c r="E533" s="6" t="s">
        <v>4</v>
      </c>
      <c r="F533" s="5">
        <f>decoded[[#This Row],[FRT_DEC]]-B532</f>
        <v>350</v>
      </c>
      <c r="G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INFO]]))),G532)</f>
        <v>54</v>
      </c>
    </row>
    <row r="534" spans="1:7" x14ac:dyDescent="0.25">
      <c r="A534" s="4" t="s">
        <v>393</v>
      </c>
      <c r="B534" s="5">
        <v>1556336009596</v>
      </c>
      <c r="C534" s="4" t="s">
        <v>4726</v>
      </c>
      <c r="D534" s="4" t="s">
        <v>8</v>
      </c>
      <c r="E534" s="6" t="s">
        <v>4089</v>
      </c>
      <c r="F534" s="5">
        <f>decoded[[#This Row],[FRT_DEC]]-B533</f>
        <v>5</v>
      </c>
      <c r="G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INFO]]))),G533)</f>
        <v>54</v>
      </c>
    </row>
    <row r="535" spans="1:7" x14ac:dyDescent="0.25">
      <c r="A535" s="4" t="s">
        <v>394</v>
      </c>
      <c r="B535" s="5">
        <v>1556336009770</v>
      </c>
      <c r="C535" s="4" t="s">
        <v>4727</v>
      </c>
      <c r="D535" s="4" t="s">
        <v>13</v>
      </c>
      <c r="E535" s="6" t="s">
        <v>5</v>
      </c>
      <c r="F535" s="5">
        <f>decoded[[#This Row],[FRT_DEC]]-B534</f>
        <v>174</v>
      </c>
      <c r="G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INFO]]))),G534)</f>
        <v>54</v>
      </c>
    </row>
    <row r="536" spans="1:7" x14ac:dyDescent="0.25">
      <c r="A536" s="4" t="s">
        <v>395</v>
      </c>
      <c r="B536" s="5">
        <v>1556336009774</v>
      </c>
      <c r="C536" s="4" t="s">
        <v>4728</v>
      </c>
      <c r="D536" s="4" t="s">
        <v>11</v>
      </c>
      <c r="E536" s="6" t="s">
        <v>4005</v>
      </c>
      <c r="F536" s="5">
        <f>decoded[[#This Row],[FRT_DEC]]-B535</f>
        <v>4</v>
      </c>
      <c r="G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INFO]]))),G535)</f>
        <v>54</v>
      </c>
    </row>
    <row r="537" spans="1:7" x14ac:dyDescent="0.25">
      <c r="A537" s="4" t="s">
        <v>396</v>
      </c>
      <c r="B537" s="5">
        <v>1556336009846</v>
      </c>
      <c r="C537" s="4" t="s">
        <v>4729</v>
      </c>
      <c r="D537" s="4" t="s">
        <v>12</v>
      </c>
      <c r="E537" s="6" t="s">
        <v>4</v>
      </c>
      <c r="F537" s="5">
        <f>decoded[[#This Row],[FRT_DEC]]-B536</f>
        <v>72</v>
      </c>
      <c r="G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INFO]]))),G536)</f>
        <v>54</v>
      </c>
    </row>
    <row r="538" spans="1:7" x14ac:dyDescent="0.25">
      <c r="A538" s="4" t="s">
        <v>397</v>
      </c>
      <c r="B538" s="5">
        <v>1556336009849</v>
      </c>
      <c r="C538" s="4" t="s">
        <v>4730</v>
      </c>
      <c r="D538" s="4" t="s">
        <v>14</v>
      </c>
      <c r="E538" s="6" t="s">
        <v>6</v>
      </c>
      <c r="F538" s="5">
        <f>decoded[[#This Row],[FRT_DEC]]-B537</f>
        <v>3</v>
      </c>
      <c r="G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INFO]]))),G537)</f>
        <v>54</v>
      </c>
    </row>
    <row r="539" spans="1:7" x14ac:dyDescent="0.25">
      <c r="A539" s="4" t="s">
        <v>398</v>
      </c>
      <c r="B539" s="5">
        <v>1556336009857</v>
      </c>
      <c r="C539" s="4" t="s">
        <v>4731</v>
      </c>
      <c r="D539" s="4" t="s">
        <v>14</v>
      </c>
      <c r="E539" s="6" t="s">
        <v>71</v>
      </c>
      <c r="F539" s="5">
        <f>decoded[[#This Row],[FRT_DEC]]-B538</f>
        <v>8</v>
      </c>
      <c r="G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INFO]]))),G538)</f>
        <v>54</v>
      </c>
    </row>
    <row r="540" spans="1:7" x14ac:dyDescent="0.25">
      <c r="A540" s="4" t="s">
        <v>399</v>
      </c>
      <c r="B540" s="5">
        <v>1556336009873</v>
      </c>
      <c r="C540" s="4" t="s">
        <v>4732</v>
      </c>
      <c r="D540" s="4" t="s">
        <v>73</v>
      </c>
      <c r="E540" s="6" t="s">
        <v>2080</v>
      </c>
      <c r="F540" s="5">
        <f>decoded[[#This Row],[FRT_DEC]]-B539</f>
        <v>16</v>
      </c>
      <c r="G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INFO]]))),G539)</f>
        <v>54</v>
      </c>
    </row>
    <row r="541" spans="1:7" x14ac:dyDescent="0.25">
      <c r="A541" s="4" t="s">
        <v>400</v>
      </c>
      <c r="B541" s="5">
        <v>1556336009877</v>
      </c>
      <c r="C541" s="4" t="s">
        <v>4733</v>
      </c>
      <c r="D541" s="4" t="s">
        <v>2081</v>
      </c>
      <c r="E541" s="6" t="s">
        <v>2083</v>
      </c>
      <c r="F541" s="5">
        <f>decoded[[#This Row],[FRT_DEC]]-B540</f>
        <v>4</v>
      </c>
      <c r="G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INFO]]))),G540)</f>
        <v>54</v>
      </c>
    </row>
    <row r="542" spans="1:7" x14ac:dyDescent="0.25">
      <c r="A542" s="4" t="s">
        <v>401</v>
      </c>
      <c r="B542" s="5">
        <v>1556336009882</v>
      </c>
      <c r="C542" s="4" t="s">
        <v>4734</v>
      </c>
      <c r="D542" s="4" t="s">
        <v>8</v>
      </c>
      <c r="E542" s="6" t="s">
        <v>4087</v>
      </c>
      <c r="F542" s="5">
        <f>decoded[[#This Row],[FRT_DEC]]-B541</f>
        <v>5</v>
      </c>
      <c r="G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INFO]]))),G541)</f>
        <v>54</v>
      </c>
    </row>
    <row r="543" spans="1:7" x14ac:dyDescent="0.25">
      <c r="A543" s="4" t="s">
        <v>402</v>
      </c>
      <c r="B543" s="5">
        <v>1556336010272</v>
      </c>
      <c r="C543" s="4" t="s">
        <v>4735</v>
      </c>
      <c r="D543" s="4" t="s">
        <v>55</v>
      </c>
      <c r="E543" s="6" t="s">
        <v>3773</v>
      </c>
      <c r="F543" s="5">
        <f>decoded[[#This Row],[FRT_DEC]]-B542</f>
        <v>390</v>
      </c>
      <c r="G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INFO]]))),G542)</f>
        <v>54</v>
      </c>
    </row>
    <row r="544" spans="1:7" x14ac:dyDescent="0.25">
      <c r="A544" s="4" t="s">
        <v>403</v>
      </c>
      <c r="B544" s="5">
        <v>1556336010274</v>
      </c>
      <c r="C544" s="4" t="s">
        <v>4736</v>
      </c>
      <c r="D544" s="4" t="s">
        <v>3743</v>
      </c>
      <c r="E544" s="6" t="s">
        <v>4737</v>
      </c>
      <c r="F544" s="5">
        <f>decoded[[#This Row],[FRT_DEC]]-B543</f>
        <v>2</v>
      </c>
      <c r="G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INFO]]))),G543)</f>
        <v>54</v>
      </c>
    </row>
    <row r="545" spans="1:7" x14ac:dyDescent="0.25">
      <c r="A545" s="4" t="s">
        <v>404</v>
      </c>
      <c r="B545" s="5">
        <v>1556336010276</v>
      </c>
      <c r="C545" s="4" t="s">
        <v>4738</v>
      </c>
      <c r="D545" s="4" t="s">
        <v>3743</v>
      </c>
      <c r="E545" s="6" t="s">
        <v>3983</v>
      </c>
      <c r="F545" s="5">
        <f>decoded[[#This Row],[FRT_DEC]]-B544</f>
        <v>2</v>
      </c>
      <c r="G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INFO]]))),G544)</f>
        <v>54</v>
      </c>
    </row>
    <row r="546" spans="1:7" x14ac:dyDescent="0.25">
      <c r="A546" s="4" t="s">
        <v>405</v>
      </c>
      <c r="B546" s="5">
        <v>1556336010309</v>
      </c>
      <c r="C546" s="4" t="s">
        <v>4739</v>
      </c>
      <c r="D546" s="4" t="s">
        <v>267</v>
      </c>
      <c r="E546" s="6" t="s">
        <v>1082</v>
      </c>
      <c r="F546" s="5">
        <f>decoded[[#This Row],[FRT_DEC]]-B545</f>
        <v>33</v>
      </c>
      <c r="G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INFO]]))),G545)</f>
        <v>54</v>
      </c>
    </row>
    <row r="547" spans="1:7" x14ac:dyDescent="0.25">
      <c r="A547" s="4" t="s">
        <v>406</v>
      </c>
      <c r="B547" s="5">
        <v>1556336010313</v>
      </c>
      <c r="C547" s="4" t="s">
        <v>4740</v>
      </c>
      <c r="D547" s="4" t="s">
        <v>269</v>
      </c>
      <c r="E547" s="6" t="s">
        <v>4092</v>
      </c>
      <c r="F547" s="5">
        <f>decoded[[#This Row],[FRT_DEC]]-B546</f>
        <v>4</v>
      </c>
      <c r="G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INFO]]))),G546)</f>
        <v>54</v>
      </c>
    </row>
    <row r="548" spans="1:7" x14ac:dyDescent="0.25">
      <c r="A548" s="4" t="s">
        <v>407</v>
      </c>
      <c r="B548" s="5">
        <v>1556336010327</v>
      </c>
      <c r="C548" s="4" t="s">
        <v>4741</v>
      </c>
      <c r="D548" s="4" t="s">
        <v>11</v>
      </c>
      <c r="E548" s="6" t="s">
        <v>4007</v>
      </c>
      <c r="F548" s="5">
        <f>decoded[[#This Row],[FRT_DEC]]-B547</f>
        <v>14</v>
      </c>
      <c r="G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INFO]]))),G547)</f>
        <v>54</v>
      </c>
    </row>
    <row r="549" spans="1:7" x14ac:dyDescent="0.25">
      <c r="A549" s="4" t="s">
        <v>408</v>
      </c>
      <c r="B549" s="5">
        <v>1556336010348</v>
      </c>
      <c r="C549" s="4" t="s">
        <v>4742</v>
      </c>
      <c r="D549" s="4" t="s">
        <v>52</v>
      </c>
      <c r="E549" s="6" t="s">
        <v>56</v>
      </c>
      <c r="F549" s="5">
        <f>decoded[[#This Row],[FRT_DEC]]-B548</f>
        <v>21</v>
      </c>
      <c r="G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INFO]]))),G548)</f>
        <v>54</v>
      </c>
    </row>
    <row r="550" spans="1:7" x14ac:dyDescent="0.25">
      <c r="A550" s="4" t="s">
        <v>409</v>
      </c>
      <c r="B550" s="5">
        <v>1556336010354</v>
      </c>
      <c r="C550" s="4" t="s">
        <v>4743</v>
      </c>
      <c r="D550" s="4" t="s">
        <v>272</v>
      </c>
      <c r="E550" s="6" t="s">
        <v>4744</v>
      </c>
      <c r="F550" s="5">
        <f>decoded[[#This Row],[FRT_DEC]]-B549</f>
        <v>6</v>
      </c>
      <c r="G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INFO]]))),G549)</f>
        <v>54</v>
      </c>
    </row>
    <row r="551" spans="1:7" x14ac:dyDescent="0.25">
      <c r="A551" s="4" t="s">
        <v>410</v>
      </c>
      <c r="B551" s="5">
        <v>1556336010362</v>
      </c>
      <c r="C551" s="4" t="s">
        <v>4745</v>
      </c>
      <c r="D551" s="4" t="s">
        <v>1131</v>
      </c>
      <c r="E551" s="6" t="s">
        <v>3767</v>
      </c>
      <c r="F551" s="5">
        <f>decoded[[#This Row],[FRT_DEC]]-B550</f>
        <v>8</v>
      </c>
      <c r="G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INFO]]))),G550)</f>
        <v>54</v>
      </c>
    </row>
    <row r="552" spans="1:7" x14ac:dyDescent="0.25">
      <c r="A552" s="4" t="s">
        <v>411</v>
      </c>
      <c r="B552" s="5">
        <v>1556336010367</v>
      </c>
      <c r="C552" s="4" t="s">
        <v>4746</v>
      </c>
      <c r="D552" s="4" t="s">
        <v>97</v>
      </c>
      <c r="E552" s="6" t="s">
        <v>2131</v>
      </c>
      <c r="F552" s="5">
        <f>decoded[[#This Row],[FRT_DEC]]-B551</f>
        <v>5</v>
      </c>
      <c r="G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INFO]]))),G551)</f>
        <v>54</v>
      </c>
    </row>
    <row r="553" spans="1:7" x14ac:dyDescent="0.25">
      <c r="A553" s="4" t="s">
        <v>412</v>
      </c>
      <c r="B553" s="5">
        <v>1556336010387</v>
      </c>
      <c r="C553" s="4" t="s">
        <v>4747</v>
      </c>
      <c r="D553" s="4" t="s">
        <v>3726</v>
      </c>
      <c r="E553" s="6" t="s">
        <v>4748</v>
      </c>
      <c r="F553" s="5">
        <f>decoded[[#This Row],[FRT_DEC]]-B552</f>
        <v>20</v>
      </c>
      <c r="G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INFO]]))),G552)</f>
        <v>54</v>
      </c>
    </row>
    <row r="554" spans="1:7" x14ac:dyDescent="0.25">
      <c r="A554" s="4" t="s">
        <v>413</v>
      </c>
      <c r="B554" s="5">
        <v>1556336010390</v>
      </c>
      <c r="C554" s="4" t="s">
        <v>4749</v>
      </c>
      <c r="D554" s="4" t="s">
        <v>3726</v>
      </c>
      <c r="E554" s="6" t="s">
        <v>3986</v>
      </c>
      <c r="F554" s="5">
        <f>decoded[[#This Row],[FRT_DEC]]-B553</f>
        <v>3</v>
      </c>
      <c r="G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INFO]]))),G553)</f>
        <v>54</v>
      </c>
    </row>
    <row r="555" spans="1:7" x14ac:dyDescent="0.25">
      <c r="A555" s="4" t="s">
        <v>414</v>
      </c>
      <c r="B555" s="5">
        <v>1556336011622</v>
      </c>
      <c r="C555" s="4" t="s">
        <v>4750</v>
      </c>
      <c r="D555" s="4" t="s">
        <v>275</v>
      </c>
      <c r="E555" s="6" t="s">
        <v>4751</v>
      </c>
      <c r="F555" s="5">
        <f>decoded[[#This Row],[FRT_DEC]]-B554</f>
        <v>1232</v>
      </c>
      <c r="G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INFO]]))),G554)</f>
        <v>54</v>
      </c>
    </row>
    <row r="556" spans="1:7" x14ac:dyDescent="0.25">
      <c r="A556" s="4" t="s">
        <v>415</v>
      </c>
      <c r="B556" s="5">
        <v>1556336011664</v>
      </c>
      <c r="C556" s="4" t="s">
        <v>4752</v>
      </c>
      <c r="D556" s="4" t="s">
        <v>12</v>
      </c>
      <c r="E556" s="6" t="s">
        <v>4</v>
      </c>
      <c r="F556" s="5">
        <f>decoded[[#This Row],[FRT_DEC]]-B555</f>
        <v>42</v>
      </c>
      <c r="G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INFO]]))),G555)</f>
        <v>54</v>
      </c>
    </row>
    <row r="557" spans="1:7" x14ac:dyDescent="0.25">
      <c r="A557" s="4" t="s">
        <v>416</v>
      </c>
      <c r="B557" s="5">
        <v>1556336011668</v>
      </c>
      <c r="C557" s="4" t="s">
        <v>4753</v>
      </c>
      <c r="D557" s="4" t="s">
        <v>8</v>
      </c>
      <c r="E557" s="6" t="s">
        <v>4088</v>
      </c>
      <c r="F557" s="5">
        <f>decoded[[#This Row],[FRT_DEC]]-B556</f>
        <v>4</v>
      </c>
      <c r="G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INFO]]))),G556)</f>
        <v>54</v>
      </c>
    </row>
    <row r="558" spans="1:7" x14ac:dyDescent="0.25">
      <c r="A558" s="4" t="s">
        <v>417</v>
      </c>
      <c r="B558" s="5">
        <v>1556336012951</v>
      </c>
      <c r="C558" s="4" t="s">
        <v>4754</v>
      </c>
      <c r="D558" s="4" t="s">
        <v>15</v>
      </c>
      <c r="E558" s="6" t="s">
        <v>4755</v>
      </c>
      <c r="F558" s="5">
        <f>decoded[[#This Row],[FRT_DEC]]-B557</f>
        <v>1283</v>
      </c>
      <c r="G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INFO]]))),G557)</f>
        <v>54</v>
      </c>
    </row>
    <row r="559" spans="1:7" x14ac:dyDescent="0.25">
      <c r="A559" s="4" t="s">
        <v>418</v>
      </c>
      <c r="B559" s="5">
        <v>1556336012953</v>
      </c>
      <c r="C559" s="4" t="s">
        <v>4756</v>
      </c>
      <c r="D559" s="4" t="s">
        <v>15</v>
      </c>
      <c r="E559" s="6" t="s">
        <v>3987</v>
      </c>
      <c r="F559" s="5">
        <f>decoded[[#This Row],[FRT_DEC]]-B558</f>
        <v>2</v>
      </c>
      <c r="G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INFO]]))),G558)</f>
        <v>54</v>
      </c>
    </row>
    <row r="560" spans="1:7" x14ac:dyDescent="0.25">
      <c r="A560" s="4" t="s">
        <v>419</v>
      </c>
      <c r="B560" s="5">
        <v>1556336012956</v>
      </c>
      <c r="C560" s="4" t="s">
        <v>4757</v>
      </c>
      <c r="D560" s="4" t="s">
        <v>3744</v>
      </c>
      <c r="E560" s="6" t="s">
        <v>4758</v>
      </c>
      <c r="F560" s="5">
        <f>decoded[[#This Row],[FRT_DEC]]-B559</f>
        <v>3</v>
      </c>
      <c r="G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INFO]]))),G559)</f>
        <v>54</v>
      </c>
    </row>
    <row r="561" spans="1:7" x14ac:dyDescent="0.25">
      <c r="A561" s="4" t="s">
        <v>420</v>
      </c>
      <c r="B561" s="5">
        <v>1556336012958</v>
      </c>
      <c r="C561" s="4" t="s">
        <v>4759</v>
      </c>
      <c r="D561" s="4" t="s">
        <v>3744</v>
      </c>
      <c r="E561" s="6" t="s">
        <v>3988</v>
      </c>
      <c r="F561" s="5">
        <f>decoded[[#This Row],[FRT_DEC]]-B560</f>
        <v>2</v>
      </c>
      <c r="G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INFO]]))),G560)</f>
        <v>54</v>
      </c>
    </row>
    <row r="562" spans="1:7" x14ac:dyDescent="0.25">
      <c r="A562" s="4" t="s">
        <v>421</v>
      </c>
      <c r="B562" s="5">
        <v>1556336012992</v>
      </c>
      <c r="C562" s="4" t="s">
        <v>4760</v>
      </c>
      <c r="D562" s="4" t="s">
        <v>3765</v>
      </c>
      <c r="E562" s="6" t="s">
        <v>3766</v>
      </c>
      <c r="F562" s="5">
        <f>decoded[[#This Row],[FRT_DEC]]-B561</f>
        <v>34</v>
      </c>
      <c r="G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INFO]]))),G561)</f>
        <v>54</v>
      </c>
    </row>
    <row r="563" spans="1:7" ht="30" x14ac:dyDescent="0.25">
      <c r="A563" s="4" t="s">
        <v>422</v>
      </c>
      <c r="B563" s="5">
        <v>1556336012996</v>
      </c>
      <c r="C563" s="4" t="s">
        <v>4761</v>
      </c>
      <c r="D563" s="4" t="s">
        <v>267</v>
      </c>
      <c r="E563" s="6" t="s">
        <v>281</v>
      </c>
      <c r="F563" s="5">
        <f>decoded[[#This Row],[FRT_DEC]]-B562</f>
        <v>4</v>
      </c>
      <c r="G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INFO]]))),G562)</f>
        <v>54</v>
      </c>
    </row>
    <row r="564" spans="1:7" x14ac:dyDescent="0.25">
      <c r="A564" s="4" t="s">
        <v>423</v>
      </c>
      <c r="B564" s="5">
        <v>1556336012999</v>
      </c>
      <c r="C564" s="4" t="s">
        <v>4762</v>
      </c>
      <c r="D564" s="4" t="s">
        <v>269</v>
      </c>
      <c r="E564" s="6" t="s">
        <v>283</v>
      </c>
      <c r="F564" s="5">
        <f>decoded[[#This Row],[FRT_DEC]]-B563</f>
        <v>3</v>
      </c>
      <c r="G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INFO]]))),G563)</f>
        <v>54</v>
      </c>
    </row>
    <row r="565" spans="1:7" x14ac:dyDescent="0.25">
      <c r="A565" s="4" t="s">
        <v>424</v>
      </c>
      <c r="B565" s="5">
        <v>1556336013004</v>
      </c>
      <c r="C565" s="4" t="s">
        <v>4763</v>
      </c>
      <c r="D565" s="4" t="s">
        <v>1131</v>
      </c>
      <c r="E565" s="6" t="s">
        <v>2132</v>
      </c>
      <c r="F565" s="5">
        <f>decoded[[#This Row],[FRT_DEC]]-B564</f>
        <v>5</v>
      </c>
      <c r="G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INFO]]))),G564)</f>
        <v>54</v>
      </c>
    </row>
    <row r="566" spans="1:7" x14ac:dyDescent="0.25">
      <c r="A566" s="4" t="s">
        <v>425</v>
      </c>
      <c r="B566" s="5">
        <v>1556336013009</v>
      </c>
      <c r="C566" s="4" t="s">
        <v>4764</v>
      </c>
      <c r="D566" s="4" t="s">
        <v>97</v>
      </c>
      <c r="E566" s="6" t="s">
        <v>2133</v>
      </c>
      <c r="F566" s="5">
        <f>decoded[[#This Row],[FRT_DEC]]-B565</f>
        <v>5</v>
      </c>
      <c r="G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INFO]]))),G565)</f>
        <v>54</v>
      </c>
    </row>
    <row r="567" spans="1:7" x14ac:dyDescent="0.25">
      <c r="A567" s="4" t="s">
        <v>426</v>
      </c>
      <c r="B567" s="5">
        <v>1556336013013</v>
      </c>
      <c r="C567" s="4" t="s">
        <v>4765</v>
      </c>
      <c r="D567" s="4" t="s">
        <v>97</v>
      </c>
      <c r="E567" s="6" t="s">
        <v>2134</v>
      </c>
      <c r="F567" s="5">
        <f>decoded[[#This Row],[FRT_DEC]]-B566</f>
        <v>4</v>
      </c>
      <c r="G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INFO]]))),G566)</f>
        <v>54</v>
      </c>
    </row>
    <row r="568" spans="1:7" x14ac:dyDescent="0.25">
      <c r="A568" s="4" t="s">
        <v>427</v>
      </c>
      <c r="B568" s="5">
        <v>1556336013024</v>
      </c>
      <c r="C568" s="4" t="s">
        <v>4766</v>
      </c>
      <c r="D568" s="4" t="s">
        <v>272</v>
      </c>
      <c r="E568" s="6" t="s">
        <v>4767</v>
      </c>
      <c r="F568" s="5">
        <f>decoded[[#This Row],[FRT_DEC]]-B567</f>
        <v>11</v>
      </c>
      <c r="G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INFO]]))),G567)</f>
        <v>54</v>
      </c>
    </row>
    <row r="569" spans="1:7" x14ac:dyDescent="0.25">
      <c r="A569" s="4" t="s">
        <v>428</v>
      </c>
      <c r="B569" s="5">
        <v>1556336013554</v>
      </c>
      <c r="C569" s="4" t="s">
        <v>4768</v>
      </c>
      <c r="D569" s="4" t="s">
        <v>1131</v>
      </c>
      <c r="E569" s="6" t="s">
        <v>2135</v>
      </c>
      <c r="F569" s="5">
        <f>decoded[[#This Row],[FRT_DEC]]-B568</f>
        <v>530</v>
      </c>
      <c r="G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INFO]]))),G568)</f>
        <v>54</v>
      </c>
    </row>
    <row r="570" spans="1:7" x14ac:dyDescent="0.25">
      <c r="A570" s="4" t="s">
        <v>648</v>
      </c>
      <c r="B570" s="5">
        <v>1556336013561</v>
      </c>
      <c r="C570" s="4" t="s">
        <v>4769</v>
      </c>
      <c r="D570" s="4" t="s">
        <v>97</v>
      </c>
      <c r="E570" s="6" t="s">
        <v>2136</v>
      </c>
      <c r="F570" s="5">
        <f>decoded[[#This Row],[FRT_DEC]]-B569</f>
        <v>7</v>
      </c>
      <c r="G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INFO]]))),G569)</f>
        <v>54</v>
      </c>
    </row>
    <row r="571" spans="1:7" x14ac:dyDescent="0.25">
      <c r="A571" s="4" t="s">
        <v>649</v>
      </c>
      <c r="B571" s="5">
        <v>1556336013573</v>
      </c>
      <c r="C571" s="4" t="s">
        <v>4770</v>
      </c>
      <c r="D571" s="4" t="s">
        <v>3727</v>
      </c>
      <c r="E571" s="6" t="s">
        <v>4771</v>
      </c>
      <c r="F571" s="5">
        <f>decoded[[#This Row],[FRT_DEC]]-B570</f>
        <v>12</v>
      </c>
      <c r="G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INFO]]))),G570)</f>
        <v>54</v>
      </c>
    </row>
    <row r="572" spans="1:7" x14ac:dyDescent="0.25">
      <c r="A572" s="4" t="s">
        <v>429</v>
      </c>
      <c r="B572" s="5">
        <v>1556336013731</v>
      </c>
      <c r="C572" s="4" t="s">
        <v>4772</v>
      </c>
      <c r="D572" s="4" t="s">
        <v>289</v>
      </c>
      <c r="E572" s="6" t="s">
        <v>4773</v>
      </c>
      <c r="F572" s="5">
        <f>decoded[[#This Row],[FRT_DEC]]-B571</f>
        <v>158</v>
      </c>
      <c r="G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INFO]]))),G571)</f>
        <v>54</v>
      </c>
    </row>
    <row r="573" spans="1:7" x14ac:dyDescent="0.25">
      <c r="A573" s="4" t="s">
        <v>430</v>
      </c>
      <c r="B573" s="5">
        <v>1556336014451</v>
      </c>
      <c r="C573" s="4" t="s">
        <v>4774</v>
      </c>
      <c r="D573" s="4" t="s">
        <v>13</v>
      </c>
      <c r="E573" s="6" t="s">
        <v>5</v>
      </c>
      <c r="F573" s="5">
        <f>decoded[[#This Row],[FRT_DEC]]-B572</f>
        <v>720</v>
      </c>
      <c r="G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INFO]]))),G572)</f>
        <v>54</v>
      </c>
    </row>
    <row r="574" spans="1:7" x14ac:dyDescent="0.25">
      <c r="A574" s="4" t="s">
        <v>650</v>
      </c>
      <c r="B574" s="5">
        <v>1556336014455</v>
      </c>
      <c r="C574" s="4" t="s">
        <v>4775</v>
      </c>
      <c r="D574" s="4" t="s">
        <v>11</v>
      </c>
      <c r="E574" s="6" t="s">
        <v>4021</v>
      </c>
      <c r="F574" s="5">
        <f>decoded[[#This Row],[FRT_DEC]]-B573</f>
        <v>4</v>
      </c>
      <c r="G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INFO]]))),G573)</f>
        <v>54</v>
      </c>
    </row>
    <row r="575" spans="1:7" x14ac:dyDescent="0.25">
      <c r="A575" s="4" t="s">
        <v>651</v>
      </c>
      <c r="B575" s="5">
        <v>1556336014491</v>
      </c>
      <c r="C575" s="4" t="s">
        <v>4776</v>
      </c>
      <c r="D575" s="4" t="s">
        <v>12</v>
      </c>
      <c r="E575" s="6" t="s">
        <v>4</v>
      </c>
      <c r="F575" s="5">
        <f>decoded[[#This Row],[FRT_DEC]]-B574</f>
        <v>36</v>
      </c>
      <c r="G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INFO]]))),G574)</f>
        <v>54</v>
      </c>
    </row>
    <row r="576" spans="1:7" x14ac:dyDescent="0.25">
      <c r="A576" s="4" t="s">
        <v>652</v>
      </c>
      <c r="B576" s="5">
        <v>1556336014494</v>
      </c>
      <c r="C576" s="4" t="s">
        <v>4777</v>
      </c>
      <c r="D576" s="4" t="s">
        <v>14</v>
      </c>
      <c r="E576" s="6" t="s">
        <v>6</v>
      </c>
      <c r="F576" s="5">
        <f>decoded[[#This Row],[FRT_DEC]]-B575</f>
        <v>3</v>
      </c>
      <c r="G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INFO]]))),G575)</f>
        <v>54</v>
      </c>
    </row>
    <row r="577" spans="1:7" x14ac:dyDescent="0.25">
      <c r="A577" s="4" t="s">
        <v>653</v>
      </c>
      <c r="B577" s="5">
        <v>1556336014507</v>
      </c>
      <c r="C577" s="4" t="s">
        <v>4778</v>
      </c>
      <c r="D577" s="4" t="s">
        <v>14</v>
      </c>
      <c r="E577" s="6" t="s">
        <v>36</v>
      </c>
      <c r="F577" s="5">
        <f>decoded[[#This Row],[FRT_DEC]]-B576</f>
        <v>13</v>
      </c>
      <c r="G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INFO]]))),G576)</f>
        <v>54</v>
      </c>
    </row>
    <row r="578" spans="1:7" x14ac:dyDescent="0.25">
      <c r="A578" s="4" t="s">
        <v>654</v>
      </c>
      <c r="B578" s="5">
        <v>1556336015047</v>
      </c>
      <c r="C578" s="4" t="s">
        <v>4779</v>
      </c>
      <c r="D578" s="4" t="s">
        <v>109</v>
      </c>
      <c r="E578" s="6" t="s">
        <v>4099</v>
      </c>
      <c r="F578" s="5">
        <f>decoded[[#This Row],[FRT_DEC]]-B577</f>
        <v>540</v>
      </c>
      <c r="G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INFO]]))),G577)</f>
        <v>54</v>
      </c>
    </row>
    <row r="579" spans="1:7" x14ac:dyDescent="0.25">
      <c r="A579" s="4" t="s">
        <v>655</v>
      </c>
      <c r="B579" s="5">
        <v>1556336015050</v>
      </c>
      <c r="C579" s="4" t="s">
        <v>4780</v>
      </c>
      <c r="D579" s="4" t="s">
        <v>3742</v>
      </c>
      <c r="E579" s="6" t="s">
        <v>4781</v>
      </c>
      <c r="F579" s="5">
        <f>decoded[[#This Row],[FRT_DEC]]-B578</f>
        <v>3</v>
      </c>
      <c r="G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INFO]]))),G578)</f>
        <v>54</v>
      </c>
    </row>
    <row r="580" spans="1:7" x14ac:dyDescent="0.25">
      <c r="A580" s="4" t="s">
        <v>431</v>
      </c>
      <c r="B580" s="5">
        <v>1556336015052</v>
      </c>
      <c r="C580" s="4" t="s">
        <v>4782</v>
      </c>
      <c r="D580" s="4" t="s">
        <v>3742</v>
      </c>
      <c r="E580" s="6" t="s">
        <v>3982</v>
      </c>
      <c r="F580" s="5">
        <f>decoded[[#This Row],[FRT_DEC]]-B579</f>
        <v>2</v>
      </c>
      <c r="G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INFO]]))),G579)</f>
        <v>54</v>
      </c>
    </row>
    <row r="581" spans="1:7" x14ac:dyDescent="0.25">
      <c r="A581" s="4" t="s">
        <v>432</v>
      </c>
      <c r="B581" s="5">
        <v>1556336015086</v>
      </c>
      <c r="C581" s="4" t="s">
        <v>4783</v>
      </c>
      <c r="D581" s="4" t="s">
        <v>1131</v>
      </c>
      <c r="E581" s="6" t="s">
        <v>2137</v>
      </c>
      <c r="F581" s="5">
        <f>decoded[[#This Row],[FRT_DEC]]-B580</f>
        <v>34</v>
      </c>
      <c r="G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INFO]]))),G580)</f>
        <v>54</v>
      </c>
    </row>
    <row r="582" spans="1:7" x14ac:dyDescent="0.25">
      <c r="A582" s="4" t="s">
        <v>433</v>
      </c>
      <c r="B582" s="5">
        <v>1556336015090</v>
      </c>
      <c r="C582" s="4" t="s">
        <v>4784</v>
      </c>
      <c r="D582" s="4" t="s">
        <v>97</v>
      </c>
      <c r="E582" s="6" t="s">
        <v>2138</v>
      </c>
      <c r="F582" s="5">
        <f>decoded[[#This Row],[FRT_DEC]]-B581</f>
        <v>4</v>
      </c>
      <c r="G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INFO]]))),G581)</f>
        <v>54</v>
      </c>
    </row>
    <row r="583" spans="1:7" x14ac:dyDescent="0.25">
      <c r="A583" s="4" t="s">
        <v>656</v>
      </c>
      <c r="B583" s="5">
        <v>1556336015125</v>
      </c>
      <c r="C583" s="4" t="s">
        <v>4785</v>
      </c>
      <c r="D583" s="4" t="s">
        <v>11</v>
      </c>
      <c r="E583" s="6" t="s">
        <v>4008</v>
      </c>
      <c r="F583" s="5">
        <f>decoded[[#This Row],[FRT_DEC]]-B582</f>
        <v>35</v>
      </c>
      <c r="G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INFO]]))),G582)</f>
        <v>54</v>
      </c>
    </row>
    <row r="584" spans="1:7" x14ac:dyDescent="0.25">
      <c r="A584" s="4" t="s">
        <v>697</v>
      </c>
      <c r="B584" s="5">
        <v>1556336015143</v>
      </c>
      <c r="C584" s="4" t="s">
        <v>4786</v>
      </c>
      <c r="D584" s="4" t="s">
        <v>8</v>
      </c>
      <c r="E584" s="6" t="s">
        <v>4105</v>
      </c>
      <c r="F584" s="5">
        <f>decoded[[#This Row],[FRT_DEC]]-B583</f>
        <v>18</v>
      </c>
      <c r="G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INFO]]))),G583)</f>
        <v>54</v>
      </c>
    </row>
    <row r="585" spans="1:7" x14ac:dyDescent="0.25">
      <c r="A585" s="4" t="s">
        <v>434</v>
      </c>
      <c r="B585" s="5">
        <v>1556336015167</v>
      </c>
      <c r="C585" s="4" t="s">
        <v>4787</v>
      </c>
      <c r="D585" s="4" t="s">
        <v>12</v>
      </c>
      <c r="E585" s="6" t="s">
        <v>4</v>
      </c>
      <c r="F585" s="5">
        <f>decoded[[#This Row],[FRT_DEC]]-B584</f>
        <v>24</v>
      </c>
      <c r="G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INFO]]))),G584)</f>
        <v>54</v>
      </c>
    </row>
    <row r="586" spans="1:7" x14ac:dyDescent="0.25">
      <c r="A586" s="4" t="s">
        <v>435</v>
      </c>
      <c r="B586" s="5">
        <v>1556336015171</v>
      </c>
      <c r="C586" s="4" t="s">
        <v>4788</v>
      </c>
      <c r="D586" s="4" t="s">
        <v>8</v>
      </c>
      <c r="E586" s="6" t="s">
        <v>4079</v>
      </c>
      <c r="F586" s="5">
        <f>decoded[[#This Row],[FRT_DEC]]-B585</f>
        <v>4</v>
      </c>
      <c r="G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INFO]]))),G585)</f>
        <v>54</v>
      </c>
    </row>
    <row r="587" spans="1:7" x14ac:dyDescent="0.25">
      <c r="A587" s="4" t="s">
        <v>657</v>
      </c>
      <c r="B587" s="5">
        <v>1556336015301</v>
      </c>
      <c r="C587" s="4" t="s">
        <v>4789</v>
      </c>
      <c r="D587" s="4" t="s">
        <v>110</v>
      </c>
      <c r="E587" s="6" t="s">
        <v>290</v>
      </c>
      <c r="F587" s="5">
        <f>decoded[[#This Row],[FRT_DEC]]-B586</f>
        <v>130</v>
      </c>
      <c r="G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INFO]]))),G586)</f>
        <v>54</v>
      </c>
    </row>
    <row r="588" spans="1:7" x14ac:dyDescent="0.25">
      <c r="A588" s="4" t="s">
        <v>436</v>
      </c>
      <c r="B588" s="5">
        <v>1556336015307</v>
      </c>
      <c r="C588" s="4" t="s">
        <v>4790</v>
      </c>
      <c r="D588" s="4" t="s">
        <v>112</v>
      </c>
      <c r="E588" s="6" t="s">
        <v>3769</v>
      </c>
      <c r="F588" s="5">
        <f>decoded[[#This Row],[FRT_DEC]]-B587</f>
        <v>6</v>
      </c>
      <c r="G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INFO]]))),G587)</f>
        <v>54</v>
      </c>
    </row>
    <row r="589" spans="1:7" x14ac:dyDescent="0.25">
      <c r="A589" s="4" t="s">
        <v>437</v>
      </c>
      <c r="B589" s="5">
        <v>1556336015445</v>
      </c>
      <c r="C589" s="4" t="s">
        <v>4791</v>
      </c>
      <c r="D589" s="4" t="s">
        <v>1131</v>
      </c>
      <c r="E589" s="6" t="s">
        <v>2139</v>
      </c>
      <c r="F589" s="5">
        <f>decoded[[#This Row],[FRT_DEC]]-B588</f>
        <v>138</v>
      </c>
      <c r="G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INFO]]))),G588)</f>
        <v>54</v>
      </c>
    </row>
    <row r="590" spans="1:7" x14ac:dyDescent="0.25">
      <c r="A590" s="4" t="s">
        <v>438</v>
      </c>
      <c r="B590" s="5">
        <v>1556336015450</v>
      </c>
      <c r="C590" s="4" t="s">
        <v>4792</v>
      </c>
      <c r="D590" s="4" t="s">
        <v>97</v>
      </c>
      <c r="E590" s="6" t="s">
        <v>2140</v>
      </c>
      <c r="F590" s="5">
        <f>decoded[[#This Row],[FRT_DEC]]-B589</f>
        <v>5</v>
      </c>
      <c r="G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INFO]]))),G589)</f>
        <v>54</v>
      </c>
    </row>
    <row r="591" spans="1:7" x14ac:dyDescent="0.25">
      <c r="A591" s="4" t="s">
        <v>439</v>
      </c>
      <c r="B591" s="5">
        <v>1556336015468</v>
      </c>
      <c r="C591" s="4" t="s">
        <v>4793</v>
      </c>
      <c r="D591" s="4" t="s">
        <v>1131</v>
      </c>
      <c r="E591" s="6" t="s">
        <v>2141</v>
      </c>
      <c r="F591" s="5">
        <f>decoded[[#This Row],[FRT_DEC]]-B590</f>
        <v>18</v>
      </c>
      <c r="G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INFO]]))),G590)</f>
        <v>54</v>
      </c>
    </row>
    <row r="592" spans="1:7" x14ac:dyDescent="0.25">
      <c r="A592" s="4" t="s">
        <v>440</v>
      </c>
      <c r="B592" s="5">
        <v>1556336015489</v>
      </c>
      <c r="C592" s="4" t="s">
        <v>4794</v>
      </c>
      <c r="D592" s="4" t="s">
        <v>97</v>
      </c>
      <c r="E592" s="6" t="s">
        <v>2142</v>
      </c>
      <c r="F592" s="5">
        <f>decoded[[#This Row],[FRT_DEC]]-B591</f>
        <v>21</v>
      </c>
      <c r="G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INFO]]))),G591)</f>
        <v>54</v>
      </c>
    </row>
    <row r="593" spans="1:7" x14ac:dyDescent="0.25">
      <c r="A593" s="4" t="s">
        <v>441</v>
      </c>
      <c r="B593" s="5">
        <v>1556336015495</v>
      </c>
      <c r="C593" s="4" t="s">
        <v>4795</v>
      </c>
      <c r="D593" s="4" t="s">
        <v>11</v>
      </c>
      <c r="E593" s="6" t="s">
        <v>4006</v>
      </c>
      <c r="F593" s="5">
        <f>decoded[[#This Row],[FRT_DEC]]-B592</f>
        <v>6</v>
      </c>
      <c r="G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INFO]]))),G592)</f>
        <v>54</v>
      </c>
    </row>
    <row r="594" spans="1:7" x14ac:dyDescent="0.25">
      <c r="A594" s="4" t="s">
        <v>831</v>
      </c>
      <c r="B594" s="5">
        <v>1556336015504</v>
      </c>
      <c r="C594" s="4" t="s">
        <v>4796</v>
      </c>
      <c r="D594" s="4" t="s">
        <v>52</v>
      </c>
      <c r="E594" s="6" t="s">
        <v>2078</v>
      </c>
      <c r="F594" s="5">
        <f>decoded[[#This Row],[FRT_DEC]]-B593</f>
        <v>9</v>
      </c>
      <c r="G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INFO]]))),G593)</f>
        <v>54</v>
      </c>
    </row>
    <row r="595" spans="1:7" x14ac:dyDescent="0.25">
      <c r="A595" s="4" t="s">
        <v>832</v>
      </c>
      <c r="B595" s="5">
        <v>1556336015507</v>
      </c>
      <c r="C595" s="4" t="s">
        <v>4797</v>
      </c>
      <c r="D595" s="4" t="s">
        <v>2079</v>
      </c>
      <c r="E595" s="6" t="s">
        <v>4039</v>
      </c>
      <c r="F595" s="5">
        <f>decoded[[#This Row],[FRT_DEC]]-B594</f>
        <v>3</v>
      </c>
      <c r="G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INFO]]))),G594)</f>
        <v>54</v>
      </c>
    </row>
    <row r="596" spans="1:7" x14ac:dyDescent="0.25">
      <c r="A596" s="4" t="s">
        <v>833</v>
      </c>
      <c r="B596" s="5">
        <v>1556336015530</v>
      </c>
      <c r="C596" s="4" t="s">
        <v>4798</v>
      </c>
      <c r="D596" s="4" t="s">
        <v>12</v>
      </c>
      <c r="E596" s="6" t="s">
        <v>4</v>
      </c>
      <c r="F596" s="5">
        <f>decoded[[#This Row],[FRT_DEC]]-B595</f>
        <v>23</v>
      </c>
      <c r="G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INFO]]))),G595)</f>
        <v>54</v>
      </c>
    </row>
    <row r="597" spans="1:7" x14ac:dyDescent="0.25">
      <c r="A597" s="4" t="s">
        <v>834</v>
      </c>
      <c r="B597" s="5">
        <v>1556336015534</v>
      </c>
      <c r="C597" s="4" t="s">
        <v>4799</v>
      </c>
      <c r="D597" s="4" t="s">
        <v>8</v>
      </c>
      <c r="E597" s="6" t="s">
        <v>4089</v>
      </c>
      <c r="F597" s="5">
        <f>decoded[[#This Row],[FRT_DEC]]-B596</f>
        <v>4</v>
      </c>
      <c r="G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INFO]]))),G596)</f>
        <v>54</v>
      </c>
    </row>
    <row r="598" spans="1:7" x14ac:dyDescent="0.25">
      <c r="A598" s="4" t="s">
        <v>835</v>
      </c>
      <c r="B598" s="5">
        <v>1556336015726</v>
      </c>
      <c r="C598" s="4" t="s">
        <v>4800</v>
      </c>
      <c r="D598" s="4" t="s">
        <v>13</v>
      </c>
      <c r="E598" s="6" t="s">
        <v>5</v>
      </c>
      <c r="F598" s="5">
        <f>decoded[[#This Row],[FRT_DEC]]-B597</f>
        <v>192</v>
      </c>
      <c r="G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INFO]]))),G597)</f>
        <v>54</v>
      </c>
    </row>
    <row r="599" spans="1:7" x14ac:dyDescent="0.25">
      <c r="A599" s="4" t="s">
        <v>836</v>
      </c>
      <c r="B599" s="5">
        <v>1556336015730</v>
      </c>
      <c r="C599" s="4" t="s">
        <v>4801</v>
      </c>
      <c r="D599" s="4" t="s">
        <v>11</v>
      </c>
      <c r="E599" s="6" t="s">
        <v>4005</v>
      </c>
      <c r="F599" s="5">
        <f>decoded[[#This Row],[FRT_DEC]]-B598</f>
        <v>4</v>
      </c>
      <c r="G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INFO]]))),G598)</f>
        <v>54</v>
      </c>
    </row>
    <row r="600" spans="1:7" x14ac:dyDescent="0.25">
      <c r="A600" s="4" t="s">
        <v>864</v>
      </c>
      <c r="B600" s="5">
        <v>1556336015801</v>
      </c>
      <c r="C600" s="4" t="s">
        <v>4802</v>
      </c>
      <c r="D600" s="4" t="s">
        <v>12</v>
      </c>
      <c r="E600" s="6" t="s">
        <v>4</v>
      </c>
      <c r="F600" s="5">
        <f>decoded[[#This Row],[FRT_DEC]]-B599</f>
        <v>71</v>
      </c>
      <c r="G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INFO]]))),G599)</f>
        <v>54</v>
      </c>
    </row>
    <row r="601" spans="1:7" x14ac:dyDescent="0.25">
      <c r="A601" s="4" t="s">
        <v>856</v>
      </c>
      <c r="B601" s="5">
        <v>1556336015804</v>
      </c>
      <c r="C601" s="4" t="s">
        <v>4803</v>
      </c>
      <c r="D601" s="4" t="s">
        <v>14</v>
      </c>
      <c r="E601" s="6" t="s">
        <v>6</v>
      </c>
      <c r="F601" s="5">
        <f>decoded[[#This Row],[FRT_DEC]]-B600</f>
        <v>3</v>
      </c>
      <c r="G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INFO]]))),G600)</f>
        <v>54</v>
      </c>
    </row>
    <row r="602" spans="1:7" x14ac:dyDescent="0.25">
      <c r="A602" s="4" t="s">
        <v>837</v>
      </c>
      <c r="B602" s="5">
        <v>1556336015812</v>
      </c>
      <c r="C602" s="4" t="s">
        <v>4804</v>
      </c>
      <c r="D602" s="4" t="s">
        <v>14</v>
      </c>
      <c r="E602" s="6" t="s">
        <v>71</v>
      </c>
      <c r="F602" s="5">
        <f>decoded[[#This Row],[FRT_DEC]]-B601</f>
        <v>8</v>
      </c>
      <c r="G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INFO]]))),G601)</f>
        <v>54</v>
      </c>
    </row>
    <row r="603" spans="1:7" x14ac:dyDescent="0.25">
      <c r="A603" s="4" t="s">
        <v>838</v>
      </c>
      <c r="B603" s="5">
        <v>1556336015837</v>
      </c>
      <c r="C603" s="4" t="s">
        <v>4805</v>
      </c>
      <c r="D603" s="4" t="s">
        <v>73</v>
      </c>
      <c r="E603" s="6" t="s">
        <v>2080</v>
      </c>
      <c r="F603" s="5">
        <f>decoded[[#This Row],[FRT_DEC]]-B602</f>
        <v>25</v>
      </c>
      <c r="G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INFO]]))),G602)</f>
        <v>54</v>
      </c>
    </row>
    <row r="604" spans="1:7" x14ac:dyDescent="0.25">
      <c r="A604" s="4" t="s">
        <v>857</v>
      </c>
      <c r="B604" s="5">
        <v>1556336015859</v>
      </c>
      <c r="C604" s="4" t="s">
        <v>4806</v>
      </c>
      <c r="D604" s="4" t="s">
        <v>2081</v>
      </c>
      <c r="E604" s="6" t="s">
        <v>2083</v>
      </c>
      <c r="F604" s="5">
        <f>decoded[[#This Row],[FRT_DEC]]-B603</f>
        <v>22</v>
      </c>
      <c r="G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INFO]]))),G603)</f>
        <v>54</v>
      </c>
    </row>
    <row r="605" spans="1:7" x14ac:dyDescent="0.25">
      <c r="A605" s="4" t="s">
        <v>858</v>
      </c>
      <c r="B605" s="5">
        <v>1556336015864</v>
      </c>
      <c r="C605" s="4" t="s">
        <v>4807</v>
      </c>
      <c r="D605" s="4" t="s">
        <v>8</v>
      </c>
      <c r="E605" s="6" t="s">
        <v>4087</v>
      </c>
      <c r="F605" s="5">
        <f>decoded[[#This Row],[FRT_DEC]]-B604</f>
        <v>5</v>
      </c>
      <c r="G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INFO]]))),G604)</f>
        <v>54</v>
      </c>
    </row>
    <row r="606" spans="1:7" x14ac:dyDescent="0.25">
      <c r="A606" s="4" t="s">
        <v>859</v>
      </c>
      <c r="B606" s="5">
        <v>1556336016142</v>
      </c>
      <c r="C606" s="4" t="s">
        <v>4808</v>
      </c>
      <c r="D606" s="4" t="s">
        <v>55</v>
      </c>
      <c r="E606" s="6" t="s">
        <v>3733</v>
      </c>
      <c r="F606" s="5">
        <f>decoded[[#This Row],[FRT_DEC]]-B605</f>
        <v>278</v>
      </c>
      <c r="G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INFO]]))),G605)</f>
        <v>54</v>
      </c>
    </row>
    <row r="607" spans="1:7" x14ac:dyDescent="0.25">
      <c r="A607" s="4" t="s">
        <v>860</v>
      </c>
      <c r="B607" s="5">
        <v>1556336016145</v>
      </c>
      <c r="C607" s="4" t="s">
        <v>4809</v>
      </c>
      <c r="D607" s="4" t="s">
        <v>3743</v>
      </c>
      <c r="E607" s="6" t="s">
        <v>4810</v>
      </c>
      <c r="F607" s="5">
        <f>decoded[[#This Row],[FRT_DEC]]-B606</f>
        <v>3</v>
      </c>
      <c r="G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INFO]]))),G606)</f>
        <v>54</v>
      </c>
    </row>
    <row r="608" spans="1:7" x14ac:dyDescent="0.25">
      <c r="A608" s="4" t="s">
        <v>839</v>
      </c>
      <c r="B608" s="5">
        <v>1556336016147</v>
      </c>
      <c r="C608" s="4" t="s">
        <v>4811</v>
      </c>
      <c r="D608" s="4" t="s">
        <v>3743</v>
      </c>
      <c r="E608" s="6" t="s">
        <v>3983</v>
      </c>
      <c r="F608" s="5">
        <f>decoded[[#This Row],[FRT_DEC]]-B607</f>
        <v>2</v>
      </c>
      <c r="G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INFO]]))),G607)</f>
        <v>54</v>
      </c>
    </row>
    <row r="609" spans="1:7" ht="30" x14ac:dyDescent="0.25">
      <c r="A609" s="4" t="s">
        <v>442</v>
      </c>
      <c r="B609" s="5">
        <v>1556336016170</v>
      </c>
      <c r="C609" s="4" t="s">
        <v>4812</v>
      </c>
      <c r="D609" s="4" t="s">
        <v>267</v>
      </c>
      <c r="E609" s="6" t="s">
        <v>2119</v>
      </c>
      <c r="F609" s="5">
        <f>decoded[[#This Row],[FRT_DEC]]-B608</f>
        <v>23</v>
      </c>
      <c r="G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INFO]]))),G608)</f>
        <v>54</v>
      </c>
    </row>
    <row r="610" spans="1:7" x14ac:dyDescent="0.25">
      <c r="A610" s="4" t="s">
        <v>443</v>
      </c>
      <c r="B610" s="5">
        <v>1556336016174</v>
      </c>
      <c r="C610" s="4" t="s">
        <v>4813</v>
      </c>
      <c r="D610" s="4" t="s">
        <v>269</v>
      </c>
      <c r="E610" s="6" t="s">
        <v>283</v>
      </c>
      <c r="F610" s="5">
        <f>decoded[[#This Row],[FRT_DEC]]-B609</f>
        <v>4</v>
      </c>
      <c r="G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INFO]]))),G609)</f>
        <v>54</v>
      </c>
    </row>
    <row r="611" spans="1:7" x14ac:dyDescent="0.25">
      <c r="A611" s="4" t="s">
        <v>444</v>
      </c>
      <c r="B611" s="5">
        <v>1556336016184</v>
      </c>
      <c r="C611" s="4" t="s">
        <v>4814</v>
      </c>
      <c r="D611" s="4" t="s">
        <v>291</v>
      </c>
      <c r="E611" s="6" t="s">
        <v>4033</v>
      </c>
      <c r="F611" s="5">
        <f>decoded[[#This Row],[FRT_DEC]]-B610</f>
        <v>10</v>
      </c>
      <c r="G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INFO]]))),G610)</f>
        <v>54</v>
      </c>
    </row>
    <row r="612" spans="1:7" x14ac:dyDescent="0.25">
      <c r="A612" s="4" t="s">
        <v>445</v>
      </c>
      <c r="B612" s="5">
        <v>1556336016190</v>
      </c>
      <c r="C612" s="4" t="s">
        <v>4815</v>
      </c>
      <c r="D612" s="4" t="s">
        <v>11</v>
      </c>
      <c r="E612" s="6" t="s">
        <v>4007</v>
      </c>
      <c r="F612" s="5">
        <f>decoded[[#This Row],[FRT_DEC]]-B611</f>
        <v>6</v>
      </c>
      <c r="G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INFO]]))),G611)</f>
        <v>54</v>
      </c>
    </row>
    <row r="613" spans="1:7" x14ac:dyDescent="0.25">
      <c r="A613" s="4" t="s">
        <v>446</v>
      </c>
      <c r="B613" s="5">
        <v>1556336016219</v>
      </c>
      <c r="C613" s="4" t="s">
        <v>4816</v>
      </c>
      <c r="D613" s="4" t="s">
        <v>52</v>
      </c>
      <c r="E613" s="6" t="s">
        <v>56</v>
      </c>
      <c r="F613" s="5">
        <f>decoded[[#This Row],[FRT_DEC]]-B612</f>
        <v>29</v>
      </c>
      <c r="G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INFO]]))),G612)</f>
        <v>54</v>
      </c>
    </row>
    <row r="614" spans="1:7" x14ac:dyDescent="0.25">
      <c r="A614" s="4" t="s">
        <v>447</v>
      </c>
      <c r="B614" s="5">
        <v>1556336016225</v>
      </c>
      <c r="C614" s="4" t="s">
        <v>4817</v>
      </c>
      <c r="D614" s="4" t="s">
        <v>272</v>
      </c>
      <c r="E614" s="6" t="s">
        <v>4818</v>
      </c>
      <c r="F614" s="5">
        <f>decoded[[#This Row],[FRT_DEC]]-B613</f>
        <v>6</v>
      </c>
      <c r="G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INFO]]))),G613)</f>
        <v>54</v>
      </c>
    </row>
    <row r="615" spans="1:7" x14ac:dyDescent="0.25">
      <c r="A615" s="4" t="s">
        <v>448</v>
      </c>
      <c r="B615" s="5">
        <v>1556336016232</v>
      </c>
      <c r="C615" s="4" t="s">
        <v>4819</v>
      </c>
      <c r="D615" s="4" t="s">
        <v>1131</v>
      </c>
      <c r="E615" s="6" t="s">
        <v>2143</v>
      </c>
      <c r="F615" s="5">
        <f>decoded[[#This Row],[FRT_DEC]]-B614</f>
        <v>7</v>
      </c>
      <c r="G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INFO]]))),G614)</f>
        <v>54</v>
      </c>
    </row>
    <row r="616" spans="1:7" x14ac:dyDescent="0.25">
      <c r="A616" s="4" t="s">
        <v>449</v>
      </c>
      <c r="B616" s="5">
        <v>1556336016236</v>
      </c>
      <c r="C616" s="4" t="s">
        <v>4820</v>
      </c>
      <c r="D616" s="4" t="s">
        <v>1131</v>
      </c>
      <c r="E616" s="6" t="s">
        <v>2144</v>
      </c>
      <c r="F616" s="5">
        <f>decoded[[#This Row],[FRT_DEC]]-B615</f>
        <v>4</v>
      </c>
      <c r="G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INFO]]))),G615)</f>
        <v>54</v>
      </c>
    </row>
    <row r="617" spans="1:7" x14ac:dyDescent="0.25">
      <c r="A617" s="4" t="s">
        <v>450</v>
      </c>
      <c r="B617" s="5">
        <v>1556336016248</v>
      </c>
      <c r="C617" s="4" t="s">
        <v>4821</v>
      </c>
      <c r="D617" s="4" t="s">
        <v>97</v>
      </c>
      <c r="E617" s="6" t="s">
        <v>2131</v>
      </c>
      <c r="F617" s="5">
        <f>decoded[[#This Row],[FRT_DEC]]-B616</f>
        <v>12</v>
      </c>
      <c r="G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INFO]]))),G616)</f>
        <v>54</v>
      </c>
    </row>
    <row r="618" spans="1:7" x14ac:dyDescent="0.25">
      <c r="A618" s="4" t="s">
        <v>451</v>
      </c>
      <c r="B618" s="5">
        <v>1556336016271</v>
      </c>
      <c r="C618" s="4" t="s">
        <v>4822</v>
      </c>
      <c r="D618" s="4" t="s">
        <v>3726</v>
      </c>
      <c r="E618" s="6" t="s">
        <v>4823</v>
      </c>
      <c r="F618" s="5">
        <f>decoded[[#This Row],[FRT_DEC]]-B617</f>
        <v>23</v>
      </c>
      <c r="G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INFO]]))),G617)</f>
        <v>54</v>
      </c>
    </row>
    <row r="619" spans="1:7" x14ac:dyDescent="0.25">
      <c r="A619" s="4" t="s">
        <v>452</v>
      </c>
      <c r="B619" s="5">
        <v>1556336016275</v>
      </c>
      <c r="C619" s="4" t="s">
        <v>4824</v>
      </c>
      <c r="D619" s="4" t="s">
        <v>3726</v>
      </c>
      <c r="E619" s="6" t="s">
        <v>3986</v>
      </c>
      <c r="F619" s="5">
        <f>decoded[[#This Row],[FRT_DEC]]-B618</f>
        <v>4</v>
      </c>
      <c r="G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INFO]]))),G618)</f>
        <v>54</v>
      </c>
    </row>
    <row r="620" spans="1:7" x14ac:dyDescent="0.25">
      <c r="A620" s="4" t="s">
        <v>453</v>
      </c>
      <c r="B620" s="5">
        <v>1556336017088</v>
      </c>
      <c r="C620" s="4" t="s">
        <v>4825</v>
      </c>
      <c r="D620" s="4" t="s">
        <v>275</v>
      </c>
      <c r="E620" s="6" t="s">
        <v>4751</v>
      </c>
      <c r="F620" s="5">
        <f>decoded[[#This Row],[FRT_DEC]]-B619</f>
        <v>813</v>
      </c>
      <c r="G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INFO]]))),G619)</f>
        <v>54</v>
      </c>
    </row>
    <row r="621" spans="1:7" x14ac:dyDescent="0.25">
      <c r="A621" s="4" t="s">
        <v>454</v>
      </c>
      <c r="B621" s="5">
        <v>1556336017128</v>
      </c>
      <c r="C621" s="4" t="s">
        <v>4826</v>
      </c>
      <c r="D621" s="4" t="s">
        <v>12</v>
      </c>
      <c r="E621" s="6" t="s">
        <v>4</v>
      </c>
      <c r="F621" s="5">
        <f>decoded[[#This Row],[FRT_DEC]]-B620</f>
        <v>40</v>
      </c>
      <c r="G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INFO]]))),G620)</f>
        <v>54</v>
      </c>
    </row>
    <row r="622" spans="1:7" x14ac:dyDescent="0.25">
      <c r="A622" s="4" t="s">
        <v>455</v>
      </c>
      <c r="B622" s="5">
        <v>1556336017133</v>
      </c>
      <c r="C622" s="4" t="s">
        <v>4827</v>
      </c>
      <c r="D622" s="4" t="s">
        <v>8</v>
      </c>
      <c r="E622" s="6" t="s">
        <v>4088</v>
      </c>
      <c r="F622" s="5">
        <f>decoded[[#This Row],[FRT_DEC]]-B621</f>
        <v>5</v>
      </c>
      <c r="G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INFO]]))),G621)</f>
        <v>54</v>
      </c>
    </row>
    <row r="623" spans="1:7" x14ac:dyDescent="0.25">
      <c r="A623" s="4" t="s">
        <v>456</v>
      </c>
      <c r="B623" s="5">
        <v>1556336018417</v>
      </c>
      <c r="C623" s="4" t="s">
        <v>4828</v>
      </c>
      <c r="D623" s="4" t="s">
        <v>15</v>
      </c>
      <c r="E623" s="6" t="s">
        <v>4829</v>
      </c>
      <c r="F623" s="5">
        <f>decoded[[#This Row],[FRT_DEC]]-B622</f>
        <v>1284</v>
      </c>
      <c r="G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INFO]]))),G622)</f>
        <v>54</v>
      </c>
    </row>
    <row r="624" spans="1:7" x14ac:dyDescent="0.25">
      <c r="A624" s="4" t="s">
        <v>457</v>
      </c>
      <c r="B624" s="5">
        <v>1556336018419</v>
      </c>
      <c r="C624" s="4" t="s">
        <v>4830</v>
      </c>
      <c r="D624" s="4" t="s">
        <v>15</v>
      </c>
      <c r="E624" s="6" t="s">
        <v>3987</v>
      </c>
      <c r="F624" s="5">
        <f>decoded[[#This Row],[FRT_DEC]]-B623</f>
        <v>2</v>
      </c>
      <c r="G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INFO]]))),G623)</f>
        <v>54</v>
      </c>
    </row>
    <row r="625" spans="1:7" x14ac:dyDescent="0.25">
      <c r="A625" s="4" t="s">
        <v>458</v>
      </c>
      <c r="B625" s="5">
        <v>1556336018422</v>
      </c>
      <c r="C625" s="4" t="s">
        <v>4831</v>
      </c>
      <c r="D625" s="4" t="s">
        <v>3744</v>
      </c>
      <c r="E625" s="6" t="s">
        <v>4832</v>
      </c>
      <c r="F625" s="5">
        <f>decoded[[#This Row],[FRT_DEC]]-B624</f>
        <v>3</v>
      </c>
      <c r="G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INFO]]))),G624)</f>
        <v>54</v>
      </c>
    </row>
    <row r="626" spans="1:7" x14ac:dyDescent="0.25">
      <c r="A626" s="4" t="s">
        <v>459</v>
      </c>
      <c r="B626" s="5">
        <v>1556336018425</v>
      </c>
      <c r="C626" s="4" t="s">
        <v>4833</v>
      </c>
      <c r="D626" s="4" t="s">
        <v>3744</v>
      </c>
      <c r="E626" s="6" t="s">
        <v>3988</v>
      </c>
      <c r="F626" s="5">
        <f>decoded[[#This Row],[FRT_DEC]]-B625</f>
        <v>3</v>
      </c>
      <c r="G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INFO]]))),G625)</f>
        <v>54</v>
      </c>
    </row>
    <row r="627" spans="1:7" x14ac:dyDescent="0.25">
      <c r="A627" s="4" t="s">
        <v>460</v>
      </c>
      <c r="B627" s="5">
        <v>1556336018509</v>
      </c>
      <c r="C627" s="4" t="s">
        <v>4834</v>
      </c>
      <c r="D627" s="4" t="s">
        <v>3765</v>
      </c>
      <c r="E627" s="6" t="s">
        <v>3766</v>
      </c>
      <c r="F627" s="5">
        <f>decoded[[#This Row],[FRT_DEC]]-B626</f>
        <v>84</v>
      </c>
      <c r="G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INFO]]))),G626)</f>
        <v>54</v>
      </c>
    </row>
    <row r="628" spans="1:7" ht="30" x14ac:dyDescent="0.25">
      <c r="A628" s="4" t="s">
        <v>461</v>
      </c>
      <c r="B628" s="5">
        <v>1556336018511</v>
      </c>
      <c r="C628" s="4" t="s">
        <v>4835</v>
      </c>
      <c r="D628" s="4" t="s">
        <v>267</v>
      </c>
      <c r="E628" s="6" t="s">
        <v>2163</v>
      </c>
      <c r="F628" s="5">
        <f>decoded[[#This Row],[FRT_DEC]]-B627</f>
        <v>2</v>
      </c>
      <c r="G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INFO]]))),G627)</f>
        <v>54</v>
      </c>
    </row>
    <row r="629" spans="1:7" x14ac:dyDescent="0.25">
      <c r="A629" s="4" t="s">
        <v>462</v>
      </c>
      <c r="B629" s="5">
        <v>1556336018515</v>
      </c>
      <c r="C629" s="4" t="s">
        <v>4836</v>
      </c>
      <c r="D629" s="4" t="s">
        <v>269</v>
      </c>
      <c r="E629" s="6" t="s">
        <v>298</v>
      </c>
      <c r="F629" s="5">
        <f>decoded[[#This Row],[FRT_DEC]]-B628</f>
        <v>4</v>
      </c>
      <c r="G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INFO]]))),G628)</f>
        <v>54</v>
      </c>
    </row>
    <row r="630" spans="1:7" x14ac:dyDescent="0.25">
      <c r="A630" s="4" t="s">
        <v>463</v>
      </c>
      <c r="B630" s="5">
        <v>1556336018521</v>
      </c>
      <c r="C630" s="4" t="s">
        <v>4837</v>
      </c>
      <c r="D630" s="4" t="s">
        <v>57</v>
      </c>
      <c r="E630" s="6" t="s">
        <v>58</v>
      </c>
      <c r="F630" s="5">
        <f>decoded[[#This Row],[FRT_DEC]]-B629</f>
        <v>6</v>
      </c>
      <c r="G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INFO]]))),G629)</f>
        <v>54</v>
      </c>
    </row>
    <row r="631" spans="1:7" x14ac:dyDescent="0.25">
      <c r="A631" s="4" t="s">
        <v>464</v>
      </c>
      <c r="B631" s="5">
        <v>1556336018525</v>
      </c>
      <c r="C631" s="4" t="s">
        <v>4838</v>
      </c>
      <c r="D631" s="4" t="s">
        <v>57</v>
      </c>
      <c r="E631" s="6" t="s">
        <v>59</v>
      </c>
      <c r="F631" s="5">
        <f>decoded[[#This Row],[FRT_DEC]]-B630</f>
        <v>4</v>
      </c>
      <c r="G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INFO]]))),G630)</f>
        <v>54</v>
      </c>
    </row>
    <row r="632" spans="1:7" x14ac:dyDescent="0.25">
      <c r="A632" s="4" t="s">
        <v>465</v>
      </c>
      <c r="B632" s="5">
        <v>1556336018528</v>
      </c>
      <c r="C632" s="4" t="s">
        <v>4839</v>
      </c>
      <c r="D632" s="4" t="s">
        <v>57</v>
      </c>
      <c r="E632" s="6" t="s">
        <v>60</v>
      </c>
      <c r="F632" s="5">
        <f>decoded[[#This Row],[FRT_DEC]]-B631</f>
        <v>3</v>
      </c>
      <c r="G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INFO]]))),G631)</f>
        <v>54</v>
      </c>
    </row>
    <row r="633" spans="1:7" x14ac:dyDescent="0.25">
      <c r="A633" s="4" t="s">
        <v>466</v>
      </c>
      <c r="B633" s="5">
        <v>1556336018533</v>
      </c>
      <c r="C633" s="4" t="s">
        <v>4840</v>
      </c>
      <c r="D633" s="4" t="s">
        <v>61</v>
      </c>
      <c r="E633" s="6" t="s">
        <v>4841</v>
      </c>
      <c r="F633" s="5">
        <f>decoded[[#This Row],[FRT_DEC]]-B632</f>
        <v>5</v>
      </c>
      <c r="G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INFO]]))),G632)</f>
        <v>54</v>
      </c>
    </row>
    <row r="634" spans="1:7" x14ac:dyDescent="0.25">
      <c r="A634" s="4" t="s">
        <v>467</v>
      </c>
      <c r="B634" s="5">
        <v>1556336018536</v>
      </c>
      <c r="C634" s="4" t="s">
        <v>4842</v>
      </c>
      <c r="D634" s="4" t="s">
        <v>62</v>
      </c>
      <c r="E634" s="6" t="s">
        <v>63</v>
      </c>
      <c r="F634" s="5">
        <f>decoded[[#This Row],[FRT_DEC]]-B633</f>
        <v>3</v>
      </c>
      <c r="G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INFO]]))),G633)</f>
        <v>54</v>
      </c>
    </row>
    <row r="635" spans="1:7" x14ac:dyDescent="0.25">
      <c r="A635" s="4" t="s">
        <v>658</v>
      </c>
      <c r="B635" s="5">
        <v>1556336018549</v>
      </c>
      <c r="C635" s="4" t="s">
        <v>4843</v>
      </c>
      <c r="D635" s="4" t="s">
        <v>1131</v>
      </c>
      <c r="E635" s="6" t="s">
        <v>2132</v>
      </c>
      <c r="F635" s="5">
        <f>decoded[[#This Row],[FRT_DEC]]-B634</f>
        <v>13</v>
      </c>
      <c r="G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INFO]]))),G634)</f>
        <v>54</v>
      </c>
    </row>
    <row r="636" spans="1:7" x14ac:dyDescent="0.25">
      <c r="A636" s="4" t="s">
        <v>468</v>
      </c>
      <c r="B636" s="5">
        <v>1556336018554</v>
      </c>
      <c r="C636" s="4" t="s">
        <v>4844</v>
      </c>
      <c r="D636" s="4" t="s">
        <v>1131</v>
      </c>
      <c r="E636" s="6" t="s">
        <v>2145</v>
      </c>
      <c r="F636" s="5">
        <f>decoded[[#This Row],[FRT_DEC]]-B635</f>
        <v>5</v>
      </c>
      <c r="G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INFO]]))),G635)</f>
        <v>54</v>
      </c>
    </row>
    <row r="637" spans="1:7" x14ac:dyDescent="0.25">
      <c r="A637" s="4" t="s">
        <v>469</v>
      </c>
      <c r="B637" s="5">
        <v>1556336018558</v>
      </c>
      <c r="C637" s="4" t="s">
        <v>4845</v>
      </c>
      <c r="D637" s="4" t="s">
        <v>65</v>
      </c>
      <c r="E637" s="6" t="s">
        <v>66</v>
      </c>
      <c r="F637" s="5">
        <f>decoded[[#This Row],[FRT_DEC]]-B636</f>
        <v>4</v>
      </c>
      <c r="G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INFO]]))),G636)</f>
        <v>54</v>
      </c>
    </row>
    <row r="638" spans="1:7" x14ac:dyDescent="0.25">
      <c r="A638" s="4" t="s">
        <v>470</v>
      </c>
      <c r="B638" s="5">
        <v>1556336018568</v>
      </c>
      <c r="C638" s="4" t="s">
        <v>4846</v>
      </c>
      <c r="D638" s="4" t="s">
        <v>11</v>
      </c>
      <c r="E638" s="6" t="s">
        <v>4014</v>
      </c>
      <c r="F638" s="5">
        <f>decoded[[#This Row],[FRT_DEC]]-B637</f>
        <v>10</v>
      </c>
      <c r="G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INFO]]))),G637)</f>
        <v>54</v>
      </c>
    </row>
    <row r="639" spans="1:7" x14ac:dyDescent="0.25">
      <c r="A639" s="4" t="s">
        <v>471</v>
      </c>
      <c r="B639" s="5">
        <v>1556336018579</v>
      </c>
      <c r="C639" s="4" t="s">
        <v>4847</v>
      </c>
      <c r="D639" s="4" t="s">
        <v>52</v>
      </c>
      <c r="E639" s="6" t="s">
        <v>754</v>
      </c>
      <c r="F639" s="5">
        <f>decoded[[#This Row],[FRT_DEC]]-B638</f>
        <v>11</v>
      </c>
      <c r="G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INFO]]))),G638)</f>
        <v>54</v>
      </c>
    </row>
    <row r="640" spans="1:7" x14ac:dyDescent="0.25">
      <c r="A640" s="4" t="s">
        <v>472</v>
      </c>
      <c r="B640" s="5">
        <v>1556336018585</v>
      </c>
      <c r="C640" s="4" t="s">
        <v>4848</v>
      </c>
      <c r="D640" s="4" t="s">
        <v>11</v>
      </c>
      <c r="E640" s="6" t="s">
        <v>4024</v>
      </c>
      <c r="F640" s="5">
        <f>decoded[[#This Row],[FRT_DEC]]-B639</f>
        <v>6</v>
      </c>
      <c r="G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INFO]]))),G639)</f>
        <v>54</v>
      </c>
    </row>
    <row r="641" spans="1:7" x14ac:dyDescent="0.25">
      <c r="A641" s="4" t="s">
        <v>473</v>
      </c>
      <c r="B641" s="5">
        <v>1556336018607</v>
      </c>
      <c r="C641" s="4" t="s">
        <v>4849</v>
      </c>
      <c r="D641" s="4" t="s">
        <v>52</v>
      </c>
      <c r="E641" s="6" t="s">
        <v>64</v>
      </c>
      <c r="F641" s="5">
        <f>decoded[[#This Row],[FRT_DEC]]-B640</f>
        <v>22</v>
      </c>
      <c r="G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INFO]]))),G640)</f>
        <v>54</v>
      </c>
    </row>
    <row r="642" spans="1:7" x14ac:dyDescent="0.25">
      <c r="A642" s="4" t="s">
        <v>474</v>
      </c>
      <c r="B642" s="5">
        <v>1556336018611</v>
      </c>
      <c r="C642" s="4" t="s">
        <v>4850</v>
      </c>
      <c r="D642" s="4" t="s">
        <v>67</v>
      </c>
      <c r="E642" s="6" t="s">
        <v>4100</v>
      </c>
      <c r="F642" s="5">
        <f>decoded[[#This Row],[FRT_DEC]]-B641</f>
        <v>4</v>
      </c>
      <c r="G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INFO]]))),G641)</f>
        <v>54</v>
      </c>
    </row>
    <row r="643" spans="1:7" x14ac:dyDescent="0.25">
      <c r="A643" s="4" t="s">
        <v>475</v>
      </c>
      <c r="B643" s="5">
        <v>1556336018617</v>
      </c>
      <c r="C643" s="4" t="s">
        <v>4851</v>
      </c>
      <c r="D643" s="4" t="s">
        <v>97</v>
      </c>
      <c r="E643" s="6" t="s">
        <v>3741</v>
      </c>
      <c r="F643" s="5">
        <f>decoded[[#This Row],[FRT_DEC]]-B642</f>
        <v>6</v>
      </c>
      <c r="G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INFO]]))),G642)</f>
        <v>54</v>
      </c>
    </row>
    <row r="644" spans="1:7" x14ac:dyDescent="0.25">
      <c r="A644" s="4" t="s">
        <v>476</v>
      </c>
      <c r="B644" s="5">
        <v>1556336018622</v>
      </c>
      <c r="C644" s="4" t="s">
        <v>4852</v>
      </c>
      <c r="D644" s="4" t="s">
        <v>97</v>
      </c>
      <c r="E644" s="6" t="s">
        <v>2127</v>
      </c>
      <c r="F644" s="5">
        <f>decoded[[#This Row],[FRT_DEC]]-B643</f>
        <v>5</v>
      </c>
      <c r="G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INFO]]))),G643)</f>
        <v>54</v>
      </c>
    </row>
    <row r="645" spans="1:7" x14ac:dyDescent="0.25">
      <c r="A645" s="4" t="s">
        <v>477</v>
      </c>
      <c r="B645" s="5">
        <v>1556336018634</v>
      </c>
      <c r="C645" s="4" t="s">
        <v>4853</v>
      </c>
      <c r="D645" s="4" t="s">
        <v>9</v>
      </c>
      <c r="E645" s="6" t="s">
        <v>4002</v>
      </c>
      <c r="F645" s="5">
        <f>decoded[[#This Row],[FRT_DEC]]-B644</f>
        <v>12</v>
      </c>
      <c r="G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INFO]]))),G644)</f>
        <v>54</v>
      </c>
    </row>
    <row r="646" spans="1:7" x14ac:dyDescent="0.25">
      <c r="A646" s="4" t="s">
        <v>478</v>
      </c>
      <c r="B646" s="5">
        <v>1556336018638</v>
      </c>
      <c r="C646" s="4" t="s">
        <v>4854</v>
      </c>
      <c r="D646" s="4" t="s">
        <v>97</v>
      </c>
      <c r="E646" s="6" t="s">
        <v>2146</v>
      </c>
      <c r="F646" s="5">
        <f>decoded[[#This Row],[FRT_DEC]]-B645</f>
        <v>4</v>
      </c>
      <c r="G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INFO]]))),G645)</f>
        <v>54</v>
      </c>
    </row>
    <row r="647" spans="1:7" x14ac:dyDescent="0.25">
      <c r="A647" s="4" t="s">
        <v>479</v>
      </c>
      <c r="B647" s="5">
        <v>1556336019395</v>
      </c>
      <c r="C647" s="4" t="s">
        <v>4855</v>
      </c>
      <c r="D647" s="4" t="s">
        <v>12</v>
      </c>
      <c r="E647" s="6" t="s">
        <v>4</v>
      </c>
      <c r="F647" s="5">
        <f>decoded[[#This Row],[FRT_DEC]]-B646</f>
        <v>757</v>
      </c>
      <c r="G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INFO]]))),G646)</f>
        <v>54</v>
      </c>
    </row>
    <row r="648" spans="1:7" x14ac:dyDescent="0.25">
      <c r="A648" s="4" t="s">
        <v>480</v>
      </c>
      <c r="B648" s="5">
        <v>1556336019400</v>
      </c>
      <c r="C648" s="4" t="s">
        <v>4856</v>
      </c>
      <c r="D648" s="4" t="s">
        <v>8</v>
      </c>
      <c r="E648" s="6" t="s">
        <v>4081</v>
      </c>
      <c r="F648" s="5">
        <f>decoded[[#This Row],[FRT_DEC]]-B647</f>
        <v>5</v>
      </c>
      <c r="G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INFO]]))),G647)</f>
        <v>54</v>
      </c>
    </row>
    <row r="649" spans="1:7" x14ac:dyDescent="0.25">
      <c r="A649" s="4" t="s">
        <v>481</v>
      </c>
      <c r="B649" s="5">
        <v>1556336019497</v>
      </c>
      <c r="C649" s="4" t="s">
        <v>4857</v>
      </c>
      <c r="D649" s="4" t="s">
        <v>12</v>
      </c>
      <c r="E649" s="6" t="s">
        <v>4</v>
      </c>
      <c r="F649" s="5">
        <f>decoded[[#This Row],[FRT_DEC]]-B648</f>
        <v>97</v>
      </c>
      <c r="G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INFO]]))),G648)</f>
        <v>54</v>
      </c>
    </row>
    <row r="650" spans="1:7" x14ac:dyDescent="0.25">
      <c r="A650" s="4" t="s">
        <v>482</v>
      </c>
      <c r="B650" s="5">
        <v>1556336019502</v>
      </c>
      <c r="C650" s="4" t="s">
        <v>4858</v>
      </c>
      <c r="D650" s="4" t="s">
        <v>8</v>
      </c>
      <c r="E650" s="6" t="s">
        <v>4089</v>
      </c>
      <c r="F650" s="5">
        <f>decoded[[#This Row],[FRT_DEC]]-B649</f>
        <v>5</v>
      </c>
      <c r="G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INFO]]))),G649)</f>
        <v>54</v>
      </c>
    </row>
    <row r="651" spans="1:7" x14ac:dyDescent="0.25">
      <c r="A651" s="4" t="s">
        <v>483</v>
      </c>
      <c r="B651" s="5">
        <v>1556336975025</v>
      </c>
      <c r="C651" s="4" t="s">
        <v>4859</v>
      </c>
      <c r="D651" s="4" t="s">
        <v>13</v>
      </c>
      <c r="E651" s="6" t="s">
        <v>5</v>
      </c>
      <c r="F651" s="5">
        <f>decoded[[#This Row],[FRT_DEC]]-B650</f>
        <v>955523</v>
      </c>
      <c r="G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INFO]]))),G650)</f>
        <v>54</v>
      </c>
    </row>
    <row r="652" spans="1:7" x14ac:dyDescent="0.25">
      <c r="A652" s="4" t="s">
        <v>484</v>
      </c>
      <c r="B652" s="5">
        <v>1556336975029</v>
      </c>
      <c r="C652" s="4" t="s">
        <v>4860</v>
      </c>
      <c r="D652" s="4" t="s">
        <v>11</v>
      </c>
      <c r="E652" s="6" t="s">
        <v>4005</v>
      </c>
      <c r="F652" s="5">
        <f>decoded[[#This Row],[FRT_DEC]]-B651</f>
        <v>4</v>
      </c>
      <c r="G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INFO]]))),G651)</f>
        <v>54</v>
      </c>
    </row>
    <row r="653" spans="1:7" x14ac:dyDescent="0.25">
      <c r="A653" s="4" t="s">
        <v>485</v>
      </c>
      <c r="B653" s="5">
        <v>1556336975129</v>
      </c>
      <c r="C653" s="4" t="s">
        <v>4861</v>
      </c>
      <c r="D653" s="4" t="s">
        <v>12</v>
      </c>
      <c r="E653" s="6" t="s">
        <v>4</v>
      </c>
      <c r="F653" s="5">
        <f>decoded[[#This Row],[FRT_DEC]]-B652</f>
        <v>100</v>
      </c>
      <c r="G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INFO]]))),G652)</f>
        <v>54</v>
      </c>
    </row>
    <row r="654" spans="1:7" x14ac:dyDescent="0.25">
      <c r="A654" s="4" t="s">
        <v>486</v>
      </c>
      <c r="B654" s="5">
        <v>1556336975134</v>
      </c>
      <c r="C654" s="4" t="s">
        <v>4862</v>
      </c>
      <c r="D654" s="4" t="s">
        <v>14</v>
      </c>
      <c r="E654" s="6" t="s">
        <v>6</v>
      </c>
      <c r="F654" s="5">
        <f>decoded[[#This Row],[FRT_DEC]]-B653</f>
        <v>5</v>
      </c>
      <c r="G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INFO]]))),G653)</f>
        <v>54</v>
      </c>
    </row>
    <row r="655" spans="1:7" x14ac:dyDescent="0.25">
      <c r="A655" s="4" t="s">
        <v>487</v>
      </c>
      <c r="B655" s="5">
        <v>1556336975141</v>
      </c>
      <c r="C655" s="4" t="s">
        <v>4863</v>
      </c>
      <c r="D655" s="4" t="s">
        <v>14</v>
      </c>
      <c r="E655" s="6" t="s">
        <v>71</v>
      </c>
      <c r="F655" s="5">
        <f>decoded[[#This Row],[FRT_DEC]]-B654</f>
        <v>7</v>
      </c>
      <c r="G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INFO]]))),G654)</f>
        <v>54</v>
      </c>
    </row>
    <row r="656" spans="1:7" x14ac:dyDescent="0.25">
      <c r="A656" s="4" t="s">
        <v>488</v>
      </c>
      <c r="B656" s="5">
        <v>1556336975701</v>
      </c>
      <c r="C656" s="4" t="s">
        <v>4864</v>
      </c>
      <c r="D656" s="4" t="s">
        <v>73</v>
      </c>
      <c r="E656" s="6" t="s">
        <v>2164</v>
      </c>
      <c r="F656" s="5">
        <f>decoded[[#This Row],[FRT_DEC]]-B655</f>
        <v>560</v>
      </c>
      <c r="G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INFO]]))),G655)</f>
        <v>54</v>
      </c>
    </row>
    <row r="657" spans="1:7" x14ac:dyDescent="0.25">
      <c r="A657" s="4" t="s">
        <v>489</v>
      </c>
      <c r="B657" s="5">
        <v>1556336975705</v>
      </c>
      <c r="C657" s="4" t="s">
        <v>4865</v>
      </c>
      <c r="D657" s="4" t="s">
        <v>320</v>
      </c>
      <c r="E657" s="6" t="s">
        <v>4866</v>
      </c>
      <c r="F657" s="5">
        <f>decoded[[#This Row],[FRT_DEC]]-B656</f>
        <v>4</v>
      </c>
      <c r="G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INFO]]))),G656)</f>
        <v>54</v>
      </c>
    </row>
    <row r="658" spans="1:7" x14ac:dyDescent="0.25">
      <c r="A658" s="4" t="s">
        <v>490</v>
      </c>
      <c r="B658" s="5">
        <v>1556336975708</v>
      </c>
      <c r="C658" s="4" t="s">
        <v>4867</v>
      </c>
      <c r="D658" s="4" t="s">
        <v>241</v>
      </c>
      <c r="E658" s="6" t="s">
        <v>3764</v>
      </c>
      <c r="F658" s="5">
        <f>decoded[[#This Row],[FRT_DEC]]-B657</f>
        <v>3</v>
      </c>
      <c r="G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INFO]]))),G657)</f>
        <v>54</v>
      </c>
    </row>
    <row r="659" spans="1:7" x14ac:dyDescent="0.25">
      <c r="A659" s="4" t="s">
        <v>491</v>
      </c>
      <c r="B659" s="5">
        <v>1556336975736</v>
      </c>
      <c r="C659" s="4" t="s">
        <v>4868</v>
      </c>
      <c r="D659" s="4" t="s">
        <v>2162</v>
      </c>
      <c r="E659" s="6" t="s">
        <v>3745</v>
      </c>
      <c r="F659" s="5">
        <f>decoded[[#This Row],[FRT_DEC]]-B658</f>
        <v>28</v>
      </c>
      <c r="G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INFO]]))),G658)</f>
        <v>54</v>
      </c>
    </row>
    <row r="660" spans="1:7" x14ac:dyDescent="0.25">
      <c r="A660" s="4" t="s">
        <v>492</v>
      </c>
      <c r="B660" s="5">
        <v>1556336975742</v>
      </c>
      <c r="C660" s="4" t="s">
        <v>4869</v>
      </c>
      <c r="D660" s="4" t="s">
        <v>74</v>
      </c>
      <c r="E660" s="6" t="s">
        <v>243</v>
      </c>
      <c r="F660" s="5">
        <f>decoded[[#This Row],[FRT_DEC]]-B659</f>
        <v>6</v>
      </c>
      <c r="G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INFO]]))),G659)</f>
        <v>54</v>
      </c>
    </row>
    <row r="661" spans="1:7" x14ac:dyDescent="0.25">
      <c r="A661" s="4" t="s">
        <v>493</v>
      </c>
      <c r="B661" s="5">
        <v>1556336975747</v>
      </c>
      <c r="C661" s="4" t="s">
        <v>4870</v>
      </c>
      <c r="D661" s="4" t="s">
        <v>74</v>
      </c>
      <c r="E661" s="6" t="s">
        <v>4871</v>
      </c>
      <c r="F661" s="5">
        <f>decoded[[#This Row],[FRT_DEC]]-B660</f>
        <v>5</v>
      </c>
      <c r="G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INFO]]))),G660)</f>
        <v>54</v>
      </c>
    </row>
    <row r="662" spans="1:7" x14ac:dyDescent="0.25">
      <c r="A662" s="4" t="s">
        <v>494</v>
      </c>
      <c r="B662" s="5">
        <v>1556336975761</v>
      </c>
      <c r="C662" s="4" t="s">
        <v>4872</v>
      </c>
      <c r="D662" s="4" t="s">
        <v>51</v>
      </c>
      <c r="E662" s="6" t="s">
        <v>3747</v>
      </c>
      <c r="F662" s="5">
        <f>decoded[[#This Row],[FRT_DEC]]-B661</f>
        <v>14</v>
      </c>
      <c r="G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INFO]]))),G661)</f>
        <v>54</v>
      </c>
    </row>
    <row r="663" spans="1:7" x14ac:dyDescent="0.25">
      <c r="A663" s="4" t="s">
        <v>495</v>
      </c>
      <c r="B663" s="5">
        <v>1556336975763</v>
      </c>
      <c r="C663" s="4" t="s">
        <v>4873</v>
      </c>
      <c r="D663" s="4" t="s">
        <v>51</v>
      </c>
      <c r="E663" s="6" t="s">
        <v>4874</v>
      </c>
      <c r="F663" s="5">
        <f>decoded[[#This Row],[FRT_DEC]]-B662</f>
        <v>2</v>
      </c>
      <c r="G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INFO]]))),G662)</f>
        <v>54</v>
      </c>
    </row>
    <row r="664" spans="1:7" x14ac:dyDescent="0.25">
      <c r="A664" s="4" t="s">
        <v>496</v>
      </c>
      <c r="B664" s="5">
        <v>1556336975767</v>
      </c>
      <c r="C664" s="4" t="s">
        <v>4875</v>
      </c>
      <c r="D664" s="4" t="s">
        <v>247</v>
      </c>
      <c r="E664" s="6" t="s">
        <v>248</v>
      </c>
      <c r="F664" s="5">
        <f>decoded[[#This Row],[FRT_DEC]]-B663</f>
        <v>4</v>
      </c>
      <c r="G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INFO]]))),G663)</f>
        <v>54</v>
      </c>
    </row>
    <row r="665" spans="1:7" x14ac:dyDescent="0.25">
      <c r="A665" s="4" t="s">
        <v>497</v>
      </c>
      <c r="B665" s="5">
        <v>1556336975772</v>
      </c>
      <c r="C665" s="4" t="s">
        <v>4876</v>
      </c>
      <c r="D665" s="4" t="s">
        <v>11</v>
      </c>
      <c r="E665" s="6" t="s">
        <v>4019</v>
      </c>
      <c r="F665" s="5">
        <f>decoded[[#This Row],[FRT_DEC]]-B664</f>
        <v>5</v>
      </c>
      <c r="G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INFO]]))),G664)</f>
        <v>54</v>
      </c>
    </row>
    <row r="666" spans="1:7" x14ac:dyDescent="0.25">
      <c r="A666" s="4" t="s">
        <v>498</v>
      </c>
      <c r="B666" s="5">
        <v>1556336975784</v>
      </c>
      <c r="C666" s="4" t="s">
        <v>4877</v>
      </c>
      <c r="D666" s="4" t="s">
        <v>52</v>
      </c>
      <c r="E666" s="6" t="s">
        <v>321</v>
      </c>
      <c r="F666" s="5">
        <f>decoded[[#This Row],[FRT_DEC]]-B665</f>
        <v>12</v>
      </c>
      <c r="G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INFO]]))),G665)</f>
        <v>54</v>
      </c>
    </row>
    <row r="667" spans="1:7" x14ac:dyDescent="0.25">
      <c r="A667" s="4" t="s">
        <v>499</v>
      </c>
      <c r="B667" s="5">
        <v>1556336975793</v>
      </c>
      <c r="C667" s="4" t="s">
        <v>4878</v>
      </c>
      <c r="D667" s="4" t="s">
        <v>2082</v>
      </c>
      <c r="E667" s="6" t="s">
        <v>4009</v>
      </c>
      <c r="F667" s="5">
        <f>decoded[[#This Row],[FRT_DEC]]-B666</f>
        <v>9</v>
      </c>
      <c r="G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INFO]]))),G666)</f>
        <v>54</v>
      </c>
    </row>
    <row r="668" spans="1:7" x14ac:dyDescent="0.25">
      <c r="A668" s="4" t="s">
        <v>500</v>
      </c>
      <c r="B668" s="5">
        <v>1556336975797</v>
      </c>
      <c r="C668" s="4" t="s">
        <v>4879</v>
      </c>
      <c r="D668" s="4" t="s">
        <v>322</v>
      </c>
      <c r="E668" s="6" t="s">
        <v>4880</v>
      </c>
      <c r="F668" s="5">
        <f>decoded[[#This Row],[FRT_DEC]]-B667</f>
        <v>4</v>
      </c>
      <c r="G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INFO]]))),G667)</f>
        <v>54</v>
      </c>
    </row>
    <row r="669" spans="1:7" x14ac:dyDescent="0.25">
      <c r="A669" s="4" t="s">
        <v>501</v>
      </c>
      <c r="B669" s="5">
        <v>1556336975815</v>
      </c>
      <c r="C669" s="4" t="s">
        <v>4881</v>
      </c>
      <c r="D669" s="4" t="s">
        <v>12</v>
      </c>
      <c r="E669" s="6" t="s">
        <v>4</v>
      </c>
      <c r="F669" s="5">
        <f>decoded[[#This Row],[FRT_DEC]]-B668</f>
        <v>18</v>
      </c>
      <c r="G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INFO]]))),G668)</f>
        <v>54</v>
      </c>
    </row>
    <row r="670" spans="1:7" x14ac:dyDescent="0.25">
      <c r="A670" s="4" t="s">
        <v>502</v>
      </c>
      <c r="B670" s="5">
        <v>1556336975821</v>
      </c>
      <c r="C670" s="4" t="s">
        <v>4882</v>
      </c>
      <c r="D670" s="4" t="s">
        <v>8</v>
      </c>
      <c r="E670" s="6" t="s">
        <v>4089</v>
      </c>
      <c r="F670" s="5">
        <f>decoded[[#This Row],[FRT_DEC]]-B669</f>
        <v>6</v>
      </c>
      <c r="G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INFO]]))),G669)</f>
        <v>54</v>
      </c>
    </row>
    <row r="671" spans="1:7" x14ac:dyDescent="0.25">
      <c r="A671" s="4" t="s">
        <v>503</v>
      </c>
      <c r="B671" s="5">
        <v>1556336976753</v>
      </c>
      <c r="C671" s="4" t="s">
        <v>4883</v>
      </c>
      <c r="D671" s="4" t="s">
        <v>10</v>
      </c>
      <c r="E671" s="6" t="s">
        <v>4884</v>
      </c>
      <c r="F671" s="5">
        <f>decoded[[#This Row],[FRT_DEC]]-B670</f>
        <v>932</v>
      </c>
      <c r="G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INFO]]))),G670)</f>
        <v>54</v>
      </c>
    </row>
    <row r="672" spans="1:7" ht="30" x14ac:dyDescent="0.25">
      <c r="A672" s="4" t="s">
        <v>504</v>
      </c>
      <c r="B672" s="5">
        <v>1556336976757</v>
      </c>
      <c r="C672" s="4" t="s">
        <v>4885</v>
      </c>
      <c r="D672" s="4" t="s">
        <v>10</v>
      </c>
      <c r="E672" s="6" t="s">
        <v>4886</v>
      </c>
      <c r="F672" s="5">
        <f>decoded[[#This Row],[FRT_DEC]]-B671</f>
        <v>4</v>
      </c>
      <c r="G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INFO]]))),G671)</f>
        <v>54</v>
      </c>
    </row>
    <row r="673" spans="1:7" x14ac:dyDescent="0.25">
      <c r="A673" s="4" t="s">
        <v>505</v>
      </c>
      <c r="B673" s="5">
        <v>1556336976760</v>
      </c>
      <c r="C673" s="4" t="s">
        <v>4887</v>
      </c>
      <c r="D673" s="4" t="s">
        <v>10</v>
      </c>
      <c r="E673" s="6" t="s">
        <v>4888</v>
      </c>
      <c r="F673" s="5">
        <f>decoded[[#This Row],[FRT_DEC]]-B672</f>
        <v>3</v>
      </c>
      <c r="G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INFO]]))),G672)</f>
        <v>54</v>
      </c>
    </row>
    <row r="674" spans="1:7" x14ac:dyDescent="0.25">
      <c r="A674" s="4" t="s">
        <v>506</v>
      </c>
      <c r="B674" s="5">
        <v>1556336976764</v>
      </c>
      <c r="C674" s="4" t="s">
        <v>4889</v>
      </c>
      <c r="D674" s="4" t="s">
        <v>1131</v>
      </c>
      <c r="E674" s="6" t="s">
        <v>2120</v>
      </c>
      <c r="F674" s="5">
        <f>decoded[[#This Row],[FRT_DEC]]-B673</f>
        <v>4</v>
      </c>
      <c r="G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INFO]]))),G673)</f>
        <v>54</v>
      </c>
    </row>
    <row r="675" spans="1:7" x14ac:dyDescent="0.25">
      <c r="A675" s="4" t="s">
        <v>507</v>
      </c>
      <c r="B675" s="5">
        <v>1556336976769</v>
      </c>
      <c r="C675" s="4" t="s">
        <v>4890</v>
      </c>
      <c r="D675" s="4" t="s">
        <v>1131</v>
      </c>
      <c r="E675" s="6" t="s">
        <v>2128</v>
      </c>
      <c r="F675" s="5">
        <f>decoded[[#This Row],[FRT_DEC]]-B674</f>
        <v>5</v>
      </c>
      <c r="G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INFO]]))),G674)</f>
        <v>54</v>
      </c>
    </row>
    <row r="676" spans="1:7" x14ac:dyDescent="0.25">
      <c r="A676" s="4" t="s">
        <v>508</v>
      </c>
      <c r="B676" s="5">
        <v>1556336976773</v>
      </c>
      <c r="C676" s="4" t="s">
        <v>4891</v>
      </c>
      <c r="D676" s="4" t="s">
        <v>65</v>
      </c>
      <c r="E676" s="6" t="s">
        <v>66</v>
      </c>
      <c r="F676" s="5">
        <f>decoded[[#This Row],[FRT_DEC]]-B675</f>
        <v>4</v>
      </c>
      <c r="G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INFO]]))),G675)</f>
        <v>54</v>
      </c>
    </row>
    <row r="677" spans="1:7" x14ac:dyDescent="0.25">
      <c r="A677" s="4" t="s">
        <v>509</v>
      </c>
      <c r="B677" s="5">
        <v>1556336976779</v>
      </c>
      <c r="C677" s="4" t="s">
        <v>4892</v>
      </c>
      <c r="D677" s="4" t="s">
        <v>97</v>
      </c>
      <c r="E677" s="6" t="s">
        <v>2129</v>
      </c>
      <c r="F677" s="5">
        <f>decoded[[#This Row],[FRT_DEC]]-B676</f>
        <v>6</v>
      </c>
      <c r="G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INFO]]))),G676)</f>
        <v>54</v>
      </c>
    </row>
    <row r="678" spans="1:7" x14ac:dyDescent="0.25">
      <c r="A678" s="4" t="s">
        <v>510</v>
      </c>
      <c r="B678" s="5">
        <v>1556336976791</v>
      </c>
      <c r="C678" s="4" t="s">
        <v>4893</v>
      </c>
      <c r="D678" s="4" t="s">
        <v>9</v>
      </c>
      <c r="E678" s="6" t="s">
        <v>4002</v>
      </c>
      <c r="F678" s="5">
        <f>decoded[[#This Row],[FRT_DEC]]-B677</f>
        <v>12</v>
      </c>
      <c r="G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INFO]]))),G677)</f>
        <v>54</v>
      </c>
    </row>
    <row r="679" spans="1:7" x14ac:dyDescent="0.25">
      <c r="A679" s="4" t="s">
        <v>511</v>
      </c>
      <c r="B679" s="5">
        <v>1556336976796</v>
      </c>
      <c r="C679" s="4" t="s">
        <v>4894</v>
      </c>
      <c r="D679" s="4" t="s">
        <v>16</v>
      </c>
      <c r="E679" s="6" t="s">
        <v>4040</v>
      </c>
      <c r="F679" s="5">
        <f>decoded[[#This Row],[FRT_DEC]]-B678</f>
        <v>5</v>
      </c>
      <c r="G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INFO]]))),G678)</f>
        <v>55</v>
      </c>
    </row>
    <row r="680" spans="1:7" x14ac:dyDescent="0.25">
      <c r="A680" s="4" t="s">
        <v>699</v>
      </c>
      <c r="B680" s="5">
        <v>1556336976816</v>
      </c>
      <c r="C680" s="4" t="s">
        <v>4895</v>
      </c>
      <c r="D680" s="4" t="s">
        <v>97</v>
      </c>
      <c r="E680" s="6" t="s">
        <v>2131</v>
      </c>
      <c r="F680" s="5">
        <f>decoded[[#This Row],[FRT_DEC]]-B679</f>
        <v>20</v>
      </c>
      <c r="G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INFO]]))),G679)</f>
        <v>55</v>
      </c>
    </row>
    <row r="681" spans="1:7" x14ac:dyDescent="0.25">
      <c r="A681" s="4" t="s">
        <v>659</v>
      </c>
      <c r="B681" s="5">
        <v>1556336976837</v>
      </c>
      <c r="C681" s="4" t="s">
        <v>4896</v>
      </c>
      <c r="D681" s="4" t="s">
        <v>3726</v>
      </c>
      <c r="E681" s="6" t="s">
        <v>4897</v>
      </c>
      <c r="F681" s="5">
        <f>decoded[[#This Row],[FRT_DEC]]-B680</f>
        <v>21</v>
      </c>
      <c r="G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INFO]]))),G680)</f>
        <v>55</v>
      </c>
    </row>
    <row r="682" spans="1:7" x14ac:dyDescent="0.25">
      <c r="A682" s="4" t="s">
        <v>512</v>
      </c>
      <c r="B682" s="5">
        <v>1556336976841</v>
      </c>
      <c r="C682" s="4" t="s">
        <v>4898</v>
      </c>
      <c r="D682" s="4" t="s">
        <v>3726</v>
      </c>
      <c r="E682" s="6" t="s">
        <v>3986</v>
      </c>
      <c r="F682" s="5">
        <f>decoded[[#This Row],[FRT_DEC]]-B681</f>
        <v>4</v>
      </c>
      <c r="G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INFO]]))),G681)</f>
        <v>55</v>
      </c>
    </row>
    <row r="683" spans="1:7" x14ac:dyDescent="0.25">
      <c r="A683" s="4" t="s">
        <v>513</v>
      </c>
      <c r="B683" s="5">
        <v>1556336977745</v>
      </c>
      <c r="C683" s="4" t="s">
        <v>4899</v>
      </c>
      <c r="D683" s="4" t="s">
        <v>275</v>
      </c>
      <c r="E683" s="6" t="s">
        <v>4900</v>
      </c>
      <c r="F683" s="5">
        <f>decoded[[#This Row],[FRT_DEC]]-B682</f>
        <v>904</v>
      </c>
      <c r="G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INFO]]))),G682)</f>
        <v>55</v>
      </c>
    </row>
    <row r="684" spans="1:7" x14ac:dyDescent="0.25">
      <c r="A684" s="4" t="s">
        <v>660</v>
      </c>
      <c r="B684" s="5">
        <v>1556336980835</v>
      </c>
      <c r="C684" s="4" t="s">
        <v>4901</v>
      </c>
      <c r="D684" s="4" t="s">
        <v>15</v>
      </c>
      <c r="E684" s="6" t="s">
        <v>4902</v>
      </c>
      <c r="F684" s="5">
        <f>decoded[[#This Row],[FRT_DEC]]-B683</f>
        <v>3090</v>
      </c>
      <c r="G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INFO]]))),G683)</f>
        <v>55</v>
      </c>
    </row>
    <row r="685" spans="1:7" x14ac:dyDescent="0.25">
      <c r="A685" s="4" t="s">
        <v>661</v>
      </c>
      <c r="B685" s="5">
        <v>1556336980837</v>
      </c>
      <c r="C685" s="4" t="s">
        <v>4903</v>
      </c>
      <c r="D685" s="4" t="s">
        <v>15</v>
      </c>
      <c r="E685" s="6" t="s">
        <v>3987</v>
      </c>
      <c r="F685" s="5">
        <f>decoded[[#This Row],[FRT_DEC]]-B684</f>
        <v>2</v>
      </c>
      <c r="G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INFO]]))),G684)</f>
        <v>55</v>
      </c>
    </row>
    <row r="686" spans="1:7" x14ac:dyDescent="0.25">
      <c r="A686" s="4" t="s">
        <v>662</v>
      </c>
      <c r="B686" s="5">
        <v>1556336980840</v>
      </c>
      <c r="C686" s="4" t="s">
        <v>4904</v>
      </c>
      <c r="D686" s="4" t="s">
        <v>3744</v>
      </c>
      <c r="E686" s="6" t="s">
        <v>4905</v>
      </c>
      <c r="F686" s="5">
        <f>decoded[[#This Row],[FRT_DEC]]-B685</f>
        <v>3</v>
      </c>
      <c r="G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INFO]]))),G685)</f>
        <v>55</v>
      </c>
    </row>
    <row r="687" spans="1:7" x14ac:dyDescent="0.25">
      <c r="A687" s="4" t="s">
        <v>663</v>
      </c>
      <c r="B687" s="5">
        <v>1556336980842</v>
      </c>
      <c r="C687" s="4" t="s">
        <v>4906</v>
      </c>
      <c r="D687" s="4" t="s">
        <v>3744</v>
      </c>
      <c r="E687" s="6" t="s">
        <v>3988</v>
      </c>
      <c r="F687" s="5">
        <f>decoded[[#This Row],[FRT_DEC]]-B686</f>
        <v>2</v>
      </c>
      <c r="G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INFO]]))),G686)</f>
        <v>55</v>
      </c>
    </row>
    <row r="688" spans="1:7" x14ac:dyDescent="0.25">
      <c r="A688" s="4" t="s">
        <v>664</v>
      </c>
      <c r="B688" s="5">
        <v>1556336980876</v>
      </c>
      <c r="C688" s="4" t="s">
        <v>4907</v>
      </c>
      <c r="D688" s="4" t="s">
        <v>3765</v>
      </c>
      <c r="E688" s="6" t="s">
        <v>3766</v>
      </c>
      <c r="F688" s="5">
        <f>decoded[[#This Row],[FRT_DEC]]-B687</f>
        <v>34</v>
      </c>
      <c r="G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INFO]]))),G687)</f>
        <v>55</v>
      </c>
    </row>
    <row r="689" spans="1:7" x14ac:dyDescent="0.25">
      <c r="A689" s="4" t="s">
        <v>665</v>
      </c>
      <c r="B689" s="5">
        <v>1556336980881</v>
      </c>
      <c r="C689" s="4" t="s">
        <v>4908</v>
      </c>
      <c r="D689" s="4" t="s">
        <v>267</v>
      </c>
      <c r="E689" s="6" t="s">
        <v>2165</v>
      </c>
      <c r="F689" s="5">
        <f>decoded[[#This Row],[FRT_DEC]]-B688</f>
        <v>5</v>
      </c>
      <c r="G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INFO]]))),G688)</f>
        <v>55</v>
      </c>
    </row>
    <row r="690" spans="1:7" x14ac:dyDescent="0.25">
      <c r="A690" s="4" t="s">
        <v>514</v>
      </c>
      <c r="B690" s="5">
        <v>1556336980883</v>
      </c>
      <c r="C690" s="4" t="s">
        <v>4909</v>
      </c>
      <c r="D690" s="4" t="s">
        <v>269</v>
      </c>
      <c r="E690" s="6" t="s">
        <v>4086</v>
      </c>
      <c r="F690" s="5">
        <f>decoded[[#This Row],[FRT_DEC]]-B689</f>
        <v>2</v>
      </c>
      <c r="G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INFO]]))),G689)</f>
        <v>55</v>
      </c>
    </row>
    <row r="691" spans="1:7" x14ac:dyDescent="0.25">
      <c r="A691" s="4" t="s">
        <v>515</v>
      </c>
      <c r="B691" s="5">
        <v>1556336980889</v>
      </c>
      <c r="C691" s="4" t="s">
        <v>4910</v>
      </c>
      <c r="D691" s="4" t="s">
        <v>1131</v>
      </c>
      <c r="E691" s="6" t="s">
        <v>2132</v>
      </c>
      <c r="F691" s="5">
        <f>decoded[[#This Row],[FRT_DEC]]-B690</f>
        <v>6</v>
      </c>
      <c r="G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INFO]]))),G690)</f>
        <v>55</v>
      </c>
    </row>
    <row r="692" spans="1:7" x14ac:dyDescent="0.25">
      <c r="A692" s="4" t="s">
        <v>516</v>
      </c>
      <c r="B692" s="5">
        <v>1556336980893</v>
      </c>
      <c r="C692" s="4" t="s">
        <v>4911</v>
      </c>
      <c r="D692" s="4" t="s">
        <v>97</v>
      </c>
      <c r="E692" s="6" t="s">
        <v>2133</v>
      </c>
      <c r="F692" s="5">
        <f>decoded[[#This Row],[FRT_DEC]]-B691</f>
        <v>4</v>
      </c>
      <c r="G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INFO]]))),G691)</f>
        <v>55</v>
      </c>
    </row>
    <row r="693" spans="1:7" x14ac:dyDescent="0.25">
      <c r="A693" s="4" t="s">
        <v>666</v>
      </c>
      <c r="B693" s="5">
        <v>1556336980897</v>
      </c>
      <c r="C693" s="4" t="s">
        <v>4912</v>
      </c>
      <c r="D693" s="4" t="s">
        <v>97</v>
      </c>
      <c r="E693" s="6" t="s">
        <v>2134</v>
      </c>
      <c r="F693" s="5">
        <f>decoded[[#This Row],[FRT_DEC]]-B692</f>
        <v>4</v>
      </c>
      <c r="G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INFO]]))),G692)</f>
        <v>55</v>
      </c>
    </row>
    <row r="694" spans="1:7" x14ac:dyDescent="0.25">
      <c r="A694" s="4" t="s">
        <v>698</v>
      </c>
      <c r="B694" s="5">
        <v>1556336980907</v>
      </c>
      <c r="C694" s="4" t="s">
        <v>4913</v>
      </c>
      <c r="D694" s="4" t="s">
        <v>272</v>
      </c>
      <c r="E694" s="6" t="s">
        <v>4914</v>
      </c>
      <c r="F694" s="5">
        <f>decoded[[#This Row],[FRT_DEC]]-B693</f>
        <v>10</v>
      </c>
      <c r="G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INFO]]))),G693)</f>
        <v>55</v>
      </c>
    </row>
    <row r="695" spans="1:7" x14ac:dyDescent="0.25">
      <c r="A695" s="4" t="s">
        <v>517</v>
      </c>
      <c r="B695" s="5">
        <v>1556336981438</v>
      </c>
      <c r="C695" s="4" t="s">
        <v>4915</v>
      </c>
      <c r="D695" s="4" t="s">
        <v>1131</v>
      </c>
      <c r="E695" s="6" t="s">
        <v>2135</v>
      </c>
      <c r="F695" s="5">
        <f>decoded[[#This Row],[FRT_DEC]]-B694</f>
        <v>531</v>
      </c>
      <c r="G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INFO]]))),G694)</f>
        <v>55</v>
      </c>
    </row>
    <row r="696" spans="1:7" x14ac:dyDescent="0.25">
      <c r="A696" s="4" t="s">
        <v>518</v>
      </c>
      <c r="B696" s="5">
        <v>1556336981445</v>
      </c>
      <c r="C696" s="4" t="s">
        <v>4916</v>
      </c>
      <c r="D696" s="4" t="s">
        <v>97</v>
      </c>
      <c r="E696" s="6" t="s">
        <v>2136</v>
      </c>
      <c r="F696" s="5">
        <f>decoded[[#This Row],[FRT_DEC]]-B695</f>
        <v>7</v>
      </c>
      <c r="G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INFO]]))),G695)</f>
        <v>55</v>
      </c>
    </row>
    <row r="697" spans="1:7" x14ac:dyDescent="0.25">
      <c r="A697" s="4" t="s">
        <v>667</v>
      </c>
      <c r="B697" s="5">
        <v>1556336981457</v>
      </c>
      <c r="C697" s="4" t="s">
        <v>4917</v>
      </c>
      <c r="D697" s="4" t="s">
        <v>3727</v>
      </c>
      <c r="E697" s="6" t="s">
        <v>4918</v>
      </c>
      <c r="F697" s="5">
        <f>decoded[[#This Row],[FRT_DEC]]-B696</f>
        <v>12</v>
      </c>
      <c r="G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INFO]]))),G696)</f>
        <v>55</v>
      </c>
    </row>
    <row r="698" spans="1:7" x14ac:dyDescent="0.25">
      <c r="A698" s="4" t="s">
        <v>519</v>
      </c>
      <c r="B698" s="5">
        <v>1556336981598</v>
      </c>
      <c r="C698" s="4" t="s">
        <v>4919</v>
      </c>
      <c r="D698" s="4" t="s">
        <v>289</v>
      </c>
      <c r="E698" s="6" t="s">
        <v>4920</v>
      </c>
      <c r="F698" s="5">
        <f>decoded[[#This Row],[FRT_DEC]]-B697</f>
        <v>141</v>
      </c>
      <c r="G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INFO]]))),G697)</f>
        <v>55</v>
      </c>
    </row>
    <row r="699" spans="1:7" x14ac:dyDescent="0.25">
      <c r="A699" s="4" t="s">
        <v>520</v>
      </c>
      <c r="B699" s="5">
        <v>1556336982765</v>
      </c>
      <c r="C699" s="4" t="s">
        <v>4921</v>
      </c>
      <c r="D699" s="4" t="s">
        <v>109</v>
      </c>
      <c r="E699" s="6" t="s">
        <v>3759</v>
      </c>
      <c r="F699" s="5">
        <f>decoded[[#This Row],[FRT_DEC]]-B698</f>
        <v>1167</v>
      </c>
      <c r="G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INFO]]))),G698)</f>
        <v>55</v>
      </c>
    </row>
    <row r="700" spans="1:7" x14ac:dyDescent="0.25">
      <c r="A700" s="4" t="s">
        <v>521</v>
      </c>
      <c r="B700" s="5">
        <v>1556336982768</v>
      </c>
      <c r="C700" s="4" t="s">
        <v>4922</v>
      </c>
      <c r="D700" s="4" t="s">
        <v>3742</v>
      </c>
      <c r="E700" s="6" t="s">
        <v>4923</v>
      </c>
      <c r="F700" s="5">
        <f>decoded[[#This Row],[FRT_DEC]]-B699</f>
        <v>3</v>
      </c>
      <c r="G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INFO]]))),G699)</f>
        <v>55</v>
      </c>
    </row>
    <row r="701" spans="1:7" x14ac:dyDescent="0.25">
      <c r="A701" s="4" t="s">
        <v>522</v>
      </c>
      <c r="B701" s="5">
        <v>1556336982770</v>
      </c>
      <c r="C701" s="4" t="s">
        <v>4924</v>
      </c>
      <c r="D701" s="4" t="s">
        <v>3742</v>
      </c>
      <c r="E701" s="6" t="s">
        <v>3982</v>
      </c>
      <c r="F701" s="5">
        <f>decoded[[#This Row],[FRT_DEC]]-B700</f>
        <v>2</v>
      </c>
      <c r="G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INFO]]))),G700)</f>
        <v>55</v>
      </c>
    </row>
    <row r="702" spans="1:7" x14ac:dyDescent="0.25">
      <c r="A702" s="4" t="s">
        <v>523</v>
      </c>
      <c r="B702" s="5">
        <v>1556336982784</v>
      </c>
      <c r="C702" s="4" t="s">
        <v>4925</v>
      </c>
      <c r="D702" s="4" t="s">
        <v>1131</v>
      </c>
      <c r="E702" s="6" t="s">
        <v>2137</v>
      </c>
      <c r="F702" s="5">
        <f>decoded[[#This Row],[FRT_DEC]]-B701</f>
        <v>14</v>
      </c>
      <c r="G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INFO]]))),G701)</f>
        <v>55</v>
      </c>
    </row>
    <row r="703" spans="1:7" x14ac:dyDescent="0.25">
      <c r="A703" s="4" t="s">
        <v>1159</v>
      </c>
      <c r="B703" s="5">
        <v>1556336982790</v>
      </c>
      <c r="C703" s="4" t="s">
        <v>4926</v>
      </c>
      <c r="D703" s="4" t="s">
        <v>97</v>
      </c>
      <c r="E703" s="6" t="s">
        <v>2138</v>
      </c>
      <c r="F703" s="5">
        <f>decoded[[#This Row],[FRT_DEC]]-B702</f>
        <v>6</v>
      </c>
      <c r="G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INFO]]))),G702)</f>
        <v>55</v>
      </c>
    </row>
    <row r="704" spans="1:7" x14ac:dyDescent="0.25">
      <c r="A704" s="4" t="s">
        <v>524</v>
      </c>
      <c r="B704" s="5">
        <v>1556336982857</v>
      </c>
      <c r="C704" s="4" t="s">
        <v>4927</v>
      </c>
      <c r="D704" s="4" t="s">
        <v>110</v>
      </c>
      <c r="E704" s="6" t="s">
        <v>290</v>
      </c>
      <c r="F704" s="5">
        <f>decoded[[#This Row],[FRT_DEC]]-B703</f>
        <v>67</v>
      </c>
      <c r="G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INFO]]))),G703)</f>
        <v>55</v>
      </c>
    </row>
    <row r="705" spans="1:7" x14ac:dyDescent="0.25">
      <c r="A705" s="4" t="s">
        <v>525</v>
      </c>
      <c r="B705" s="5">
        <v>1556336982869</v>
      </c>
      <c r="C705" s="4" t="s">
        <v>4928</v>
      </c>
      <c r="D705" s="4" t="s">
        <v>1131</v>
      </c>
      <c r="E705" s="6" t="s">
        <v>2139</v>
      </c>
      <c r="F705" s="5">
        <f>decoded[[#This Row],[FRT_DEC]]-B704</f>
        <v>12</v>
      </c>
      <c r="G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INFO]]))),G704)</f>
        <v>55</v>
      </c>
    </row>
    <row r="706" spans="1:7" x14ac:dyDescent="0.25">
      <c r="A706" s="4" t="s">
        <v>526</v>
      </c>
      <c r="B706" s="5">
        <v>1556336982874</v>
      </c>
      <c r="C706" s="4" t="s">
        <v>4929</v>
      </c>
      <c r="D706" s="4" t="s">
        <v>97</v>
      </c>
      <c r="E706" s="6" t="s">
        <v>2140</v>
      </c>
      <c r="F706" s="5">
        <f>decoded[[#This Row],[FRT_DEC]]-B705</f>
        <v>5</v>
      </c>
      <c r="G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INFO]]))),G705)</f>
        <v>55</v>
      </c>
    </row>
    <row r="707" spans="1:7" x14ac:dyDescent="0.25">
      <c r="A707" s="4" t="s">
        <v>527</v>
      </c>
      <c r="B707" s="5">
        <v>1556336983513</v>
      </c>
      <c r="C707" s="4" t="s">
        <v>4930</v>
      </c>
      <c r="D707" s="4" t="s">
        <v>112</v>
      </c>
      <c r="E707" s="6" t="s">
        <v>3757</v>
      </c>
      <c r="F707" s="5">
        <f>decoded[[#This Row],[FRT_DEC]]-B706</f>
        <v>639</v>
      </c>
      <c r="G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INFO]]))),G706)</f>
        <v>55</v>
      </c>
    </row>
    <row r="708" spans="1:7" x14ac:dyDescent="0.25">
      <c r="A708" s="4" t="s">
        <v>528</v>
      </c>
      <c r="B708" s="5">
        <v>1556336983527</v>
      </c>
      <c r="C708" s="4" t="s">
        <v>4931</v>
      </c>
      <c r="D708" s="4" t="s">
        <v>1131</v>
      </c>
      <c r="E708" s="6" t="s">
        <v>2141</v>
      </c>
      <c r="F708" s="5">
        <f>decoded[[#This Row],[FRT_DEC]]-B707</f>
        <v>14</v>
      </c>
      <c r="G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INFO]]))),G707)</f>
        <v>55</v>
      </c>
    </row>
    <row r="709" spans="1:7" x14ac:dyDescent="0.25">
      <c r="A709" s="4" t="s">
        <v>529</v>
      </c>
      <c r="B709" s="5">
        <v>1556336983532</v>
      </c>
      <c r="C709" s="4" t="s">
        <v>4932</v>
      </c>
      <c r="D709" s="4" t="s">
        <v>97</v>
      </c>
      <c r="E709" s="6" t="s">
        <v>2142</v>
      </c>
      <c r="F709" s="5">
        <f>decoded[[#This Row],[FRT_DEC]]-B708</f>
        <v>5</v>
      </c>
      <c r="G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INFO]]))),G708)</f>
        <v>55</v>
      </c>
    </row>
    <row r="710" spans="1:7" x14ac:dyDescent="0.25">
      <c r="A710" s="4" t="s">
        <v>530</v>
      </c>
      <c r="B710" s="5">
        <v>1556336983539</v>
      </c>
      <c r="C710" s="4" t="s">
        <v>4933</v>
      </c>
      <c r="D710" s="4" t="s">
        <v>11</v>
      </c>
      <c r="E710" s="6" t="s">
        <v>4006</v>
      </c>
      <c r="F710" s="5">
        <f>decoded[[#This Row],[FRT_DEC]]-B709</f>
        <v>7</v>
      </c>
      <c r="G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INFO]]))),G709)</f>
        <v>55</v>
      </c>
    </row>
    <row r="711" spans="1:7" x14ac:dyDescent="0.25">
      <c r="A711" s="4" t="s">
        <v>531</v>
      </c>
      <c r="B711" s="5">
        <v>1556336983548</v>
      </c>
      <c r="C711" s="4" t="s">
        <v>4934</v>
      </c>
      <c r="D711" s="4" t="s">
        <v>52</v>
      </c>
      <c r="E711" s="6" t="s">
        <v>2078</v>
      </c>
      <c r="F711" s="5">
        <f>decoded[[#This Row],[FRT_DEC]]-B710</f>
        <v>9</v>
      </c>
      <c r="G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INFO]]))),G710)</f>
        <v>55</v>
      </c>
    </row>
    <row r="712" spans="1:7" x14ac:dyDescent="0.25">
      <c r="A712" s="4" t="s">
        <v>532</v>
      </c>
      <c r="B712" s="5">
        <v>1556336983551</v>
      </c>
      <c r="C712" s="4" t="s">
        <v>4935</v>
      </c>
      <c r="D712" s="4" t="s">
        <v>2079</v>
      </c>
      <c r="E712" s="6" t="s">
        <v>4041</v>
      </c>
      <c r="F712" s="5">
        <f>decoded[[#This Row],[FRT_DEC]]-B711</f>
        <v>3</v>
      </c>
      <c r="G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INFO]]))),G711)</f>
        <v>55</v>
      </c>
    </row>
    <row r="713" spans="1:7" x14ac:dyDescent="0.25">
      <c r="A713" s="4" t="s">
        <v>533</v>
      </c>
      <c r="B713" s="5">
        <v>1556336983574</v>
      </c>
      <c r="C713" s="4" t="s">
        <v>4936</v>
      </c>
      <c r="D713" s="4" t="s">
        <v>12</v>
      </c>
      <c r="E713" s="6" t="s">
        <v>4</v>
      </c>
      <c r="F713" s="5">
        <f>decoded[[#This Row],[FRT_DEC]]-B712</f>
        <v>23</v>
      </c>
      <c r="G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INFO]]))),G712)</f>
        <v>55</v>
      </c>
    </row>
    <row r="714" spans="1:7" x14ac:dyDescent="0.25">
      <c r="A714" s="4" t="s">
        <v>534</v>
      </c>
      <c r="B714" s="5">
        <v>1556336983583</v>
      </c>
      <c r="C714" s="4" t="s">
        <v>4937</v>
      </c>
      <c r="D714" s="4" t="s">
        <v>8</v>
      </c>
      <c r="E714" s="6" t="s">
        <v>4089</v>
      </c>
      <c r="F714" s="5">
        <f>decoded[[#This Row],[FRT_DEC]]-B713</f>
        <v>9</v>
      </c>
      <c r="G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INFO]]))),G713)</f>
        <v>55</v>
      </c>
    </row>
    <row r="715" spans="1:7" x14ac:dyDescent="0.25">
      <c r="A715" s="4" t="s">
        <v>535</v>
      </c>
      <c r="B715" s="5">
        <v>1556336983770</v>
      </c>
      <c r="C715" s="4" t="s">
        <v>4938</v>
      </c>
      <c r="D715" s="4" t="s">
        <v>13</v>
      </c>
      <c r="E715" s="6" t="s">
        <v>5</v>
      </c>
      <c r="F715" s="5">
        <f>decoded[[#This Row],[FRT_DEC]]-B714</f>
        <v>187</v>
      </c>
      <c r="G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INFO]]))),G714)</f>
        <v>55</v>
      </c>
    </row>
    <row r="716" spans="1:7" x14ac:dyDescent="0.25">
      <c r="A716" s="4" t="s">
        <v>536</v>
      </c>
      <c r="B716" s="5">
        <v>1556336983774</v>
      </c>
      <c r="C716" s="4" t="s">
        <v>4939</v>
      </c>
      <c r="D716" s="4" t="s">
        <v>11</v>
      </c>
      <c r="E716" s="6" t="s">
        <v>4010</v>
      </c>
      <c r="F716" s="5">
        <f>decoded[[#This Row],[FRT_DEC]]-B715</f>
        <v>4</v>
      </c>
      <c r="G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INFO]]))),G715)</f>
        <v>55</v>
      </c>
    </row>
    <row r="717" spans="1:7" x14ac:dyDescent="0.25">
      <c r="A717" s="4" t="s">
        <v>537</v>
      </c>
      <c r="B717" s="5">
        <v>1556336983847</v>
      </c>
      <c r="C717" s="4" t="s">
        <v>4940</v>
      </c>
      <c r="D717" s="4" t="s">
        <v>12</v>
      </c>
      <c r="E717" s="6" t="s">
        <v>4</v>
      </c>
      <c r="F717" s="5">
        <f>decoded[[#This Row],[FRT_DEC]]-B716</f>
        <v>73</v>
      </c>
      <c r="G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INFO]]))),G716)</f>
        <v>55</v>
      </c>
    </row>
    <row r="718" spans="1:7" x14ac:dyDescent="0.25">
      <c r="A718" s="4" t="s">
        <v>538</v>
      </c>
      <c r="B718" s="5">
        <v>1556336983851</v>
      </c>
      <c r="C718" s="4" t="s">
        <v>4941</v>
      </c>
      <c r="D718" s="4" t="s">
        <v>14</v>
      </c>
      <c r="E718" s="6" t="s">
        <v>6</v>
      </c>
      <c r="F718" s="5">
        <f>decoded[[#This Row],[FRT_DEC]]-B717</f>
        <v>4</v>
      </c>
      <c r="G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INFO]]))),G717)</f>
        <v>55</v>
      </c>
    </row>
    <row r="719" spans="1:7" x14ac:dyDescent="0.25">
      <c r="A719" s="4" t="s">
        <v>539</v>
      </c>
      <c r="B719" s="5">
        <v>1556336983859</v>
      </c>
      <c r="C719" s="4" t="s">
        <v>4942</v>
      </c>
      <c r="D719" s="4" t="s">
        <v>14</v>
      </c>
      <c r="E719" s="6" t="s">
        <v>71</v>
      </c>
      <c r="F719" s="5">
        <f>decoded[[#This Row],[FRT_DEC]]-B718</f>
        <v>8</v>
      </c>
      <c r="G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INFO]]))),G718)</f>
        <v>55</v>
      </c>
    </row>
    <row r="720" spans="1:7" x14ac:dyDescent="0.25">
      <c r="A720" s="4" t="s">
        <v>540</v>
      </c>
      <c r="B720" s="5">
        <v>1556336983865</v>
      </c>
      <c r="C720" s="4" t="s">
        <v>4943</v>
      </c>
      <c r="D720" s="4" t="s">
        <v>73</v>
      </c>
      <c r="E720" s="6" t="s">
        <v>2080</v>
      </c>
      <c r="F720" s="5">
        <f>decoded[[#This Row],[FRT_DEC]]-B719</f>
        <v>6</v>
      </c>
      <c r="G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INFO]]))),G719)</f>
        <v>55</v>
      </c>
    </row>
    <row r="721" spans="1:7" x14ac:dyDescent="0.25">
      <c r="A721" s="4" t="s">
        <v>541</v>
      </c>
      <c r="B721" s="5">
        <v>1556336983868</v>
      </c>
      <c r="C721" s="4" t="s">
        <v>4944</v>
      </c>
      <c r="D721" s="4" t="s">
        <v>2081</v>
      </c>
      <c r="E721" s="6" t="s">
        <v>2083</v>
      </c>
      <c r="F721" s="5">
        <f>decoded[[#This Row],[FRT_DEC]]-B720</f>
        <v>3</v>
      </c>
      <c r="G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INFO]]))),G720)</f>
        <v>55</v>
      </c>
    </row>
    <row r="722" spans="1:7" x14ac:dyDescent="0.25">
      <c r="A722" s="4" t="s">
        <v>542</v>
      </c>
      <c r="B722" s="5">
        <v>1556336983872</v>
      </c>
      <c r="C722" s="4" t="s">
        <v>4945</v>
      </c>
      <c r="D722" s="4" t="s">
        <v>8</v>
      </c>
      <c r="E722" s="6" t="s">
        <v>4090</v>
      </c>
      <c r="F722" s="5">
        <f>decoded[[#This Row],[FRT_DEC]]-B721</f>
        <v>4</v>
      </c>
      <c r="G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INFO]]))),G721)</f>
        <v>55</v>
      </c>
    </row>
    <row r="723" spans="1:7" x14ac:dyDescent="0.25">
      <c r="A723" s="4" t="s">
        <v>543</v>
      </c>
      <c r="B723" s="5">
        <v>1556336984212</v>
      </c>
      <c r="C723" s="4" t="s">
        <v>4946</v>
      </c>
      <c r="D723" s="4" t="s">
        <v>55</v>
      </c>
      <c r="E723" s="6" t="s">
        <v>3755</v>
      </c>
      <c r="F723" s="5">
        <f>decoded[[#This Row],[FRT_DEC]]-B722</f>
        <v>340</v>
      </c>
      <c r="G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INFO]]))),G722)</f>
        <v>55</v>
      </c>
    </row>
    <row r="724" spans="1:7" x14ac:dyDescent="0.25">
      <c r="A724" s="4" t="s">
        <v>544</v>
      </c>
      <c r="B724" s="5">
        <v>1556336984216</v>
      </c>
      <c r="C724" s="4" t="s">
        <v>4947</v>
      </c>
      <c r="D724" s="4" t="s">
        <v>3743</v>
      </c>
      <c r="E724" s="6" t="s">
        <v>4948</v>
      </c>
      <c r="F724" s="5">
        <f>decoded[[#This Row],[FRT_DEC]]-B723</f>
        <v>4</v>
      </c>
      <c r="G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INFO]]))),G723)</f>
        <v>55</v>
      </c>
    </row>
    <row r="725" spans="1:7" x14ac:dyDescent="0.25">
      <c r="A725" s="4" t="s">
        <v>545</v>
      </c>
      <c r="B725" s="5">
        <v>1556336984218</v>
      </c>
      <c r="C725" s="4" t="s">
        <v>4949</v>
      </c>
      <c r="D725" s="4" t="s">
        <v>3743</v>
      </c>
      <c r="E725" s="6" t="s">
        <v>3983</v>
      </c>
      <c r="F725" s="5">
        <f>decoded[[#This Row],[FRT_DEC]]-B724</f>
        <v>2</v>
      </c>
      <c r="G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INFO]]))),G724)</f>
        <v>55</v>
      </c>
    </row>
    <row r="726" spans="1:7" ht="30" x14ac:dyDescent="0.25">
      <c r="A726" s="4" t="s">
        <v>668</v>
      </c>
      <c r="B726" s="5">
        <v>1556336984239</v>
      </c>
      <c r="C726" s="4" t="s">
        <v>4950</v>
      </c>
      <c r="D726" s="4" t="s">
        <v>267</v>
      </c>
      <c r="E726" s="6" t="s">
        <v>2166</v>
      </c>
      <c r="F726" s="5">
        <f>decoded[[#This Row],[FRT_DEC]]-B725</f>
        <v>21</v>
      </c>
      <c r="G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INFO]]))),G725)</f>
        <v>55</v>
      </c>
    </row>
    <row r="727" spans="1:7" x14ac:dyDescent="0.25">
      <c r="A727" s="4" t="s">
        <v>546</v>
      </c>
      <c r="B727" s="5">
        <v>1556336984243</v>
      </c>
      <c r="C727" s="4" t="s">
        <v>4951</v>
      </c>
      <c r="D727" s="4" t="s">
        <v>269</v>
      </c>
      <c r="E727" s="6" t="s">
        <v>283</v>
      </c>
      <c r="F727" s="5">
        <f>decoded[[#This Row],[FRT_DEC]]-B726</f>
        <v>4</v>
      </c>
      <c r="G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INFO]]))),G726)</f>
        <v>55</v>
      </c>
    </row>
    <row r="728" spans="1:7" x14ac:dyDescent="0.25">
      <c r="A728" s="4" t="s">
        <v>547</v>
      </c>
      <c r="B728" s="5">
        <v>1556336984267</v>
      </c>
      <c r="C728" s="4" t="s">
        <v>4952</v>
      </c>
      <c r="D728" s="4" t="s">
        <v>11</v>
      </c>
      <c r="E728" s="6" t="s">
        <v>4011</v>
      </c>
      <c r="F728" s="5">
        <f>decoded[[#This Row],[FRT_DEC]]-B727</f>
        <v>24</v>
      </c>
      <c r="G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INFO]]))),G727)</f>
        <v>55</v>
      </c>
    </row>
    <row r="729" spans="1:7" x14ac:dyDescent="0.25">
      <c r="A729" s="4" t="s">
        <v>548</v>
      </c>
      <c r="B729" s="5">
        <v>1556336984287</v>
      </c>
      <c r="C729" s="4" t="s">
        <v>4953</v>
      </c>
      <c r="D729" s="4" t="s">
        <v>52</v>
      </c>
      <c r="E729" s="6" t="s">
        <v>56</v>
      </c>
      <c r="F729" s="5">
        <f>decoded[[#This Row],[FRT_DEC]]-B728</f>
        <v>20</v>
      </c>
      <c r="G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INFO]]))),G728)</f>
        <v>55</v>
      </c>
    </row>
    <row r="730" spans="1:7" x14ac:dyDescent="0.25">
      <c r="A730" s="4" t="s">
        <v>549</v>
      </c>
      <c r="B730" s="5">
        <v>1556336984293</v>
      </c>
      <c r="C730" s="4" t="s">
        <v>4954</v>
      </c>
      <c r="D730" s="4" t="s">
        <v>272</v>
      </c>
      <c r="E730" s="6" t="s">
        <v>4955</v>
      </c>
      <c r="F730" s="5">
        <f>decoded[[#This Row],[FRT_DEC]]-B729</f>
        <v>6</v>
      </c>
      <c r="G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INFO]]))),G729)</f>
        <v>55</v>
      </c>
    </row>
    <row r="731" spans="1:7" x14ac:dyDescent="0.25">
      <c r="A731" s="4" t="s">
        <v>550</v>
      </c>
      <c r="B731" s="5">
        <v>1556336984301</v>
      </c>
      <c r="C731" s="4" t="s">
        <v>4956</v>
      </c>
      <c r="D731" s="4" t="s">
        <v>1131</v>
      </c>
      <c r="E731" s="6" t="s">
        <v>2143</v>
      </c>
      <c r="F731" s="5">
        <f>decoded[[#This Row],[FRT_DEC]]-B730</f>
        <v>8</v>
      </c>
      <c r="G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INFO]]))),G730)</f>
        <v>55</v>
      </c>
    </row>
    <row r="732" spans="1:7" x14ac:dyDescent="0.25">
      <c r="A732" s="4" t="s">
        <v>551</v>
      </c>
      <c r="B732" s="5">
        <v>1556336984306</v>
      </c>
      <c r="C732" s="4" t="s">
        <v>4957</v>
      </c>
      <c r="D732" s="4" t="s">
        <v>1131</v>
      </c>
      <c r="E732" s="6" t="s">
        <v>2144</v>
      </c>
      <c r="F732" s="5">
        <f>decoded[[#This Row],[FRT_DEC]]-B731</f>
        <v>5</v>
      </c>
      <c r="G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INFO]]))),G731)</f>
        <v>55</v>
      </c>
    </row>
    <row r="733" spans="1:7" x14ac:dyDescent="0.25">
      <c r="A733" s="4" t="s">
        <v>552</v>
      </c>
      <c r="B733" s="5">
        <v>1556336984318</v>
      </c>
      <c r="C733" s="4" t="s">
        <v>4958</v>
      </c>
      <c r="D733" s="4" t="s">
        <v>97</v>
      </c>
      <c r="E733" s="6" t="s">
        <v>2131</v>
      </c>
      <c r="F733" s="5">
        <f>decoded[[#This Row],[FRT_DEC]]-B732</f>
        <v>12</v>
      </c>
      <c r="G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INFO]]))),G732)</f>
        <v>55</v>
      </c>
    </row>
    <row r="734" spans="1:7" x14ac:dyDescent="0.25">
      <c r="A734" s="4" t="s">
        <v>553</v>
      </c>
      <c r="B734" s="5">
        <v>1556336984338</v>
      </c>
      <c r="C734" s="4" t="s">
        <v>4959</v>
      </c>
      <c r="D734" s="4" t="s">
        <v>2082</v>
      </c>
      <c r="E734" s="6" t="s">
        <v>4017</v>
      </c>
      <c r="F734" s="5">
        <f>decoded[[#This Row],[FRT_DEC]]-B733</f>
        <v>20</v>
      </c>
      <c r="G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INFO]]))),G733)</f>
        <v>55</v>
      </c>
    </row>
    <row r="735" spans="1:7" x14ac:dyDescent="0.25">
      <c r="A735" s="4" t="s">
        <v>554</v>
      </c>
      <c r="B735" s="5">
        <v>1556336984349</v>
      </c>
      <c r="C735" s="4" t="s">
        <v>4960</v>
      </c>
      <c r="D735" s="4" t="s">
        <v>3726</v>
      </c>
      <c r="E735" s="6" t="s">
        <v>4961</v>
      </c>
      <c r="F735" s="5">
        <f>decoded[[#This Row],[FRT_DEC]]-B734</f>
        <v>11</v>
      </c>
      <c r="G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INFO]]))),G734)</f>
        <v>55</v>
      </c>
    </row>
    <row r="736" spans="1:7" x14ac:dyDescent="0.25">
      <c r="A736" s="4" t="s">
        <v>555</v>
      </c>
      <c r="B736" s="5">
        <v>1556336984351</v>
      </c>
      <c r="C736" s="4" t="s">
        <v>4962</v>
      </c>
      <c r="D736" s="4" t="s">
        <v>3726</v>
      </c>
      <c r="E736" s="6" t="s">
        <v>3986</v>
      </c>
      <c r="F736" s="5">
        <f>decoded[[#This Row],[FRT_DEC]]-B735</f>
        <v>2</v>
      </c>
      <c r="G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INFO]]))),G735)</f>
        <v>55</v>
      </c>
    </row>
    <row r="737" spans="1:7" x14ac:dyDescent="0.25">
      <c r="A737" s="4" t="s">
        <v>669</v>
      </c>
      <c r="B737" s="5">
        <v>1556336985167</v>
      </c>
      <c r="C737" s="4" t="s">
        <v>4963</v>
      </c>
      <c r="D737" s="4" t="s">
        <v>275</v>
      </c>
      <c r="E737" s="6" t="s">
        <v>4900</v>
      </c>
      <c r="F737" s="5">
        <f>decoded[[#This Row],[FRT_DEC]]-B736</f>
        <v>816</v>
      </c>
      <c r="G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INFO]]))),G736)</f>
        <v>55</v>
      </c>
    </row>
    <row r="738" spans="1:7" x14ac:dyDescent="0.25">
      <c r="A738" s="4" t="s">
        <v>670</v>
      </c>
      <c r="B738" s="5">
        <v>1556336985208</v>
      </c>
      <c r="C738" s="4" t="s">
        <v>4964</v>
      </c>
      <c r="D738" s="4" t="s">
        <v>12</v>
      </c>
      <c r="E738" s="6" t="s">
        <v>4</v>
      </c>
      <c r="F738" s="5">
        <f>decoded[[#This Row],[FRT_DEC]]-B737</f>
        <v>41</v>
      </c>
      <c r="G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INFO]]))),G737)</f>
        <v>55</v>
      </c>
    </row>
    <row r="739" spans="1:7" x14ac:dyDescent="0.25">
      <c r="A739" s="4" t="s">
        <v>556</v>
      </c>
      <c r="B739" s="5">
        <v>1556336985213</v>
      </c>
      <c r="C739" s="4" t="s">
        <v>4965</v>
      </c>
      <c r="D739" s="4" t="s">
        <v>8</v>
      </c>
      <c r="E739" s="6" t="s">
        <v>4080</v>
      </c>
      <c r="F739" s="5">
        <f>decoded[[#This Row],[FRT_DEC]]-B738</f>
        <v>5</v>
      </c>
      <c r="G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INFO]]))),G738)</f>
        <v>55</v>
      </c>
    </row>
    <row r="740" spans="1:7" x14ac:dyDescent="0.25">
      <c r="A740" s="4" t="s">
        <v>557</v>
      </c>
      <c r="B740" s="5">
        <v>1556336994439</v>
      </c>
      <c r="C740" s="4" t="s">
        <v>4966</v>
      </c>
      <c r="D740" s="4" t="s">
        <v>13</v>
      </c>
      <c r="E740" s="6" t="s">
        <v>5</v>
      </c>
      <c r="F740" s="5">
        <f>decoded[[#This Row],[FRT_DEC]]-B739</f>
        <v>9226</v>
      </c>
      <c r="G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INFO]]))),G739)</f>
        <v>55</v>
      </c>
    </row>
    <row r="741" spans="1:7" x14ac:dyDescent="0.25">
      <c r="A741" s="4" t="s">
        <v>671</v>
      </c>
      <c r="B741" s="5">
        <v>1556336994443</v>
      </c>
      <c r="C741" s="4" t="s">
        <v>4967</v>
      </c>
      <c r="D741" s="4" t="s">
        <v>11</v>
      </c>
      <c r="E741" s="6" t="s">
        <v>4000</v>
      </c>
      <c r="F741" s="5">
        <f>decoded[[#This Row],[FRT_DEC]]-B740</f>
        <v>4</v>
      </c>
      <c r="G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INFO]]))),G740)</f>
        <v>55</v>
      </c>
    </row>
    <row r="742" spans="1:7" x14ac:dyDescent="0.25">
      <c r="A742" s="4" t="s">
        <v>672</v>
      </c>
      <c r="B742" s="5">
        <v>1556336994478</v>
      </c>
      <c r="C742" s="4" t="s">
        <v>4968</v>
      </c>
      <c r="D742" s="4" t="s">
        <v>12</v>
      </c>
      <c r="E742" s="6" t="s">
        <v>4</v>
      </c>
      <c r="F742" s="5">
        <f>decoded[[#This Row],[FRT_DEC]]-B741</f>
        <v>35</v>
      </c>
      <c r="G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INFO]]))),G741)</f>
        <v>55</v>
      </c>
    </row>
    <row r="743" spans="1:7" x14ac:dyDescent="0.25">
      <c r="A743" s="4" t="s">
        <v>673</v>
      </c>
      <c r="B743" s="5">
        <v>1556336994482</v>
      </c>
      <c r="C743" s="4" t="s">
        <v>4969</v>
      </c>
      <c r="D743" s="4" t="s">
        <v>14</v>
      </c>
      <c r="E743" s="6" t="s">
        <v>6</v>
      </c>
      <c r="F743" s="5">
        <f>decoded[[#This Row],[FRT_DEC]]-B742</f>
        <v>4</v>
      </c>
      <c r="G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INFO]]))),G742)</f>
        <v>55</v>
      </c>
    </row>
    <row r="744" spans="1:7" x14ac:dyDescent="0.25">
      <c r="A744" s="4" t="s">
        <v>674</v>
      </c>
      <c r="B744" s="5">
        <v>1556336994490</v>
      </c>
      <c r="C744" s="4" t="s">
        <v>4970</v>
      </c>
      <c r="D744" s="4" t="s">
        <v>14</v>
      </c>
      <c r="E744" s="6" t="s">
        <v>36</v>
      </c>
      <c r="F744" s="5">
        <f>decoded[[#This Row],[FRT_DEC]]-B743</f>
        <v>8</v>
      </c>
      <c r="G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INFO]]))),G743)</f>
        <v>55</v>
      </c>
    </row>
    <row r="745" spans="1:7" x14ac:dyDescent="0.25">
      <c r="A745" s="4" t="s">
        <v>675</v>
      </c>
      <c r="B745" s="5">
        <v>1556336994498</v>
      </c>
      <c r="C745" s="4" t="s">
        <v>4971</v>
      </c>
      <c r="D745" s="4" t="s">
        <v>11</v>
      </c>
      <c r="E745" s="6" t="s">
        <v>4020</v>
      </c>
      <c r="F745" s="5">
        <f>decoded[[#This Row],[FRT_DEC]]-B744</f>
        <v>8</v>
      </c>
      <c r="G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INFO]]))),G744)</f>
        <v>55</v>
      </c>
    </row>
    <row r="746" spans="1:7" x14ac:dyDescent="0.25">
      <c r="A746" s="4" t="s">
        <v>676</v>
      </c>
      <c r="B746" s="5">
        <v>1556336994516</v>
      </c>
      <c r="C746" s="4" t="s">
        <v>4972</v>
      </c>
      <c r="D746" s="4" t="s">
        <v>8</v>
      </c>
      <c r="E746" s="6" t="s">
        <v>4085</v>
      </c>
      <c r="F746" s="5">
        <f>decoded[[#This Row],[FRT_DEC]]-B745</f>
        <v>18</v>
      </c>
      <c r="G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INFO]]))),G745)</f>
        <v>55</v>
      </c>
    </row>
    <row r="747" spans="1:7" x14ac:dyDescent="0.25">
      <c r="A747" s="4" t="s">
        <v>558</v>
      </c>
      <c r="B747" s="5">
        <v>1556336994539</v>
      </c>
      <c r="C747" s="4" t="s">
        <v>4973</v>
      </c>
      <c r="D747" s="4" t="s">
        <v>12</v>
      </c>
      <c r="E747" s="6" t="s">
        <v>4</v>
      </c>
      <c r="F747" s="5">
        <f>decoded[[#This Row],[FRT_DEC]]-B746</f>
        <v>23</v>
      </c>
      <c r="G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INFO]]))),G746)</f>
        <v>55</v>
      </c>
    </row>
    <row r="748" spans="1:7" x14ac:dyDescent="0.25">
      <c r="A748" s="4" t="s">
        <v>559</v>
      </c>
      <c r="B748" s="5">
        <v>1556336994544</v>
      </c>
      <c r="C748" s="4" t="s">
        <v>4974</v>
      </c>
      <c r="D748" s="4" t="s">
        <v>8</v>
      </c>
      <c r="E748" s="6" t="s">
        <v>4104</v>
      </c>
      <c r="F748" s="5">
        <f>decoded[[#This Row],[FRT_DEC]]-B747</f>
        <v>5</v>
      </c>
      <c r="G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INFO]]))),G747)</f>
        <v>55</v>
      </c>
    </row>
    <row r="749" spans="1:7" x14ac:dyDescent="0.25">
      <c r="A749" s="4" t="s">
        <v>560</v>
      </c>
      <c r="B749" s="5">
        <v>1556336998577</v>
      </c>
      <c r="C749" s="4" t="s">
        <v>4975</v>
      </c>
      <c r="D749" s="4" t="s">
        <v>15</v>
      </c>
      <c r="E749" s="6" t="s">
        <v>4976</v>
      </c>
      <c r="F749" s="5">
        <f>decoded[[#This Row],[FRT_DEC]]-B748</f>
        <v>4033</v>
      </c>
      <c r="G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INFO]]))),G748)</f>
        <v>55</v>
      </c>
    </row>
    <row r="750" spans="1:7" x14ac:dyDescent="0.25">
      <c r="A750" s="4" t="s">
        <v>677</v>
      </c>
      <c r="B750" s="5">
        <v>1556336998579</v>
      </c>
      <c r="C750" s="4" t="s">
        <v>4977</v>
      </c>
      <c r="D750" s="4" t="s">
        <v>15</v>
      </c>
      <c r="E750" s="6" t="s">
        <v>3987</v>
      </c>
      <c r="F750" s="5">
        <f>decoded[[#This Row],[FRT_DEC]]-B749</f>
        <v>2</v>
      </c>
      <c r="G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INFO]]))),G749)</f>
        <v>55</v>
      </c>
    </row>
    <row r="751" spans="1:7" x14ac:dyDescent="0.25">
      <c r="A751" s="4" t="s">
        <v>678</v>
      </c>
      <c r="B751" s="5">
        <v>1556336998582</v>
      </c>
      <c r="C751" s="4" t="s">
        <v>4978</v>
      </c>
      <c r="D751" s="4" t="s">
        <v>3744</v>
      </c>
      <c r="E751" s="6" t="s">
        <v>4979</v>
      </c>
      <c r="F751" s="5">
        <f>decoded[[#This Row],[FRT_DEC]]-B750</f>
        <v>3</v>
      </c>
      <c r="G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INFO]]))),G750)</f>
        <v>55</v>
      </c>
    </row>
    <row r="752" spans="1:7" x14ac:dyDescent="0.25">
      <c r="A752" s="4" t="s">
        <v>561</v>
      </c>
      <c r="B752" s="5">
        <v>1556336998586</v>
      </c>
      <c r="C752" s="4" t="s">
        <v>4980</v>
      </c>
      <c r="D752" s="4" t="s">
        <v>3744</v>
      </c>
      <c r="E752" s="6" t="s">
        <v>3988</v>
      </c>
      <c r="F752" s="5">
        <f>decoded[[#This Row],[FRT_DEC]]-B751</f>
        <v>4</v>
      </c>
      <c r="G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INFO]]))),G751)</f>
        <v>55</v>
      </c>
    </row>
    <row r="753" spans="1:7" x14ac:dyDescent="0.25">
      <c r="A753" s="4" t="s">
        <v>562</v>
      </c>
      <c r="B753" s="5">
        <v>1556336998669</v>
      </c>
      <c r="C753" s="4" t="s">
        <v>4981</v>
      </c>
      <c r="D753" s="4" t="s">
        <v>3765</v>
      </c>
      <c r="E753" s="6" t="s">
        <v>3766</v>
      </c>
      <c r="F753" s="5">
        <f>decoded[[#This Row],[FRT_DEC]]-B752</f>
        <v>83</v>
      </c>
      <c r="G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INFO]]))),G752)</f>
        <v>55</v>
      </c>
    </row>
    <row r="754" spans="1:7" ht="30" x14ac:dyDescent="0.25">
      <c r="A754" s="4" t="s">
        <v>679</v>
      </c>
      <c r="B754" s="5">
        <v>1556336998672</v>
      </c>
      <c r="C754" s="4" t="s">
        <v>4982</v>
      </c>
      <c r="D754" s="4" t="s">
        <v>267</v>
      </c>
      <c r="E754" s="6" t="s">
        <v>3724</v>
      </c>
      <c r="F754" s="5">
        <f>decoded[[#This Row],[FRT_DEC]]-B753</f>
        <v>3</v>
      </c>
      <c r="G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INFO]]))),G753)</f>
        <v>55</v>
      </c>
    </row>
    <row r="755" spans="1:7" x14ac:dyDescent="0.25">
      <c r="A755" s="4" t="s">
        <v>563</v>
      </c>
      <c r="B755" s="5">
        <v>1556336998675</v>
      </c>
      <c r="C755" s="4" t="s">
        <v>4983</v>
      </c>
      <c r="D755" s="4" t="s">
        <v>269</v>
      </c>
      <c r="E755" s="6" t="s">
        <v>283</v>
      </c>
      <c r="F755" s="5">
        <f>decoded[[#This Row],[FRT_DEC]]-B754</f>
        <v>3</v>
      </c>
      <c r="G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INFO]]))),G754)</f>
        <v>55</v>
      </c>
    </row>
    <row r="756" spans="1:7" x14ac:dyDescent="0.25">
      <c r="A756" s="4" t="s">
        <v>564</v>
      </c>
      <c r="B756" s="5">
        <v>1556336998680</v>
      </c>
      <c r="C756" s="4" t="s">
        <v>4984</v>
      </c>
      <c r="D756" s="4" t="s">
        <v>1131</v>
      </c>
      <c r="E756" s="6" t="s">
        <v>2132</v>
      </c>
      <c r="F756" s="5">
        <f>decoded[[#This Row],[FRT_DEC]]-B755</f>
        <v>5</v>
      </c>
      <c r="G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INFO]]))),G755)</f>
        <v>55</v>
      </c>
    </row>
    <row r="757" spans="1:7" x14ac:dyDescent="0.25">
      <c r="A757" s="4" t="s">
        <v>565</v>
      </c>
      <c r="B757" s="5">
        <v>1556336998686</v>
      </c>
      <c r="C757" s="4" t="s">
        <v>4985</v>
      </c>
      <c r="D757" s="4" t="s">
        <v>97</v>
      </c>
      <c r="E757" s="6" t="s">
        <v>2133</v>
      </c>
      <c r="F757" s="5">
        <f>decoded[[#This Row],[FRT_DEC]]-B756</f>
        <v>6</v>
      </c>
      <c r="G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INFO]]))),G756)</f>
        <v>55</v>
      </c>
    </row>
    <row r="758" spans="1:7" x14ac:dyDescent="0.25">
      <c r="A758" s="4" t="s">
        <v>566</v>
      </c>
      <c r="B758" s="5">
        <v>1556336998690</v>
      </c>
      <c r="C758" s="4" t="s">
        <v>4986</v>
      </c>
      <c r="D758" s="4" t="s">
        <v>97</v>
      </c>
      <c r="E758" s="6" t="s">
        <v>2134</v>
      </c>
      <c r="F758" s="5">
        <f>decoded[[#This Row],[FRT_DEC]]-B757</f>
        <v>4</v>
      </c>
      <c r="G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INFO]]))),G757)</f>
        <v>55</v>
      </c>
    </row>
    <row r="759" spans="1:7" x14ac:dyDescent="0.25">
      <c r="A759" s="4" t="s">
        <v>567</v>
      </c>
      <c r="B759" s="5">
        <v>1556336998704</v>
      </c>
      <c r="C759" s="4" t="s">
        <v>4987</v>
      </c>
      <c r="D759" s="4" t="s">
        <v>272</v>
      </c>
      <c r="E759" s="6" t="s">
        <v>4988</v>
      </c>
      <c r="F759" s="5">
        <f>decoded[[#This Row],[FRT_DEC]]-B758</f>
        <v>14</v>
      </c>
      <c r="G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INFO]]))),G758)</f>
        <v>55</v>
      </c>
    </row>
    <row r="760" spans="1:7" x14ac:dyDescent="0.25">
      <c r="A760" s="4" t="s">
        <v>568</v>
      </c>
      <c r="B760" s="5">
        <v>1556336999041</v>
      </c>
      <c r="C760" s="4" t="s">
        <v>4989</v>
      </c>
      <c r="D760" s="4" t="s">
        <v>1131</v>
      </c>
      <c r="E760" s="6" t="s">
        <v>2135</v>
      </c>
      <c r="F760" s="5">
        <f>decoded[[#This Row],[FRT_DEC]]-B759</f>
        <v>337</v>
      </c>
      <c r="G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INFO]]))),G759)</f>
        <v>55</v>
      </c>
    </row>
    <row r="761" spans="1:7" x14ac:dyDescent="0.25">
      <c r="A761" s="4" t="s">
        <v>569</v>
      </c>
      <c r="B761" s="5">
        <v>1556336999046</v>
      </c>
      <c r="C761" s="4" t="s">
        <v>4990</v>
      </c>
      <c r="D761" s="4" t="s">
        <v>97</v>
      </c>
      <c r="E761" s="6" t="s">
        <v>2136</v>
      </c>
      <c r="F761" s="5">
        <f>decoded[[#This Row],[FRT_DEC]]-B760</f>
        <v>5</v>
      </c>
      <c r="G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INFO]]))),G760)</f>
        <v>55</v>
      </c>
    </row>
    <row r="762" spans="1:7" x14ac:dyDescent="0.25">
      <c r="A762" s="4" t="s">
        <v>570</v>
      </c>
      <c r="B762" s="5">
        <v>1556336999059</v>
      </c>
      <c r="C762" s="4" t="s">
        <v>4991</v>
      </c>
      <c r="D762" s="4" t="s">
        <v>3727</v>
      </c>
      <c r="E762" s="6" t="s">
        <v>4918</v>
      </c>
      <c r="F762" s="5">
        <f>decoded[[#This Row],[FRT_DEC]]-B761</f>
        <v>13</v>
      </c>
      <c r="G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INFO]]))),G761)</f>
        <v>55</v>
      </c>
    </row>
    <row r="763" spans="1:7" x14ac:dyDescent="0.25">
      <c r="A763" s="4" t="s">
        <v>571</v>
      </c>
      <c r="B763" s="5">
        <v>1556336999075</v>
      </c>
      <c r="C763" s="4" t="s">
        <v>4992</v>
      </c>
      <c r="D763" s="4" t="s">
        <v>289</v>
      </c>
      <c r="E763" s="6" t="s">
        <v>4920</v>
      </c>
      <c r="F763" s="5">
        <f>decoded[[#This Row],[FRT_DEC]]-B762</f>
        <v>16</v>
      </c>
      <c r="G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INFO]]))),G762)</f>
        <v>55</v>
      </c>
    </row>
    <row r="764" spans="1:7" x14ac:dyDescent="0.25">
      <c r="A764" s="4" t="s">
        <v>572</v>
      </c>
      <c r="B764" s="5">
        <v>1556337000505</v>
      </c>
      <c r="C764" s="4" t="s">
        <v>4993</v>
      </c>
      <c r="D764" s="4" t="s">
        <v>109</v>
      </c>
      <c r="E764" s="6" t="s">
        <v>3989</v>
      </c>
      <c r="F764" s="5">
        <f>decoded[[#This Row],[FRT_DEC]]-B763</f>
        <v>1430</v>
      </c>
      <c r="G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INFO]]))),G763)</f>
        <v>55</v>
      </c>
    </row>
    <row r="765" spans="1:7" x14ac:dyDescent="0.25">
      <c r="A765" s="4" t="s">
        <v>573</v>
      </c>
      <c r="B765" s="5">
        <v>1556337000508</v>
      </c>
      <c r="C765" s="4" t="s">
        <v>4994</v>
      </c>
      <c r="D765" s="4" t="s">
        <v>3742</v>
      </c>
      <c r="E765" s="6" t="s">
        <v>4995</v>
      </c>
      <c r="F765" s="5">
        <f>decoded[[#This Row],[FRT_DEC]]-B764</f>
        <v>3</v>
      </c>
      <c r="G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INFO]]))),G764)</f>
        <v>55</v>
      </c>
    </row>
    <row r="766" spans="1:7" x14ac:dyDescent="0.25">
      <c r="A766" s="4" t="s">
        <v>574</v>
      </c>
      <c r="B766" s="5">
        <v>1556337000512</v>
      </c>
      <c r="C766" s="4" t="s">
        <v>4996</v>
      </c>
      <c r="D766" s="4" t="s">
        <v>3742</v>
      </c>
      <c r="E766" s="6" t="s">
        <v>3982</v>
      </c>
      <c r="F766" s="5">
        <f>decoded[[#This Row],[FRT_DEC]]-B765</f>
        <v>4</v>
      </c>
      <c r="G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INFO]]))),G765)</f>
        <v>55</v>
      </c>
    </row>
    <row r="767" spans="1:7" x14ac:dyDescent="0.25">
      <c r="A767" s="4" t="s">
        <v>575</v>
      </c>
      <c r="B767" s="5">
        <v>1556337000526</v>
      </c>
      <c r="C767" s="4" t="s">
        <v>4997</v>
      </c>
      <c r="D767" s="4" t="s">
        <v>1131</v>
      </c>
      <c r="E767" s="6" t="s">
        <v>2137</v>
      </c>
      <c r="F767" s="5">
        <f>decoded[[#This Row],[FRT_DEC]]-B766</f>
        <v>14</v>
      </c>
      <c r="G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INFO]]))),G766)</f>
        <v>55</v>
      </c>
    </row>
    <row r="768" spans="1:7" x14ac:dyDescent="0.25">
      <c r="A768" s="4" t="s">
        <v>680</v>
      </c>
      <c r="B768" s="5">
        <v>1556337000530</v>
      </c>
      <c r="C768" s="4" t="s">
        <v>4998</v>
      </c>
      <c r="D768" s="4" t="s">
        <v>97</v>
      </c>
      <c r="E768" s="6" t="s">
        <v>2138</v>
      </c>
      <c r="F768" s="5">
        <f>decoded[[#This Row],[FRT_DEC]]-B767</f>
        <v>4</v>
      </c>
      <c r="G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INFO]]))),G767)</f>
        <v>55</v>
      </c>
    </row>
    <row r="769" spans="1:7" x14ac:dyDescent="0.25">
      <c r="A769" s="4" t="s">
        <v>576</v>
      </c>
      <c r="B769" s="5">
        <v>1556337000597</v>
      </c>
      <c r="C769" s="4" t="s">
        <v>4999</v>
      </c>
      <c r="D769" s="4" t="s">
        <v>110</v>
      </c>
      <c r="E769" s="6" t="s">
        <v>290</v>
      </c>
      <c r="F769" s="5">
        <f>decoded[[#This Row],[FRT_DEC]]-B768</f>
        <v>67</v>
      </c>
      <c r="G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INFO]]))),G768)</f>
        <v>55</v>
      </c>
    </row>
    <row r="770" spans="1:7" x14ac:dyDescent="0.25">
      <c r="A770" s="4" t="s">
        <v>577</v>
      </c>
      <c r="B770" s="5">
        <v>1556337000609</v>
      </c>
      <c r="C770" s="4" t="s">
        <v>5000</v>
      </c>
      <c r="D770" s="4" t="s">
        <v>1131</v>
      </c>
      <c r="E770" s="6" t="s">
        <v>2139</v>
      </c>
      <c r="F770" s="5">
        <f>decoded[[#This Row],[FRT_DEC]]-B769</f>
        <v>12</v>
      </c>
      <c r="G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INFO]]))),G769)</f>
        <v>55</v>
      </c>
    </row>
    <row r="771" spans="1:7" x14ac:dyDescent="0.25">
      <c r="A771" s="4" t="s">
        <v>1143</v>
      </c>
      <c r="B771" s="5">
        <v>1556337000613</v>
      </c>
      <c r="C771" s="4" t="s">
        <v>5001</v>
      </c>
      <c r="D771" s="4" t="s">
        <v>97</v>
      </c>
      <c r="E771" s="6" t="s">
        <v>2140</v>
      </c>
      <c r="F771" s="5">
        <f>decoded[[#This Row],[FRT_DEC]]-B770</f>
        <v>4</v>
      </c>
      <c r="G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INFO]]))),G770)</f>
        <v>55</v>
      </c>
    </row>
    <row r="772" spans="1:7" x14ac:dyDescent="0.25">
      <c r="A772" s="4" t="s">
        <v>578</v>
      </c>
      <c r="B772" s="5">
        <v>1556337001253</v>
      </c>
      <c r="C772" s="4" t="s">
        <v>5002</v>
      </c>
      <c r="D772" s="4" t="s">
        <v>112</v>
      </c>
      <c r="E772" s="6" t="s">
        <v>3757</v>
      </c>
      <c r="F772" s="5">
        <f>decoded[[#This Row],[FRT_DEC]]-B771</f>
        <v>640</v>
      </c>
      <c r="G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INFO]]))),G771)</f>
        <v>55</v>
      </c>
    </row>
    <row r="773" spans="1:7" x14ac:dyDescent="0.25">
      <c r="A773" s="4" t="s">
        <v>579</v>
      </c>
      <c r="B773" s="5">
        <v>1556337001268</v>
      </c>
      <c r="C773" s="4" t="s">
        <v>5003</v>
      </c>
      <c r="D773" s="4" t="s">
        <v>1131</v>
      </c>
      <c r="E773" s="6" t="s">
        <v>2141</v>
      </c>
      <c r="F773" s="5">
        <f>decoded[[#This Row],[FRT_DEC]]-B772</f>
        <v>15</v>
      </c>
      <c r="G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INFO]]))),G772)</f>
        <v>55</v>
      </c>
    </row>
    <row r="774" spans="1:7" x14ac:dyDescent="0.25">
      <c r="A774" s="4" t="s">
        <v>580</v>
      </c>
      <c r="B774" s="5">
        <v>1556337001272</v>
      </c>
      <c r="C774" s="4" t="s">
        <v>5004</v>
      </c>
      <c r="D774" s="4" t="s">
        <v>97</v>
      </c>
      <c r="E774" s="6" t="s">
        <v>2142</v>
      </c>
      <c r="F774" s="5">
        <f>decoded[[#This Row],[FRT_DEC]]-B773</f>
        <v>4</v>
      </c>
      <c r="G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INFO]]))),G773)</f>
        <v>55</v>
      </c>
    </row>
    <row r="775" spans="1:7" x14ac:dyDescent="0.25">
      <c r="A775" s="4" t="s">
        <v>581</v>
      </c>
      <c r="B775" s="5">
        <v>1556337001276</v>
      </c>
      <c r="C775" s="4" t="s">
        <v>5005</v>
      </c>
      <c r="D775" s="4" t="s">
        <v>291</v>
      </c>
      <c r="E775" s="6" t="s">
        <v>5006</v>
      </c>
      <c r="F775" s="5">
        <f>decoded[[#This Row],[FRT_DEC]]-B774</f>
        <v>4</v>
      </c>
      <c r="G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INFO]]))),G774)</f>
        <v>55</v>
      </c>
    </row>
    <row r="776" spans="1:7" x14ac:dyDescent="0.25">
      <c r="A776" s="4" t="s">
        <v>582</v>
      </c>
      <c r="B776" s="5">
        <v>1556337001280</v>
      </c>
      <c r="C776" s="4" t="s">
        <v>5007</v>
      </c>
      <c r="D776" s="4" t="s">
        <v>11</v>
      </c>
      <c r="E776" s="6" t="s">
        <v>4012</v>
      </c>
      <c r="F776" s="5">
        <f>decoded[[#This Row],[FRT_DEC]]-B775</f>
        <v>4</v>
      </c>
      <c r="G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INFO]]))),G775)</f>
        <v>55</v>
      </c>
    </row>
    <row r="777" spans="1:7" x14ac:dyDescent="0.25">
      <c r="A777" s="4" t="s">
        <v>583</v>
      </c>
      <c r="B777" s="5">
        <v>1556337001290</v>
      </c>
      <c r="C777" s="4" t="s">
        <v>5008</v>
      </c>
      <c r="D777" s="4" t="s">
        <v>52</v>
      </c>
      <c r="E777" s="6" t="s">
        <v>356</v>
      </c>
      <c r="F777" s="5">
        <f>decoded[[#This Row],[FRT_DEC]]-B776</f>
        <v>10</v>
      </c>
      <c r="G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INFO]]))),G776)</f>
        <v>55</v>
      </c>
    </row>
    <row r="778" spans="1:7" x14ac:dyDescent="0.25">
      <c r="A778" s="4" t="s">
        <v>584</v>
      </c>
      <c r="B778" s="5">
        <v>1556337001293</v>
      </c>
      <c r="C778" s="4" t="s">
        <v>5009</v>
      </c>
      <c r="D778" s="4" t="s">
        <v>358</v>
      </c>
      <c r="E778" s="6" t="s">
        <v>4043</v>
      </c>
      <c r="F778" s="5">
        <f>decoded[[#This Row],[FRT_DEC]]-B777</f>
        <v>3</v>
      </c>
      <c r="G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INFO]]))),G777)</f>
        <v>55</v>
      </c>
    </row>
    <row r="779" spans="1:7" x14ac:dyDescent="0.25">
      <c r="A779" s="4" t="s">
        <v>681</v>
      </c>
      <c r="B779" s="5">
        <v>1556337001296</v>
      </c>
      <c r="C779" s="4" t="s">
        <v>5010</v>
      </c>
      <c r="D779" s="4" t="s">
        <v>8</v>
      </c>
      <c r="E779" s="6" t="s">
        <v>4013</v>
      </c>
      <c r="F779" s="5">
        <f>decoded[[#This Row],[FRT_DEC]]-B778</f>
        <v>3</v>
      </c>
      <c r="G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INFO]]))),G778)</f>
        <v>55</v>
      </c>
    </row>
    <row r="780" spans="1:7" x14ac:dyDescent="0.25">
      <c r="A780" s="4" t="s">
        <v>682</v>
      </c>
      <c r="B780" s="5">
        <v>1556337001302</v>
      </c>
      <c r="C780" s="4" t="s">
        <v>5011</v>
      </c>
      <c r="D780" s="4" t="s">
        <v>11</v>
      </c>
      <c r="E780" s="6" t="s">
        <v>4016</v>
      </c>
      <c r="F780" s="5">
        <f>decoded[[#This Row],[FRT_DEC]]-B779</f>
        <v>6</v>
      </c>
      <c r="G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INFO]]))),G779)</f>
        <v>55</v>
      </c>
    </row>
    <row r="781" spans="1:7" x14ac:dyDescent="0.25">
      <c r="A781" s="4" t="s">
        <v>585</v>
      </c>
      <c r="B781" s="5">
        <v>1556337001310</v>
      </c>
      <c r="C781" s="4" t="s">
        <v>5012</v>
      </c>
      <c r="D781" s="4" t="s">
        <v>52</v>
      </c>
      <c r="E781" s="6" t="s">
        <v>2078</v>
      </c>
      <c r="F781" s="5">
        <f>decoded[[#This Row],[FRT_DEC]]-B780</f>
        <v>8</v>
      </c>
      <c r="G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INFO]]))),G780)</f>
        <v>55</v>
      </c>
    </row>
    <row r="782" spans="1:7" x14ac:dyDescent="0.25">
      <c r="A782" s="4" t="s">
        <v>586</v>
      </c>
      <c r="B782" s="5">
        <v>1556337001313</v>
      </c>
      <c r="C782" s="4" t="s">
        <v>5013</v>
      </c>
      <c r="D782" s="4" t="s">
        <v>2079</v>
      </c>
      <c r="E782" s="6" t="s">
        <v>4041</v>
      </c>
      <c r="F782" s="5">
        <f>decoded[[#This Row],[FRT_DEC]]-B781</f>
        <v>3</v>
      </c>
      <c r="G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INFO]]))),G781)</f>
        <v>55</v>
      </c>
    </row>
    <row r="783" spans="1:7" x14ac:dyDescent="0.25">
      <c r="A783" s="4" t="s">
        <v>683</v>
      </c>
      <c r="B783" s="5">
        <v>1556337001358</v>
      </c>
      <c r="C783" s="4" t="s">
        <v>5014</v>
      </c>
      <c r="D783" s="4" t="s">
        <v>12</v>
      </c>
      <c r="E783" s="6" t="s">
        <v>4</v>
      </c>
      <c r="F783" s="5">
        <f>decoded[[#This Row],[FRT_DEC]]-B782</f>
        <v>45</v>
      </c>
      <c r="G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INFO]]))),G782)</f>
        <v>55</v>
      </c>
    </row>
    <row r="784" spans="1:7" x14ac:dyDescent="0.25">
      <c r="A784" s="4" t="s">
        <v>684</v>
      </c>
      <c r="B784" s="5">
        <v>1556337001363</v>
      </c>
      <c r="C784" s="4" t="s">
        <v>5015</v>
      </c>
      <c r="D784" s="4" t="s">
        <v>8</v>
      </c>
      <c r="E784" s="6" t="s">
        <v>4089</v>
      </c>
      <c r="F784" s="5">
        <f>decoded[[#This Row],[FRT_DEC]]-B783</f>
        <v>5</v>
      </c>
      <c r="G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INFO]]))),G783)</f>
        <v>55</v>
      </c>
    </row>
    <row r="785" spans="1:7" x14ac:dyDescent="0.25">
      <c r="A785" s="4" t="s">
        <v>685</v>
      </c>
      <c r="B785" s="5">
        <v>1556337001688</v>
      </c>
      <c r="C785" s="4" t="s">
        <v>5016</v>
      </c>
      <c r="D785" s="4" t="s">
        <v>12</v>
      </c>
      <c r="E785" s="6" t="s">
        <v>4</v>
      </c>
      <c r="F785" s="5">
        <f>decoded[[#This Row],[FRT_DEC]]-B784</f>
        <v>325</v>
      </c>
      <c r="G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INFO]]))),G784)</f>
        <v>55</v>
      </c>
    </row>
    <row r="786" spans="1:7" x14ac:dyDescent="0.25">
      <c r="A786" s="4" t="s">
        <v>686</v>
      </c>
      <c r="B786" s="5">
        <v>1556337001693</v>
      </c>
      <c r="C786" s="4" t="s">
        <v>5017</v>
      </c>
      <c r="D786" s="4" t="s">
        <v>8</v>
      </c>
      <c r="E786" s="6" t="s">
        <v>4078</v>
      </c>
      <c r="F786" s="5">
        <f>decoded[[#This Row],[FRT_DEC]]-B785</f>
        <v>5</v>
      </c>
      <c r="G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INFO]]))),G785)</f>
        <v>55</v>
      </c>
    </row>
    <row r="787" spans="1:7" x14ac:dyDescent="0.25">
      <c r="A787" s="4" t="s">
        <v>687</v>
      </c>
      <c r="B787" s="5">
        <v>1556337001883</v>
      </c>
      <c r="C787" s="4" t="s">
        <v>5018</v>
      </c>
      <c r="D787" s="4" t="s">
        <v>13</v>
      </c>
      <c r="E787" s="6" t="s">
        <v>5</v>
      </c>
      <c r="F787" s="5">
        <f>decoded[[#This Row],[FRT_DEC]]-B786</f>
        <v>190</v>
      </c>
      <c r="G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INFO]]))),G786)</f>
        <v>55</v>
      </c>
    </row>
    <row r="788" spans="1:7" x14ac:dyDescent="0.25">
      <c r="A788" s="4" t="s">
        <v>688</v>
      </c>
      <c r="B788" s="5">
        <v>1556337001887</v>
      </c>
      <c r="C788" s="4" t="s">
        <v>5019</v>
      </c>
      <c r="D788" s="4" t="s">
        <v>11</v>
      </c>
      <c r="E788" s="6" t="s">
        <v>4005</v>
      </c>
      <c r="F788" s="5">
        <f>decoded[[#This Row],[FRT_DEC]]-B787</f>
        <v>4</v>
      </c>
      <c r="G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INFO]]))),G787)</f>
        <v>55</v>
      </c>
    </row>
    <row r="789" spans="1:7" x14ac:dyDescent="0.25">
      <c r="A789" s="4" t="s">
        <v>587</v>
      </c>
      <c r="B789" s="5">
        <v>1556337001962</v>
      </c>
      <c r="C789" s="4" t="s">
        <v>5020</v>
      </c>
      <c r="D789" s="4" t="s">
        <v>12</v>
      </c>
      <c r="E789" s="6" t="s">
        <v>4</v>
      </c>
      <c r="F789" s="5">
        <f>decoded[[#This Row],[FRT_DEC]]-B788</f>
        <v>75</v>
      </c>
      <c r="G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INFO]]))),G788)</f>
        <v>55</v>
      </c>
    </row>
    <row r="790" spans="1:7" x14ac:dyDescent="0.25">
      <c r="A790" s="4" t="s">
        <v>588</v>
      </c>
      <c r="B790" s="5">
        <v>1556337001965</v>
      </c>
      <c r="C790" s="4" t="s">
        <v>5021</v>
      </c>
      <c r="D790" s="4" t="s">
        <v>14</v>
      </c>
      <c r="E790" s="6" t="s">
        <v>6</v>
      </c>
      <c r="F790" s="5">
        <f>decoded[[#This Row],[FRT_DEC]]-B789</f>
        <v>3</v>
      </c>
      <c r="G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INFO]]))),G789)</f>
        <v>55</v>
      </c>
    </row>
    <row r="791" spans="1:7" x14ac:dyDescent="0.25">
      <c r="A791" s="4" t="s">
        <v>1144</v>
      </c>
      <c r="B791" s="5">
        <v>1556337001978</v>
      </c>
      <c r="C791" s="4" t="s">
        <v>5022</v>
      </c>
      <c r="D791" s="4" t="s">
        <v>14</v>
      </c>
      <c r="E791" s="6" t="s">
        <v>71</v>
      </c>
      <c r="F791" s="5">
        <f>decoded[[#This Row],[FRT_DEC]]-B790</f>
        <v>13</v>
      </c>
      <c r="G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INFO]]))),G790)</f>
        <v>55</v>
      </c>
    </row>
    <row r="792" spans="1:7" x14ac:dyDescent="0.25">
      <c r="A792" s="4" t="s">
        <v>1145</v>
      </c>
      <c r="B792" s="5">
        <v>1556337002112</v>
      </c>
      <c r="C792" s="4" t="s">
        <v>5023</v>
      </c>
      <c r="D792" s="4" t="s">
        <v>55</v>
      </c>
      <c r="E792" s="6" t="s">
        <v>3755</v>
      </c>
      <c r="F792" s="5">
        <f>decoded[[#This Row],[FRT_DEC]]-B791</f>
        <v>134</v>
      </c>
      <c r="G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INFO]]))),G791)</f>
        <v>55</v>
      </c>
    </row>
    <row r="793" spans="1:7" x14ac:dyDescent="0.25">
      <c r="A793" s="4" t="s">
        <v>689</v>
      </c>
      <c r="B793" s="5">
        <v>1556337002114</v>
      </c>
      <c r="C793" s="4" t="s">
        <v>5024</v>
      </c>
      <c r="D793" s="4" t="s">
        <v>3743</v>
      </c>
      <c r="E793" s="6" t="s">
        <v>5025</v>
      </c>
      <c r="F793" s="5">
        <f>decoded[[#This Row],[FRT_DEC]]-B792</f>
        <v>2</v>
      </c>
      <c r="G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INFO]]))),G792)</f>
        <v>55</v>
      </c>
    </row>
    <row r="794" spans="1:7" x14ac:dyDescent="0.25">
      <c r="A794" s="4" t="s">
        <v>589</v>
      </c>
      <c r="B794" s="5">
        <v>1556337002118</v>
      </c>
      <c r="C794" s="4" t="s">
        <v>5026</v>
      </c>
      <c r="D794" s="4" t="s">
        <v>3743</v>
      </c>
      <c r="E794" s="6" t="s">
        <v>3983</v>
      </c>
      <c r="F794" s="5">
        <f>decoded[[#This Row],[FRT_DEC]]-B793</f>
        <v>4</v>
      </c>
      <c r="G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INFO]]))),G793)</f>
        <v>55</v>
      </c>
    </row>
    <row r="795" spans="1:7" x14ac:dyDescent="0.25">
      <c r="A795" s="4" t="s">
        <v>1146</v>
      </c>
      <c r="B795" s="5">
        <v>1556337002134</v>
      </c>
      <c r="C795" s="4" t="s">
        <v>5027</v>
      </c>
      <c r="D795" s="4" t="s">
        <v>73</v>
      </c>
      <c r="E795" s="6" t="s">
        <v>2080</v>
      </c>
      <c r="F795" s="5">
        <f>decoded[[#This Row],[FRT_DEC]]-B794</f>
        <v>16</v>
      </c>
      <c r="G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INFO]]))),G794)</f>
        <v>55</v>
      </c>
    </row>
    <row r="796" spans="1:7" x14ac:dyDescent="0.25">
      <c r="A796" s="4" t="s">
        <v>1147</v>
      </c>
      <c r="B796" s="5">
        <v>1556337002138</v>
      </c>
      <c r="C796" s="4" t="s">
        <v>5028</v>
      </c>
      <c r="D796" s="4" t="s">
        <v>2081</v>
      </c>
      <c r="E796" s="6" t="s">
        <v>2083</v>
      </c>
      <c r="F796" s="5">
        <f>decoded[[#This Row],[FRT_DEC]]-B795</f>
        <v>4</v>
      </c>
      <c r="G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INFO]]))),G795)</f>
        <v>55</v>
      </c>
    </row>
    <row r="797" spans="1:7" x14ac:dyDescent="0.25">
      <c r="A797" s="4" t="s">
        <v>1148</v>
      </c>
      <c r="B797" s="5">
        <v>1556337002141</v>
      </c>
      <c r="C797" s="4" t="s">
        <v>5029</v>
      </c>
      <c r="D797" s="4" t="s">
        <v>8</v>
      </c>
      <c r="E797" s="6" t="s">
        <v>4087</v>
      </c>
      <c r="F797" s="5">
        <f>decoded[[#This Row],[FRT_DEC]]-B796</f>
        <v>3</v>
      </c>
      <c r="G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INFO]]))),G796)</f>
        <v>55</v>
      </c>
    </row>
    <row r="798" spans="1:7" ht="30" x14ac:dyDescent="0.25">
      <c r="A798" s="4" t="s">
        <v>1149</v>
      </c>
      <c r="B798" s="5">
        <v>1556337002165</v>
      </c>
      <c r="C798" s="4" t="s">
        <v>5030</v>
      </c>
      <c r="D798" s="4" t="s">
        <v>267</v>
      </c>
      <c r="E798" s="6" t="s">
        <v>3725</v>
      </c>
      <c r="F798" s="5">
        <f>decoded[[#This Row],[FRT_DEC]]-B797</f>
        <v>24</v>
      </c>
      <c r="G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INFO]]))),G797)</f>
        <v>55</v>
      </c>
    </row>
    <row r="799" spans="1:7" x14ac:dyDescent="0.25">
      <c r="A799" s="4" t="s">
        <v>1150</v>
      </c>
      <c r="B799" s="5">
        <v>1556337002168</v>
      </c>
      <c r="C799" s="4" t="s">
        <v>5031</v>
      </c>
      <c r="D799" s="4" t="s">
        <v>269</v>
      </c>
      <c r="E799" s="6" t="s">
        <v>298</v>
      </c>
      <c r="F799" s="5">
        <f>decoded[[#This Row],[FRT_DEC]]-B798</f>
        <v>3</v>
      </c>
      <c r="G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INFO]]))),G798)</f>
        <v>55</v>
      </c>
    </row>
    <row r="800" spans="1:7" x14ac:dyDescent="0.25">
      <c r="A800" s="4" t="s">
        <v>1151</v>
      </c>
      <c r="B800" s="5">
        <v>1556337002180</v>
      </c>
      <c r="C800" s="4" t="s">
        <v>5032</v>
      </c>
      <c r="D800" s="4" t="s">
        <v>11</v>
      </c>
      <c r="E800" s="6" t="s">
        <v>4007</v>
      </c>
      <c r="F800" s="5">
        <f>decoded[[#This Row],[FRT_DEC]]-B799</f>
        <v>12</v>
      </c>
      <c r="G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INFO]]))),G799)</f>
        <v>55</v>
      </c>
    </row>
    <row r="801" spans="1:7" x14ac:dyDescent="0.25">
      <c r="A801" s="4" t="s">
        <v>590</v>
      </c>
      <c r="B801" s="5">
        <v>1556337002202</v>
      </c>
      <c r="C801" s="4" t="s">
        <v>5033</v>
      </c>
      <c r="D801" s="4" t="s">
        <v>52</v>
      </c>
      <c r="E801" s="6" t="s">
        <v>56</v>
      </c>
      <c r="F801" s="5">
        <f>decoded[[#This Row],[FRT_DEC]]-B800</f>
        <v>22</v>
      </c>
      <c r="G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INFO]]))),G800)</f>
        <v>55</v>
      </c>
    </row>
    <row r="802" spans="1:7" x14ac:dyDescent="0.25">
      <c r="A802" s="4" t="s">
        <v>591</v>
      </c>
      <c r="B802" s="5">
        <v>1556337002207</v>
      </c>
      <c r="C802" s="4" t="s">
        <v>5034</v>
      </c>
      <c r="D802" s="4" t="s">
        <v>272</v>
      </c>
      <c r="E802" s="6" t="s">
        <v>5035</v>
      </c>
      <c r="F802" s="5">
        <f>decoded[[#This Row],[FRT_DEC]]-B801</f>
        <v>5</v>
      </c>
      <c r="G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INFO]]))),G801)</f>
        <v>55</v>
      </c>
    </row>
    <row r="803" spans="1:7" x14ac:dyDescent="0.25">
      <c r="A803" s="4" t="s">
        <v>592</v>
      </c>
      <c r="B803" s="5">
        <v>1556337002215</v>
      </c>
      <c r="C803" s="4" t="s">
        <v>5036</v>
      </c>
      <c r="D803" s="4" t="s">
        <v>57</v>
      </c>
      <c r="E803" s="6" t="s">
        <v>366</v>
      </c>
      <c r="F803" s="5">
        <f>decoded[[#This Row],[FRT_DEC]]-B802</f>
        <v>8</v>
      </c>
      <c r="G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INFO]]))),G802)</f>
        <v>55</v>
      </c>
    </row>
    <row r="804" spans="1:7" x14ac:dyDescent="0.25">
      <c r="A804" s="4" t="s">
        <v>1152</v>
      </c>
      <c r="B804" s="5">
        <v>1556337002218</v>
      </c>
      <c r="C804" s="4" t="s">
        <v>5037</v>
      </c>
      <c r="D804" s="4" t="s">
        <v>57</v>
      </c>
      <c r="E804" s="6" t="s">
        <v>368</v>
      </c>
      <c r="F804" s="5">
        <f>decoded[[#This Row],[FRT_DEC]]-B803</f>
        <v>3</v>
      </c>
      <c r="G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INFO]]))),G803)</f>
        <v>55</v>
      </c>
    </row>
    <row r="805" spans="1:7" x14ac:dyDescent="0.25">
      <c r="A805" s="4" t="s">
        <v>1153</v>
      </c>
      <c r="B805" s="5">
        <v>1556337002222</v>
      </c>
      <c r="C805" s="4" t="s">
        <v>5038</v>
      </c>
      <c r="D805" s="4" t="s">
        <v>57</v>
      </c>
      <c r="E805" s="6" t="s">
        <v>59</v>
      </c>
      <c r="F805" s="5">
        <f>decoded[[#This Row],[FRT_DEC]]-B804</f>
        <v>4</v>
      </c>
      <c r="G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INFO]]))),G804)</f>
        <v>55</v>
      </c>
    </row>
    <row r="806" spans="1:7" x14ac:dyDescent="0.25">
      <c r="A806" s="4" t="s">
        <v>593</v>
      </c>
      <c r="B806" s="5">
        <v>1556337002225</v>
      </c>
      <c r="C806" s="4" t="s">
        <v>5039</v>
      </c>
      <c r="D806" s="4" t="s">
        <v>57</v>
      </c>
      <c r="E806" s="6" t="s">
        <v>60</v>
      </c>
      <c r="F806" s="5">
        <f>decoded[[#This Row],[FRT_DEC]]-B805</f>
        <v>3</v>
      </c>
      <c r="G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INFO]]))),G805)</f>
        <v>55</v>
      </c>
    </row>
    <row r="807" spans="1:7" x14ac:dyDescent="0.25">
      <c r="A807" s="4" t="s">
        <v>594</v>
      </c>
      <c r="B807" s="5">
        <v>1556337002228</v>
      </c>
      <c r="C807" s="4" t="s">
        <v>5040</v>
      </c>
      <c r="D807" s="4" t="s">
        <v>61</v>
      </c>
      <c r="E807" s="6" t="s">
        <v>5041</v>
      </c>
      <c r="F807" s="5">
        <f>decoded[[#This Row],[FRT_DEC]]-B806</f>
        <v>3</v>
      </c>
      <c r="G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INFO]]))),G806)</f>
        <v>55</v>
      </c>
    </row>
    <row r="808" spans="1:7" x14ac:dyDescent="0.25">
      <c r="A808" s="4" t="s">
        <v>1154</v>
      </c>
      <c r="B808" s="5">
        <v>1556337002233</v>
      </c>
      <c r="C808" s="4" t="s">
        <v>5042</v>
      </c>
      <c r="D808" s="4" t="s">
        <v>62</v>
      </c>
      <c r="E808" s="6" t="s">
        <v>63</v>
      </c>
      <c r="F808" s="5">
        <f>decoded[[#This Row],[FRT_DEC]]-B807</f>
        <v>5</v>
      </c>
      <c r="G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INFO]]))),G807)</f>
        <v>55</v>
      </c>
    </row>
    <row r="809" spans="1:7" x14ac:dyDescent="0.25">
      <c r="A809" s="4" t="s">
        <v>595</v>
      </c>
      <c r="B809" s="5">
        <v>1556337002246</v>
      </c>
      <c r="C809" s="4" t="s">
        <v>5043</v>
      </c>
      <c r="D809" s="4" t="s">
        <v>1131</v>
      </c>
      <c r="E809" s="6" t="s">
        <v>2143</v>
      </c>
      <c r="F809" s="5">
        <f>decoded[[#This Row],[FRT_DEC]]-B808</f>
        <v>13</v>
      </c>
      <c r="G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INFO]]))),G808)</f>
        <v>55</v>
      </c>
    </row>
    <row r="810" spans="1:7" x14ac:dyDescent="0.25">
      <c r="A810" s="4" t="s">
        <v>596</v>
      </c>
      <c r="B810" s="5">
        <v>1556337002250</v>
      </c>
      <c r="C810" s="4" t="s">
        <v>5044</v>
      </c>
      <c r="D810" s="4" t="s">
        <v>1131</v>
      </c>
      <c r="E810" s="6" t="s">
        <v>2144</v>
      </c>
      <c r="F810" s="5">
        <f>decoded[[#This Row],[FRT_DEC]]-B809</f>
        <v>4</v>
      </c>
      <c r="G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INFO]]))),G809)</f>
        <v>55</v>
      </c>
    </row>
    <row r="811" spans="1:7" x14ac:dyDescent="0.25">
      <c r="A811" s="4" t="s">
        <v>597</v>
      </c>
      <c r="B811" s="5">
        <v>1556337002263</v>
      </c>
      <c r="C811" s="4" t="s">
        <v>5045</v>
      </c>
      <c r="D811" s="4" t="s">
        <v>1131</v>
      </c>
      <c r="E811" s="6" t="s">
        <v>2145</v>
      </c>
      <c r="F811" s="5">
        <f>decoded[[#This Row],[FRT_DEC]]-B810</f>
        <v>13</v>
      </c>
      <c r="G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INFO]]))),G810)</f>
        <v>55</v>
      </c>
    </row>
    <row r="812" spans="1:7" x14ac:dyDescent="0.25">
      <c r="A812" s="4" t="s">
        <v>598</v>
      </c>
      <c r="B812" s="5">
        <v>1556337002267</v>
      </c>
      <c r="C812" s="4" t="s">
        <v>5046</v>
      </c>
      <c r="D812" s="4" t="s">
        <v>65</v>
      </c>
      <c r="E812" s="6" t="s">
        <v>66</v>
      </c>
      <c r="F812" s="5">
        <f>decoded[[#This Row],[FRT_DEC]]-B811</f>
        <v>4</v>
      </c>
      <c r="G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INFO]]))),G811)</f>
        <v>55</v>
      </c>
    </row>
    <row r="813" spans="1:7" x14ac:dyDescent="0.25">
      <c r="A813" s="4" t="s">
        <v>599</v>
      </c>
      <c r="B813" s="5">
        <v>1556337002275</v>
      </c>
      <c r="C813" s="4" t="s">
        <v>5047</v>
      </c>
      <c r="D813" s="4" t="s">
        <v>11</v>
      </c>
      <c r="E813" s="6" t="s">
        <v>4023</v>
      </c>
      <c r="F813" s="5">
        <f>decoded[[#This Row],[FRT_DEC]]-B812</f>
        <v>8</v>
      </c>
      <c r="G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INFO]]))),G812)</f>
        <v>55</v>
      </c>
    </row>
    <row r="814" spans="1:7" x14ac:dyDescent="0.25">
      <c r="A814" s="4" t="s">
        <v>600</v>
      </c>
      <c r="B814" s="5">
        <v>1556337002286</v>
      </c>
      <c r="C814" s="4" t="s">
        <v>5048</v>
      </c>
      <c r="D814" s="4" t="s">
        <v>52</v>
      </c>
      <c r="E814" s="6" t="s">
        <v>754</v>
      </c>
      <c r="F814" s="5">
        <f>decoded[[#This Row],[FRT_DEC]]-B813</f>
        <v>11</v>
      </c>
      <c r="G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INFO]]))),G813)</f>
        <v>55</v>
      </c>
    </row>
    <row r="815" spans="1:7" x14ac:dyDescent="0.25">
      <c r="A815" s="4" t="s">
        <v>601</v>
      </c>
      <c r="B815" s="5">
        <v>1556337002293</v>
      </c>
      <c r="C815" s="4" t="s">
        <v>5049</v>
      </c>
      <c r="D815" s="4" t="s">
        <v>11</v>
      </c>
      <c r="E815" s="6" t="s">
        <v>4015</v>
      </c>
      <c r="F815" s="5">
        <f>decoded[[#This Row],[FRT_DEC]]-B814</f>
        <v>7</v>
      </c>
      <c r="G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INFO]]))),G814)</f>
        <v>55</v>
      </c>
    </row>
    <row r="816" spans="1:7" x14ac:dyDescent="0.25">
      <c r="A816" s="4" t="s">
        <v>602</v>
      </c>
      <c r="B816" s="5">
        <v>1556337002302</v>
      </c>
      <c r="C816" s="4" t="s">
        <v>5050</v>
      </c>
      <c r="D816" s="4" t="s">
        <v>52</v>
      </c>
      <c r="E816" s="6" t="s">
        <v>64</v>
      </c>
      <c r="F816" s="5">
        <f>decoded[[#This Row],[FRT_DEC]]-B815</f>
        <v>9</v>
      </c>
      <c r="G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INFO]]))),G815)</f>
        <v>55</v>
      </c>
    </row>
    <row r="817" spans="1:7" x14ac:dyDescent="0.25">
      <c r="A817" s="4" t="s">
        <v>603</v>
      </c>
      <c r="B817" s="5">
        <v>1556337002305</v>
      </c>
      <c r="C817" s="4" t="s">
        <v>5051</v>
      </c>
      <c r="D817" s="4" t="s">
        <v>67</v>
      </c>
      <c r="E817" s="6" t="s">
        <v>4091</v>
      </c>
      <c r="F817" s="5">
        <f>decoded[[#This Row],[FRT_DEC]]-B816</f>
        <v>3</v>
      </c>
      <c r="G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INFO]]))),G816)</f>
        <v>55</v>
      </c>
    </row>
    <row r="818" spans="1:7" x14ac:dyDescent="0.25">
      <c r="A818" s="4" t="s">
        <v>604</v>
      </c>
      <c r="B818" s="5">
        <v>1556337002311</v>
      </c>
      <c r="C818" s="4" t="s">
        <v>5052</v>
      </c>
      <c r="D818" s="4" t="s">
        <v>97</v>
      </c>
      <c r="E818" s="6" t="s">
        <v>3741</v>
      </c>
      <c r="F818" s="5">
        <f>decoded[[#This Row],[FRT_DEC]]-B817</f>
        <v>6</v>
      </c>
      <c r="G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INFO]]))),G817)</f>
        <v>55</v>
      </c>
    </row>
    <row r="819" spans="1:7" x14ac:dyDescent="0.25">
      <c r="A819" s="4" t="s">
        <v>605</v>
      </c>
      <c r="B819" s="5">
        <v>1556337002316</v>
      </c>
      <c r="C819" s="4" t="s">
        <v>5053</v>
      </c>
      <c r="D819" s="4" t="s">
        <v>97</v>
      </c>
      <c r="E819" s="6" t="s">
        <v>2127</v>
      </c>
      <c r="F819" s="5">
        <f>decoded[[#This Row],[FRT_DEC]]-B818</f>
        <v>5</v>
      </c>
      <c r="G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INFO]]))),G818)</f>
        <v>55</v>
      </c>
    </row>
    <row r="820" spans="1:7" x14ac:dyDescent="0.25">
      <c r="A820" s="4" t="s">
        <v>606</v>
      </c>
      <c r="B820" s="5">
        <v>1556337002328</v>
      </c>
      <c r="C820" s="4" t="s">
        <v>5054</v>
      </c>
      <c r="D820" s="4" t="s">
        <v>9</v>
      </c>
      <c r="E820" s="6" t="s">
        <v>4002</v>
      </c>
      <c r="F820" s="5">
        <f>decoded[[#This Row],[FRT_DEC]]-B819</f>
        <v>12</v>
      </c>
      <c r="G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INFO]]))),G819)</f>
        <v>55</v>
      </c>
    </row>
    <row r="821" spans="1:7" x14ac:dyDescent="0.25">
      <c r="A821" s="4" t="s">
        <v>607</v>
      </c>
      <c r="B821" s="5">
        <v>1556337002333</v>
      </c>
      <c r="C821" s="4" t="s">
        <v>5055</v>
      </c>
      <c r="D821" s="4" t="s">
        <v>97</v>
      </c>
      <c r="E821" s="6" t="s">
        <v>2146</v>
      </c>
      <c r="F821" s="5">
        <f>decoded[[#This Row],[FRT_DEC]]-B820</f>
        <v>5</v>
      </c>
      <c r="G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INFO]]))),G820)</f>
        <v>55</v>
      </c>
    </row>
    <row r="822" spans="1:7" x14ac:dyDescent="0.25">
      <c r="A822" s="4" t="s">
        <v>840</v>
      </c>
      <c r="B822" s="5">
        <v>1556337003182</v>
      </c>
      <c r="C822" s="4" t="s">
        <v>5056</v>
      </c>
      <c r="D822" s="4" t="s">
        <v>12</v>
      </c>
      <c r="E822" s="6" t="s">
        <v>4</v>
      </c>
      <c r="F822" s="5">
        <f>decoded[[#This Row],[FRT_DEC]]-B821</f>
        <v>849</v>
      </c>
      <c r="G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INFO]]))),G821)</f>
        <v>55</v>
      </c>
    </row>
    <row r="823" spans="1:7" x14ac:dyDescent="0.25">
      <c r="A823" s="4" t="s">
        <v>841</v>
      </c>
      <c r="B823" s="5">
        <v>1556337003188</v>
      </c>
      <c r="C823" s="4" t="s">
        <v>5057</v>
      </c>
      <c r="D823" s="4" t="s">
        <v>8</v>
      </c>
      <c r="E823" s="6" t="s">
        <v>4078</v>
      </c>
      <c r="F823" s="5">
        <f>decoded[[#This Row],[FRT_DEC]]-B822</f>
        <v>6</v>
      </c>
      <c r="G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INFO]]))),G822)</f>
        <v>55</v>
      </c>
    </row>
    <row r="824" spans="1:7" x14ac:dyDescent="0.25">
      <c r="A824" s="4" t="s">
        <v>842</v>
      </c>
      <c r="B824" s="5">
        <v>1556337003272</v>
      </c>
      <c r="C824" s="4" t="s">
        <v>5058</v>
      </c>
      <c r="D824" s="4" t="s">
        <v>12</v>
      </c>
      <c r="E824" s="6" t="s">
        <v>4</v>
      </c>
      <c r="F824" s="5">
        <f>decoded[[#This Row],[FRT_DEC]]-B823</f>
        <v>84</v>
      </c>
      <c r="G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INFO]]))),G823)</f>
        <v>55</v>
      </c>
    </row>
    <row r="825" spans="1:7" x14ac:dyDescent="0.25">
      <c r="A825" s="4" t="s">
        <v>843</v>
      </c>
      <c r="B825" s="5">
        <v>1556337003277</v>
      </c>
      <c r="C825" s="4" t="s">
        <v>5059</v>
      </c>
      <c r="D825" s="4" t="s">
        <v>8</v>
      </c>
      <c r="E825" s="6" t="s">
        <v>4088</v>
      </c>
      <c r="F825" s="5">
        <f>decoded[[#This Row],[FRT_DEC]]-B824</f>
        <v>5</v>
      </c>
      <c r="G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INFO]]))),G824)</f>
        <v>55</v>
      </c>
    </row>
    <row r="826" spans="1:7" x14ac:dyDescent="0.25">
      <c r="A826" s="4" t="s">
        <v>844</v>
      </c>
      <c r="B826" s="5">
        <v>1556337003372</v>
      </c>
      <c r="C826" s="4" t="s">
        <v>5060</v>
      </c>
      <c r="D826" s="4" t="s">
        <v>12</v>
      </c>
      <c r="E826" s="6" t="s">
        <v>4</v>
      </c>
      <c r="F826" s="5">
        <f>decoded[[#This Row],[FRT_DEC]]-B825</f>
        <v>95</v>
      </c>
      <c r="G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INFO]]))),G825)</f>
        <v>55</v>
      </c>
    </row>
    <row r="827" spans="1:7" x14ac:dyDescent="0.25">
      <c r="A827" s="4" t="s">
        <v>845</v>
      </c>
      <c r="B827" s="5">
        <v>1556337003377</v>
      </c>
      <c r="C827" s="4" t="s">
        <v>5061</v>
      </c>
      <c r="D827" s="4" t="s">
        <v>8</v>
      </c>
      <c r="E827" s="6" t="s">
        <v>4682</v>
      </c>
      <c r="F827" s="5">
        <f>decoded[[#This Row],[FRT_DEC]]-B826</f>
        <v>5</v>
      </c>
      <c r="G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INFO]]))),G826)</f>
        <v>55</v>
      </c>
    </row>
    <row r="828" spans="1:7" x14ac:dyDescent="0.25">
      <c r="A828" s="4" t="s">
        <v>846</v>
      </c>
      <c r="B828" s="5">
        <v>1556337007195</v>
      </c>
      <c r="C828" s="4" t="s">
        <v>5062</v>
      </c>
      <c r="D828" s="4" t="s">
        <v>1131</v>
      </c>
      <c r="E828" s="6" t="s">
        <v>2120</v>
      </c>
      <c r="F828" s="5">
        <f>decoded[[#This Row],[FRT_DEC]]-B827</f>
        <v>3818</v>
      </c>
      <c r="G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INFO]]))),G827)</f>
        <v>55</v>
      </c>
    </row>
    <row r="829" spans="1:7" x14ac:dyDescent="0.25">
      <c r="A829" s="4" t="s">
        <v>847</v>
      </c>
      <c r="B829" s="5">
        <v>1556337007199</v>
      </c>
      <c r="C829" s="4" t="s">
        <v>5063</v>
      </c>
      <c r="D829" s="4" t="s">
        <v>97</v>
      </c>
      <c r="E829" s="6" t="s">
        <v>2121</v>
      </c>
      <c r="F829" s="5">
        <f>decoded[[#This Row],[FRT_DEC]]-B828</f>
        <v>4</v>
      </c>
      <c r="G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INFO]]))),G828)</f>
        <v>55</v>
      </c>
    </row>
    <row r="830" spans="1:7" x14ac:dyDescent="0.25">
      <c r="A830" s="4" t="s">
        <v>848</v>
      </c>
      <c r="B830" s="5">
        <v>1556337007348</v>
      </c>
      <c r="C830" s="4" t="s">
        <v>5064</v>
      </c>
      <c r="D830" s="4" t="s">
        <v>109</v>
      </c>
      <c r="E830" s="6" t="s">
        <v>3768</v>
      </c>
      <c r="F830" s="5">
        <f>decoded[[#This Row],[FRT_DEC]]-B829</f>
        <v>149</v>
      </c>
      <c r="G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INFO]]))),G829)</f>
        <v>55</v>
      </c>
    </row>
    <row r="831" spans="1:7" x14ac:dyDescent="0.25">
      <c r="A831" s="4" t="s">
        <v>884</v>
      </c>
      <c r="B831" s="5">
        <v>1556337007350</v>
      </c>
      <c r="C831" s="4" t="s">
        <v>5065</v>
      </c>
      <c r="D831" s="4" t="s">
        <v>3742</v>
      </c>
      <c r="E831" s="6" t="s">
        <v>5066</v>
      </c>
      <c r="F831" s="5">
        <f>decoded[[#This Row],[FRT_DEC]]-B830</f>
        <v>2</v>
      </c>
      <c r="G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INFO]]))),G830)</f>
        <v>55</v>
      </c>
    </row>
    <row r="832" spans="1:7" x14ac:dyDescent="0.25">
      <c r="A832" s="4" t="s">
        <v>885</v>
      </c>
      <c r="B832" s="5">
        <v>1556337007352</v>
      </c>
      <c r="C832" s="4" t="s">
        <v>5067</v>
      </c>
      <c r="D832" s="4" t="s">
        <v>3742</v>
      </c>
      <c r="E832" s="6" t="s">
        <v>3982</v>
      </c>
      <c r="F832" s="5">
        <f>decoded[[#This Row],[FRT_DEC]]-B831</f>
        <v>2</v>
      </c>
      <c r="G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INFO]]))),G831)</f>
        <v>55</v>
      </c>
    </row>
    <row r="833" spans="1:7" x14ac:dyDescent="0.25">
      <c r="A833" s="4" t="s">
        <v>1061</v>
      </c>
      <c r="B833" s="5">
        <v>1556337007365</v>
      </c>
      <c r="C833" s="4" t="s">
        <v>5068</v>
      </c>
      <c r="D833" s="4" t="s">
        <v>1131</v>
      </c>
      <c r="E833" s="6" t="s">
        <v>2122</v>
      </c>
      <c r="F833" s="5">
        <f>decoded[[#This Row],[FRT_DEC]]-B832</f>
        <v>13</v>
      </c>
      <c r="G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INFO]]))),G832)</f>
        <v>55</v>
      </c>
    </row>
    <row r="834" spans="1:7" x14ac:dyDescent="0.25">
      <c r="A834" s="4" t="s">
        <v>1062</v>
      </c>
      <c r="B834" s="5">
        <v>1556337007370</v>
      </c>
      <c r="C834" s="4" t="s">
        <v>5069</v>
      </c>
      <c r="D834" s="4" t="s">
        <v>97</v>
      </c>
      <c r="E834" s="6" t="s">
        <v>2123</v>
      </c>
      <c r="F834" s="5">
        <f>decoded[[#This Row],[FRT_DEC]]-B833</f>
        <v>5</v>
      </c>
      <c r="G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INFO]]))),G833)</f>
        <v>55</v>
      </c>
    </row>
    <row r="835" spans="1:7" x14ac:dyDescent="0.25">
      <c r="A835" s="4" t="s">
        <v>1063</v>
      </c>
      <c r="B835" s="5">
        <v>1556337007440</v>
      </c>
      <c r="C835" s="4" t="s">
        <v>5070</v>
      </c>
      <c r="D835" s="4" t="s">
        <v>110</v>
      </c>
      <c r="E835" s="6" t="s">
        <v>234</v>
      </c>
      <c r="F835" s="5">
        <f>decoded[[#This Row],[FRT_DEC]]-B834</f>
        <v>70</v>
      </c>
      <c r="G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INFO]]))),G834)</f>
        <v>55</v>
      </c>
    </row>
    <row r="836" spans="1:7" x14ac:dyDescent="0.25">
      <c r="A836" s="4" t="s">
        <v>1064</v>
      </c>
      <c r="B836" s="5">
        <v>1556337007453</v>
      </c>
      <c r="C836" s="4" t="s">
        <v>5071</v>
      </c>
      <c r="D836" s="4" t="s">
        <v>1131</v>
      </c>
      <c r="E836" s="6" t="s">
        <v>2124</v>
      </c>
      <c r="F836" s="5">
        <f>decoded[[#This Row],[FRT_DEC]]-B835</f>
        <v>13</v>
      </c>
      <c r="G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INFO]]))),G835)</f>
        <v>55</v>
      </c>
    </row>
    <row r="837" spans="1:7" x14ac:dyDescent="0.25">
      <c r="A837" s="4" t="s">
        <v>1065</v>
      </c>
      <c r="B837" s="5">
        <v>1556337007457</v>
      </c>
      <c r="C837" s="4" t="s">
        <v>5072</v>
      </c>
      <c r="D837" s="4" t="s">
        <v>97</v>
      </c>
      <c r="E837" s="6" t="s">
        <v>2125</v>
      </c>
      <c r="F837" s="5">
        <f>decoded[[#This Row],[FRT_DEC]]-B836</f>
        <v>4</v>
      </c>
      <c r="G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INFO]]))),G836)</f>
        <v>55</v>
      </c>
    </row>
    <row r="838" spans="1:7" x14ac:dyDescent="0.25">
      <c r="A838" s="4" t="s">
        <v>1066</v>
      </c>
      <c r="B838" s="5">
        <v>1556337008751</v>
      </c>
      <c r="C838" s="4" t="s">
        <v>5073</v>
      </c>
      <c r="D838" s="4" t="s">
        <v>112</v>
      </c>
      <c r="E838" s="6" t="s">
        <v>3761</v>
      </c>
      <c r="F838" s="5">
        <f>decoded[[#This Row],[FRT_DEC]]-B837</f>
        <v>1294</v>
      </c>
      <c r="G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INFO]]))),G837)</f>
        <v>55</v>
      </c>
    </row>
    <row r="839" spans="1:7" x14ac:dyDescent="0.25">
      <c r="A839" s="4" t="s">
        <v>886</v>
      </c>
      <c r="B839" s="5">
        <v>1556337008763</v>
      </c>
      <c r="C839" s="4" t="s">
        <v>5074</v>
      </c>
      <c r="D839" s="4" t="s">
        <v>238</v>
      </c>
      <c r="E839" s="6" t="s">
        <v>239</v>
      </c>
      <c r="F839" s="5">
        <f>decoded[[#This Row],[FRT_DEC]]-B838</f>
        <v>12</v>
      </c>
      <c r="G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INFO]]))),G838)</f>
        <v>55</v>
      </c>
    </row>
    <row r="840" spans="1:7" x14ac:dyDescent="0.25">
      <c r="A840" s="4" t="s">
        <v>887</v>
      </c>
      <c r="B840" s="5">
        <v>1556337008765</v>
      </c>
      <c r="C840" s="4" t="s">
        <v>5075</v>
      </c>
      <c r="D840" s="4" t="s">
        <v>241</v>
      </c>
      <c r="E840" s="6" t="s">
        <v>3764</v>
      </c>
      <c r="F840" s="5">
        <f>decoded[[#This Row],[FRT_DEC]]-B839</f>
        <v>2</v>
      </c>
      <c r="G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INFO]]))),G839)</f>
        <v>55</v>
      </c>
    </row>
    <row r="841" spans="1:7" x14ac:dyDescent="0.25">
      <c r="A841" s="4" t="s">
        <v>888</v>
      </c>
      <c r="B841" s="5">
        <v>1556337008769</v>
      </c>
      <c r="C841" s="4" t="s">
        <v>5076</v>
      </c>
      <c r="D841" s="4" t="s">
        <v>74</v>
      </c>
      <c r="E841" s="6" t="s">
        <v>243</v>
      </c>
      <c r="F841" s="5">
        <f>decoded[[#This Row],[FRT_DEC]]-B840</f>
        <v>4</v>
      </c>
      <c r="G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INFO]]))),G840)</f>
        <v>55</v>
      </c>
    </row>
    <row r="842" spans="1:7" x14ac:dyDescent="0.25">
      <c r="A842" s="4" t="s">
        <v>1067</v>
      </c>
      <c r="B842" s="5">
        <v>1556337008772</v>
      </c>
      <c r="C842" s="4" t="s">
        <v>5077</v>
      </c>
      <c r="D842" s="4" t="s">
        <v>74</v>
      </c>
      <c r="E842" s="6" t="s">
        <v>76</v>
      </c>
      <c r="F842" s="5">
        <f>decoded[[#This Row],[FRT_DEC]]-B841</f>
        <v>3</v>
      </c>
      <c r="G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INFO]]))),G841)</f>
        <v>55</v>
      </c>
    </row>
    <row r="843" spans="1:7" x14ac:dyDescent="0.25">
      <c r="A843" s="4" t="s">
        <v>1068</v>
      </c>
      <c r="B843" s="5">
        <v>1556337008785</v>
      </c>
      <c r="C843" s="4" t="s">
        <v>5078</v>
      </c>
      <c r="D843" s="4" t="s">
        <v>51</v>
      </c>
      <c r="E843" s="6" t="s">
        <v>2012</v>
      </c>
      <c r="F843" s="5">
        <f>decoded[[#This Row],[FRT_DEC]]-B842</f>
        <v>13</v>
      </c>
      <c r="G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INFO]]))),G842)</f>
        <v>55</v>
      </c>
    </row>
    <row r="844" spans="1:7" x14ac:dyDescent="0.25">
      <c r="A844" s="4" t="s">
        <v>889</v>
      </c>
      <c r="B844" s="5">
        <v>1556337008793</v>
      </c>
      <c r="C844" s="4" t="s">
        <v>5079</v>
      </c>
      <c r="D844" s="4" t="s">
        <v>51</v>
      </c>
      <c r="E844" s="6" t="s">
        <v>5080</v>
      </c>
      <c r="F844" s="5">
        <f>decoded[[#This Row],[FRT_DEC]]-B843</f>
        <v>8</v>
      </c>
      <c r="G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INFO]]))),G843)</f>
        <v>55</v>
      </c>
    </row>
    <row r="845" spans="1:7" x14ac:dyDescent="0.25">
      <c r="A845" s="4" t="s">
        <v>890</v>
      </c>
      <c r="B845" s="5">
        <v>1556337008796</v>
      </c>
      <c r="C845" s="4" t="s">
        <v>5081</v>
      </c>
      <c r="D845" s="4" t="s">
        <v>247</v>
      </c>
      <c r="E845" s="6" t="s">
        <v>248</v>
      </c>
      <c r="F845" s="5">
        <f>decoded[[#This Row],[FRT_DEC]]-B844</f>
        <v>3</v>
      </c>
      <c r="G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INFO]]))),G844)</f>
        <v>55</v>
      </c>
    </row>
    <row r="846" spans="1:7" x14ac:dyDescent="0.25">
      <c r="A846" s="4" t="s">
        <v>1069</v>
      </c>
      <c r="B846" s="5">
        <v>1556337008799</v>
      </c>
      <c r="C846" s="4" t="s">
        <v>5082</v>
      </c>
      <c r="D846" s="4" t="s">
        <v>9</v>
      </c>
      <c r="E846" s="6" t="s">
        <v>4002</v>
      </c>
      <c r="F846" s="5">
        <f>decoded[[#This Row],[FRT_DEC]]-B845</f>
        <v>3</v>
      </c>
      <c r="G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INFO]]))),G845)</f>
        <v>55</v>
      </c>
    </row>
    <row r="847" spans="1:7" x14ac:dyDescent="0.25">
      <c r="A847" s="4" t="s">
        <v>891</v>
      </c>
      <c r="B847" s="5">
        <v>1556337008804</v>
      </c>
      <c r="C847" s="4" t="s">
        <v>5083</v>
      </c>
      <c r="D847" s="4" t="s">
        <v>11</v>
      </c>
      <c r="E847" s="6" t="s">
        <v>4022</v>
      </c>
      <c r="F847" s="5">
        <f>decoded[[#This Row],[FRT_DEC]]-B846</f>
        <v>5</v>
      </c>
      <c r="G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INFO]]))),G846)</f>
        <v>55</v>
      </c>
    </row>
    <row r="848" spans="1:7" x14ac:dyDescent="0.25">
      <c r="A848" s="4" t="s">
        <v>892</v>
      </c>
      <c r="B848" s="5">
        <v>1556337008813</v>
      </c>
      <c r="C848" s="4" t="s">
        <v>5084</v>
      </c>
      <c r="D848" s="4" t="s">
        <v>52</v>
      </c>
      <c r="E848" s="6" t="s">
        <v>53</v>
      </c>
      <c r="F848" s="5">
        <f>decoded[[#This Row],[FRT_DEC]]-B847</f>
        <v>9</v>
      </c>
      <c r="G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INFO]]))),G847)</f>
        <v>55</v>
      </c>
    </row>
    <row r="849" spans="1:7" x14ac:dyDescent="0.25">
      <c r="A849" s="4" t="s">
        <v>893</v>
      </c>
      <c r="B849" s="5">
        <v>1556337008841</v>
      </c>
      <c r="C849" s="4" t="s">
        <v>5085</v>
      </c>
      <c r="D849" s="4" t="s">
        <v>54</v>
      </c>
      <c r="E849" s="6" t="s">
        <v>5086</v>
      </c>
      <c r="F849" s="5">
        <f>decoded[[#This Row],[FRT_DEC]]-B848</f>
        <v>28</v>
      </c>
      <c r="G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INFO]]))),G848)</f>
        <v>55</v>
      </c>
    </row>
    <row r="850" spans="1:7" x14ac:dyDescent="0.25">
      <c r="A850" s="4" t="s">
        <v>894</v>
      </c>
      <c r="B850" s="5">
        <v>1556337008847</v>
      </c>
      <c r="C850" s="4" t="s">
        <v>5087</v>
      </c>
      <c r="D850" s="4" t="s">
        <v>1131</v>
      </c>
      <c r="E850" s="6" t="s">
        <v>2126</v>
      </c>
      <c r="F850" s="5">
        <f>decoded[[#This Row],[FRT_DEC]]-B849</f>
        <v>6</v>
      </c>
      <c r="G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INFO]]))),G849)</f>
        <v>55</v>
      </c>
    </row>
    <row r="851" spans="1:7" x14ac:dyDescent="0.25">
      <c r="A851" s="4" t="s">
        <v>1038</v>
      </c>
      <c r="B851" s="5">
        <v>1556337008852</v>
      </c>
      <c r="C851" s="4" t="s">
        <v>5088</v>
      </c>
      <c r="D851" s="4" t="s">
        <v>97</v>
      </c>
      <c r="E851" s="6" t="s">
        <v>2127</v>
      </c>
      <c r="F851" s="5">
        <f>decoded[[#This Row],[FRT_DEC]]-B850</f>
        <v>5</v>
      </c>
      <c r="G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INFO]]))),G850)</f>
        <v>55</v>
      </c>
    </row>
    <row r="852" spans="1:7" ht="30" x14ac:dyDescent="0.25">
      <c r="A852" s="4" t="s">
        <v>895</v>
      </c>
      <c r="B852" s="5">
        <v>1556337008867</v>
      </c>
      <c r="C852" s="4" t="s">
        <v>5089</v>
      </c>
      <c r="D852" s="4" t="s">
        <v>10</v>
      </c>
      <c r="E852" s="6" t="s">
        <v>5090</v>
      </c>
      <c r="F852" s="5">
        <f>decoded[[#This Row],[FRT_DEC]]-B851</f>
        <v>15</v>
      </c>
      <c r="G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INFO]]))),G851)</f>
        <v>55</v>
      </c>
    </row>
    <row r="853" spans="1:7" ht="30" x14ac:dyDescent="0.25">
      <c r="A853" s="4" t="s">
        <v>896</v>
      </c>
      <c r="B853" s="5">
        <v>1556337008870</v>
      </c>
      <c r="C853" s="4" t="s">
        <v>5091</v>
      </c>
      <c r="D853" s="4" t="s">
        <v>10</v>
      </c>
      <c r="E853" s="6" t="s">
        <v>5090</v>
      </c>
      <c r="F853" s="5">
        <f>decoded[[#This Row],[FRT_DEC]]-B852</f>
        <v>3</v>
      </c>
      <c r="G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INFO]]))),G852)</f>
        <v>55</v>
      </c>
    </row>
    <row r="854" spans="1:7" x14ac:dyDescent="0.25">
      <c r="A854" s="4" t="s">
        <v>897</v>
      </c>
      <c r="B854" s="5">
        <v>1556337008872</v>
      </c>
      <c r="C854" s="4" t="s">
        <v>5092</v>
      </c>
      <c r="D854" s="4" t="s">
        <v>10</v>
      </c>
      <c r="E854" s="6" t="s">
        <v>5093</v>
      </c>
      <c r="F854" s="5">
        <f>decoded[[#This Row],[FRT_DEC]]-B853</f>
        <v>2</v>
      </c>
      <c r="G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INFO]]))),G853)</f>
        <v>55</v>
      </c>
    </row>
    <row r="855" spans="1:7" x14ac:dyDescent="0.25">
      <c r="A855" s="4" t="s">
        <v>898</v>
      </c>
      <c r="B855" s="5">
        <v>1556337008876</v>
      </c>
      <c r="C855" s="4" t="s">
        <v>5094</v>
      </c>
      <c r="D855" s="4" t="s">
        <v>1131</v>
      </c>
      <c r="E855" s="6" t="s">
        <v>2128</v>
      </c>
      <c r="F855" s="5">
        <f>decoded[[#This Row],[FRT_DEC]]-B854</f>
        <v>4</v>
      </c>
      <c r="G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INFO]]))),G854)</f>
        <v>55</v>
      </c>
    </row>
    <row r="856" spans="1:7" x14ac:dyDescent="0.25">
      <c r="A856" s="4" t="s">
        <v>899</v>
      </c>
      <c r="B856" s="5">
        <v>1556337008879</v>
      </c>
      <c r="C856" s="4" t="s">
        <v>5095</v>
      </c>
      <c r="D856" s="4" t="s">
        <v>1131</v>
      </c>
      <c r="E856" s="6" t="s">
        <v>2128</v>
      </c>
      <c r="F856" s="5">
        <f>decoded[[#This Row],[FRT_DEC]]-B855</f>
        <v>3</v>
      </c>
      <c r="G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INFO]]))),G855)</f>
        <v>55</v>
      </c>
    </row>
    <row r="857" spans="1:7" x14ac:dyDescent="0.25">
      <c r="A857" s="4" t="s">
        <v>900</v>
      </c>
      <c r="B857" s="5">
        <v>1556337008885</v>
      </c>
      <c r="C857" s="4" t="s">
        <v>5096</v>
      </c>
      <c r="D857" s="4" t="s">
        <v>97</v>
      </c>
      <c r="E857" s="6" t="s">
        <v>2129</v>
      </c>
      <c r="F857" s="5">
        <f>decoded[[#This Row],[FRT_DEC]]-B856</f>
        <v>6</v>
      </c>
      <c r="G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INFO]]))),G856)</f>
        <v>55</v>
      </c>
    </row>
    <row r="858" spans="1:7" x14ac:dyDescent="0.25">
      <c r="A858" s="4" t="s">
        <v>901</v>
      </c>
      <c r="B858" s="5">
        <v>1556337008889</v>
      </c>
      <c r="C858" s="4" t="s">
        <v>5097</v>
      </c>
      <c r="D858" s="4" t="s">
        <v>16</v>
      </c>
      <c r="E858" s="6" t="s">
        <v>4044</v>
      </c>
      <c r="F858" s="5">
        <f>decoded[[#This Row],[FRT_DEC]]-B857</f>
        <v>4</v>
      </c>
      <c r="G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INFO]]))),G857)</f>
        <v>56</v>
      </c>
    </row>
    <row r="859" spans="1:7" x14ac:dyDescent="0.25">
      <c r="A859" s="4" t="s">
        <v>902</v>
      </c>
      <c r="B859" s="5">
        <v>1556337008894</v>
      </c>
      <c r="C859" s="4" t="s">
        <v>5098</v>
      </c>
      <c r="D859" s="4" t="s">
        <v>97</v>
      </c>
      <c r="E859" s="6" t="s">
        <v>2130</v>
      </c>
      <c r="F859" s="5">
        <f>decoded[[#This Row],[FRT_DEC]]-B858</f>
        <v>5</v>
      </c>
      <c r="G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INFO]]))),G858)</f>
        <v>56</v>
      </c>
    </row>
    <row r="860" spans="1:7" x14ac:dyDescent="0.25">
      <c r="A860" s="4" t="s">
        <v>903</v>
      </c>
      <c r="B860" s="5">
        <v>1556337008921</v>
      </c>
      <c r="C860" s="4" t="s">
        <v>5099</v>
      </c>
      <c r="D860" s="4" t="s">
        <v>11</v>
      </c>
      <c r="E860" s="6" t="s">
        <v>4006</v>
      </c>
      <c r="F860" s="5">
        <f>decoded[[#This Row],[FRT_DEC]]-B859</f>
        <v>27</v>
      </c>
      <c r="G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INFO]]))),G859)</f>
        <v>56</v>
      </c>
    </row>
    <row r="861" spans="1:7" x14ac:dyDescent="0.25">
      <c r="A861" s="4" t="s">
        <v>904</v>
      </c>
      <c r="B861" s="5">
        <v>1556337008929</v>
      </c>
      <c r="C861" s="4" t="s">
        <v>5100</v>
      </c>
      <c r="D861" s="4" t="s">
        <v>52</v>
      </c>
      <c r="E861" s="6" t="s">
        <v>2078</v>
      </c>
      <c r="F861" s="5">
        <f>decoded[[#This Row],[FRT_DEC]]-B860</f>
        <v>8</v>
      </c>
      <c r="G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INFO]]))),G860)</f>
        <v>56</v>
      </c>
    </row>
    <row r="862" spans="1:7" x14ac:dyDescent="0.25">
      <c r="A862" s="4" t="s">
        <v>905</v>
      </c>
      <c r="B862" s="5">
        <v>1556337008932</v>
      </c>
      <c r="C862" s="4" t="s">
        <v>5101</v>
      </c>
      <c r="D862" s="4" t="s">
        <v>2079</v>
      </c>
      <c r="E862" s="6" t="s">
        <v>4045</v>
      </c>
      <c r="F862" s="5">
        <f>decoded[[#This Row],[FRT_DEC]]-B861</f>
        <v>3</v>
      </c>
      <c r="G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INFO]]))),G861)</f>
        <v>56</v>
      </c>
    </row>
    <row r="863" spans="1:7" x14ac:dyDescent="0.25">
      <c r="A863" s="4" t="s">
        <v>906</v>
      </c>
      <c r="B863" s="5">
        <v>1556337008956</v>
      </c>
      <c r="C863" s="4" t="s">
        <v>5102</v>
      </c>
      <c r="D863" s="4" t="s">
        <v>12</v>
      </c>
      <c r="E863" s="6" t="s">
        <v>4</v>
      </c>
      <c r="F863" s="5">
        <f>decoded[[#This Row],[FRT_DEC]]-B862</f>
        <v>24</v>
      </c>
      <c r="G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INFO]]))),G862)</f>
        <v>56</v>
      </c>
    </row>
    <row r="864" spans="1:7" x14ac:dyDescent="0.25">
      <c r="A864" s="4" t="s">
        <v>907</v>
      </c>
      <c r="B864" s="5">
        <v>1556337008962</v>
      </c>
      <c r="C864" s="4" t="s">
        <v>5103</v>
      </c>
      <c r="D864" s="4" t="s">
        <v>8</v>
      </c>
      <c r="E864" s="6" t="s">
        <v>4078</v>
      </c>
      <c r="F864" s="5">
        <f>decoded[[#This Row],[FRT_DEC]]-B863</f>
        <v>6</v>
      </c>
      <c r="G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INFO]]))),G863)</f>
        <v>56</v>
      </c>
    </row>
    <row r="865" spans="1:7" x14ac:dyDescent="0.25">
      <c r="A865" s="4" t="s">
        <v>908</v>
      </c>
      <c r="B865" s="5">
        <v>1556337009313</v>
      </c>
      <c r="C865" s="4" t="s">
        <v>5104</v>
      </c>
      <c r="D865" s="4" t="s">
        <v>12</v>
      </c>
      <c r="E865" s="6" t="s">
        <v>4</v>
      </c>
      <c r="F865" s="5">
        <f>decoded[[#This Row],[FRT_DEC]]-B864</f>
        <v>351</v>
      </c>
      <c r="G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INFO]]))),G864)</f>
        <v>56</v>
      </c>
    </row>
    <row r="866" spans="1:7" x14ac:dyDescent="0.25">
      <c r="A866" s="4" t="s">
        <v>909</v>
      </c>
      <c r="B866" s="5">
        <v>1556337009317</v>
      </c>
      <c r="C866" s="4" t="s">
        <v>5105</v>
      </c>
      <c r="D866" s="4" t="s">
        <v>8</v>
      </c>
      <c r="E866" s="6" t="s">
        <v>4089</v>
      </c>
      <c r="F866" s="5">
        <f>decoded[[#This Row],[FRT_DEC]]-B865</f>
        <v>4</v>
      </c>
      <c r="G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INFO]]))),G865)</f>
        <v>56</v>
      </c>
    </row>
    <row r="867" spans="1:7" x14ac:dyDescent="0.25">
      <c r="A867" s="4" t="s">
        <v>910</v>
      </c>
      <c r="B867" s="5">
        <v>1556337009486</v>
      </c>
      <c r="C867" s="4" t="s">
        <v>5106</v>
      </c>
      <c r="D867" s="4" t="s">
        <v>13</v>
      </c>
      <c r="E867" s="6" t="s">
        <v>5</v>
      </c>
      <c r="F867" s="5">
        <f>decoded[[#This Row],[FRT_DEC]]-B866</f>
        <v>169</v>
      </c>
      <c r="G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INFO]]))),G866)</f>
        <v>56</v>
      </c>
    </row>
    <row r="868" spans="1:7" x14ac:dyDescent="0.25">
      <c r="A868" s="4" t="s">
        <v>911</v>
      </c>
      <c r="B868" s="5">
        <v>1556337009490</v>
      </c>
      <c r="C868" s="4" t="s">
        <v>5107</v>
      </c>
      <c r="D868" s="4" t="s">
        <v>11</v>
      </c>
      <c r="E868" s="6" t="s">
        <v>4005</v>
      </c>
      <c r="F868" s="5">
        <f>decoded[[#This Row],[FRT_DEC]]-B867</f>
        <v>4</v>
      </c>
      <c r="G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INFO]]))),G867)</f>
        <v>56</v>
      </c>
    </row>
    <row r="869" spans="1:7" x14ac:dyDescent="0.25">
      <c r="A869" s="4" t="s">
        <v>912</v>
      </c>
      <c r="B869" s="5">
        <v>1556337009562</v>
      </c>
      <c r="C869" s="4" t="s">
        <v>5108</v>
      </c>
      <c r="D869" s="4" t="s">
        <v>12</v>
      </c>
      <c r="E869" s="6" t="s">
        <v>4</v>
      </c>
      <c r="F869" s="5">
        <f>decoded[[#This Row],[FRT_DEC]]-B868</f>
        <v>72</v>
      </c>
      <c r="G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INFO]]))),G868)</f>
        <v>56</v>
      </c>
    </row>
    <row r="870" spans="1:7" x14ac:dyDescent="0.25">
      <c r="A870" s="4" t="s">
        <v>913</v>
      </c>
      <c r="B870" s="5">
        <v>1556337009565</v>
      </c>
      <c r="C870" s="4" t="s">
        <v>5109</v>
      </c>
      <c r="D870" s="4" t="s">
        <v>14</v>
      </c>
      <c r="E870" s="6" t="s">
        <v>6</v>
      </c>
      <c r="F870" s="5">
        <f>decoded[[#This Row],[FRT_DEC]]-B869</f>
        <v>3</v>
      </c>
      <c r="G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INFO]]))),G869)</f>
        <v>56</v>
      </c>
    </row>
    <row r="871" spans="1:7" x14ac:dyDescent="0.25">
      <c r="A871" s="4" t="s">
        <v>914</v>
      </c>
      <c r="B871" s="5">
        <v>1556337009575</v>
      </c>
      <c r="C871" s="4" t="s">
        <v>5110</v>
      </c>
      <c r="D871" s="4" t="s">
        <v>14</v>
      </c>
      <c r="E871" s="6" t="s">
        <v>71</v>
      </c>
      <c r="F871" s="5">
        <f>decoded[[#This Row],[FRT_DEC]]-B870</f>
        <v>10</v>
      </c>
      <c r="G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INFO]]))),G870)</f>
        <v>56</v>
      </c>
    </row>
    <row r="872" spans="1:7" x14ac:dyDescent="0.25">
      <c r="A872" s="4" t="s">
        <v>915</v>
      </c>
      <c r="B872" s="5">
        <v>1556337009595</v>
      </c>
      <c r="C872" s="4" t="s">
        <v>5111</v>
      </c>
      <c r="D872" s="4" t="s">
        <v>73</v>
      </c>
      <c r="E872" s="6" t="s">
        <v>2080</v>
      </c>
      <c r="F872" s="5">
        <f>decoded[[#This Row],[FRT_DEC]]-B871</f>
        <v>20</v>
      </c>
      <c r="G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INFO]]))),G871)</f>
        <v>56</v>
      </c>
    </row>
    <row r="873" spans="1:7" x14ac:dyDescent="0.25">
      <c r="A873" s="4" t="s">
        <v>916</v>
      </c>
      <c r="B873" s="5">
        <v>1556337009599</v>
      </c>
      <c r="C873" s="4" t="s">
        <v>5112</v>
      </c>
      <c r="D873" s="4" t="s">
        <v>2081</v>
      </c>
      <c r="E873" s="6" t="s">
        <v>2083</v>
      </c>
      <c r="F873" s="5">
        <f>decoded[[#This Row],[FRT_DEC]]-B872</f>
        <v>4</v>
      </c>
      <c r="G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INFO]]))),G872)</f>
        <v>56</v>
      </c>
    </row>
    <row r="874" spans="1:7" x14ac:dyDescent="0.25">
      <c r="A874" s="4" t="s">
        <v>917</v>
      </c>
      <c r="B874" s="5">
        <v>1556337009603</v>
      </c>
      <c r="C874" s="4" t="s">
        <v>5113</v>
      </c>
      <c r="D874" s="4" t="s">
        <v>8</v>
      </c>
      <c r="E874" s="6" t="s">
        <v>4087</v>
      </c>
      <c r="F874" s="5">
        <f>decoded[[#This Row],[FRT_DEC]]-B873</f>
        <v>4</v>
      </c>
      <c r="G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INFO]]))),G873)</f>
        <v>56</v>
      </c>
    </row>
    <row r="875" spans="1:7" x14ac:dyDescent="0.25">
      <c r="A875" s="4" t="s">
        <v>918</v>
      </c>
      <c r="B875" s="5">
        <v>1556337009993</v>
      </c>
      <c r="C875" s="4" t="s">
        <v>5114</v>
      </c>
      <c r="D875" s="4" t="s">
        <v>55</v>
      </c>
      <c r="E875" s="6" t="s">
        <v>3985</v>
      </c>
      <c r="F875" s="5">
        <f>decoded[[#This Row],[FRT_DEC]]-B874</f>
        <v>390</v>
      </c>
      <c r="G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INFO]]))),G874)</f>
        <v>56</v>
      </c>
    </row>
    <row r="876" spans="1:7" x14ac:dyDescent="0.25">
      <c r="A876" s="4" t="s">
        <v>919</v>
      </c>
      <c r="B876" s="5">
        <v>1556337009995</v>
      </c>
      <c r="C876" s="4" t="s">
        <v>5115</v>
      </c>
      <c r="D876" s="4" t="s">
        <v>3743</v>
      </c>
      <c r="E876" s="6" t="s">
        <v>5116</v>
      </c>
      <c r="F876" s="5">
        <f>decoded[[#This Row],[FRT_DEC]]-B875</f>
        <v>2</v>
      </c>
      <c r="G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INFO]]))),G875)</f>
        <v>56</v>
      </c>
    </row>
    <row r="877" spans="1:7" x14ac:dyDescent="0.25">
      <c r="A877" s="4" t="s">
        <v>920</v>
      </c>
      <c r="B877" s="5">
        <v>1556337009997</v>
      </c>
      <c r="C877" s="4" t="s">
        <v>5117</v>
      </c>
      <c r="D877" s="4" t="s">
        <v>3743</v>
      </c>
      <c r="E877" s="6" t="s">
        <v>3983</v>
      </c>
      <c r="F877" s="5">
        <f>decoded[[#This Row],[FRT_DEC]]-B876</f>
        <v>2</v>
      </c>
      <c r="G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INFO]]))),G876)</f>
        <v>56</v>
      </c>
    </row>
    <row r="878" spans="1:7" x14ac:dyDescent="0.25">
      <c r="A878" s="4" t="s">
        <v>921</v>
      </c>
      <c r="B878" s="5">
        <v>1556337010045</v>
      </c>
      <c r="C878" s="4" t="s">
        <v>5118</v>
      </c>
      <c r="D878" s="4" t="s">
        <v>267</v>
      </c>
      <c r="E878" s="6" t="s">
        <v>1082</v>
      </c>
      <c r="F878" s="5">
        <f>decoded[[#This Row],[FRT_DEC]]-B877</f>
        <v>48</v>
      </c>
      <c r="G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INFO]]))),G877)</f>
        <v>56</v>
      </c>
    </row>
    <row r="879" spans="1:7" x14ac:dyDescent="0.25">
      <c r="A879" s="4" t="s">
        <v>922</v>
      </c>
      <c r="B879" s="5">
        <v>1556337010048</v>
      </c>
      <c r="C879" s="4" t="s">
        <v>5119</v>
      </c>
      <c r="D879" s="4" t="s">
        <v>269</v>
      </c>
      <c r="E879" s="6" t="s">
        <v>4092</v>
      </c>
      <c r="F879" s="5">
        <f>decoded[[#This Row],[FRT_DEC]]-B878</f>
        <v>3</v>
      </c>
      <c r="G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INFO]]))),G878)</f>
        <v>56</v>
      </c>
    </row>
    <row r="880" spans="1:7" x14ac:dyDescent="0.25">
      <c r="A880" s="4" t="s">
        <v>923</v>
      </c>
      <c r="B880" s="5">
        <v>1556337010063</v>
      </c>
      <c r="C880" s="4" t="s">
        <v>5120</v>
      </c>
      <c r="D880" s="4" t="s">
        <v>11</v>
      </c>
      <c r="E880" s="6" t="s">
        <v>4007</v>
      </c>
      <c r="F880" s="5">
        <f>decoded[[#This Row],[FRT_DEC]]-B879</f>
        <v>15</v>
      </c>
      <c r="G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INFO]]))),G879)</f>
        <v>56</v>
      </c>
    </row>
    <row r="881" spans="1:7" x14ac:dyDescent="0.25">
      <c r="A881" s="4" t="s">
        <v>924</v>
      </c>
      <c r="B881" s="5">
        <v>1556337010082</v>
      </c>
      <c r="C881" s="4" t="s">
        <v>5121</v>
      </c>
      <c r="D881" s="4" t="s">
        <v>52</v>
      </c>
      <c r="E881" s="6" t="s">
        <v>56</v>
      </c>
      <c r="F881" s="5">
        <f>decoded[[#This Row],[FRT_DEC]]-B880</f>
        <v>19</v>
      </c>
      <c r="G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INFO]]))),G880)</f>
        <v>56</v>
      </c>
    </row>
    <row r="882" spans="1:7" x14ac:dyDescent="0.25">
      <c r="A882" s="4" t="s">
        <v>925</v>
      </c>
      <c r="B882" s="5">
        <v>1556337010089</v>
      </c>
      <c r="C882" s="4" t="s">
        <v>5122</v>
      </c>
      <c r="D882" s="4" t="s">
        <v>272</v>
      </c>
      <c r="E882" s="6" t="s">
        <v>5123</v>
      </c>
      <c r="F882" s="5">
        <f>decoded[[#This Row],[FRT_DEC]]-B881</f>
        <v>7</v>
      </c>
      <c r="G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INFO]]))),G881)</f>
        <v>56</v>
      </c>
    </row>
    <row r="883" spans="1:7" x14ac:dyDescent="0.25">
      <c r="A883" s="4" t="s">
        <v>926</v>
      </c>
      <c r="B883" s="5">
        <v>1556337010095</v>
      </c>
      <c r="C883" s="4" t="s">
        <v>5124</v>
      </c>
      <c r="D883" s="4" t="s">
        <v>1131</v>
      </c>
      <c r="E883" s="6" t="s">
        <v>3767</v>
      </c>
      <c r="F883" s="5">
        <f>decoded[[#This Row],[FRT_DEC]]-B882</f>
        <v>6</v>
      </c>
      <c r="G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INFO]]))),G882)</f>
        <v>56</v>
      </c>
    </row>
    <row r="884" spans="1:7" x14ac:dyDescent="0.25">
      <c r="A884" s="4" t="s">
        <v>927</v>
      </c>
      <c r="B884" s="5">
        <v>1556337010101</v>
      </c>
      <c r="C884" s="4" t="s">
        <v>5125</v>
      </c>
      <c r="D884" s="4" t="s">
        <v>97</v>
      </c>
      <c r="E884" s="6" t="s">
        <v>2131</v>
      </c>
      <c r="F884" s="5">
        <f>decoded[[#This Row],[FRT_DEC]]-B883</f>
        <v>6</v>
      </c>
      <c r="G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INFO]]))),G883)</f>
        <v>56</v>
      </c>
    </row>
    <row r="885" spans="1:7" x14ac:dyDescent="0.25">
      <c r="A885" s="4" t="s">
        <v>928</v>
      </c>
      <c r="B885" s="5">
        <v>1556337010123</v>
      </c>
      <c r="C885" s="4" t="s">
        <v>5126</v>
      </c>
      <c r="D885" s="4" t="s">
        <v>3726</v>
      </c>
      <c r="E885" s="6" t="s">
        <v>5127</v>
      </c>
      <c r="F885" s="5">
        <f>decoded[[#This Row],[FRT_DEC]]-B884</f>
        <v>22</v>
      </c>
      <c r="G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INFO]]))),G884)</f>
        <v>56</v>
      </c>
    </row>
    <row r="886" spans="1:7" x14ac:dyDescent="0.25">
      <c r="A886" s="4" t="s">
        <v>929</v>
      </c>
      <c r="B886" s="5">
        <v>1556337010125</v>
      </c>
      <c r="C886" s="4" t="s">
        <v>5128</v>
      </c>
      <c r="D886" s="4" t="s">
        <v>3726</v>
      </c>
      <c r="E886" s="6" t="s">
        <v>3986</v>
      </c>
      <c r="F886" s="5">
        <f>decoded[[#This Row],[FRT_DEC]]-B885</f>
        <v>2</v>
      </c>
      <c r="G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INFO]]))),G885)</f>
        <v>56</v>
      </c>
    </row>
    <row r="887" spans="1:7" x14ac:dyDescent="0.25">
      <c r="A887" s="4" t="s">
        <v>930</v>
      </c>
      <c r="B887" s="5">
        <v>1556337011343</v>
      </c>
      <c r="C887" s="4" t="s">
        <v>5129</v>
      </c>
      <c r="D887" s="4" t="s">
        <v>275</v>
      </c>
      <c r="E887" s="6" t="s">
        <v>5130</v>
      </c>
      <c r="F887" s="5">
        <f>decoded[[#This Row],[FRT_DEC]]-B886</f>
        <v>1218</v>
      </c>
      <c r="G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INFO]]))),G886)</f>
        <v>56</v>
      </c>
    </row>
    <row r="888" spans="1:7" x14ac:dyDescent="0.25">
      <c r="A888" s="4" t="s">
        <v>931</v>
      </c>
      <c r="B888" s="5">
        <v>1556337011383</v>
      </c>
      <c r="C888" s="4" t="s">
        <v>5131</v>
      </c>
      <c r="D888" s="4" t="s">
        <v>12</v>
      </c>
      <c r="E888" s="6" t="s">
        <v>4</v>
      </c>
      <c r="F888" s="5">
        <f>decoded[[#This Row],[FRT_DEC]]-B887</f>
        <v>40</v>
      </c>
      <c r="G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INFO]]))),G887)</f>
        <v>56</v>
      </c>
    </row>
    <row r="889" spans="1:7" x14ac:dyDescent="0.25">
      <c r="A889" s="4" t="s">
        <v>932</v>
      </c>
      <c r="B889" s="5">
        <v>1556337011387</v>
      </c>
      <c r="C889" s="4" t="s">
        <v>5132</v>
      </c>
      <c r="D889" s="4" t="s">
        <v>8</v>
      </c>
      <c r="E889" s="6" t="s">
        <v>4088</v>
      </c>
      <c r="F889" s="5">
        <f>decoded[[#This Row],[FRT_DEC]]-B888</f>
        <v>4</v>
      </c>
      <c r="G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INFO]]))),G888)</f>
        <v>56</v>
      </c>
    </row>
    <row r="890" spans="1:7" x14ac:dyDescent="0.25">
      <c r="A890" s="4" t="s">
        <v>933</v>
      </c>
      <c r="B890" s="5">
        <v>1556337012671</v>
      </c>
      <c r="C890" s="4" t="s">
        <v>5133</v>
      </c>
      <c r="D890" s="4" t="s">
        <v>15</v>
      </c>
      <c r="E890" s="6" t="s">
        <v>5134</v>
      </c>
      <c r="F890" s="5">
        <f>decoded[[#This Row],[FRT_DEC]]-B889</f>
        <v>1284</v>
      </c>
      <c r="G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INFO]]))),G889)</f>
        <v>56</v>
      </c>
    </row>
    <row r="891" spans="1:7" x14ac:dyDescent="0.25">
      <c r="A891" s="4" t="s">
        <v>934</v>
      </c>
      <c r="B891" s="5">
        <v>1556337012674</v>
      </c>
      <c r="C891" s="4" t="s">
        <v>5135</v>
      </c>
      <c r="D891" s="4" t="s">
        <v>15</v>
      </c>
      <c r="E891" s="6" t="s">
        <v>3987</v>
      </c>
      <c r="F891" s="5">
        <f>decoded[[#This Row],[FRT_DEC]]-B890</f>
        <v>3</v>
      </c>
      <c r="G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INFO]]))),G890)</f>
        <v>56</v>
      </c>
    </row>
    <row r="892" spans="1:7" x14ac:dyDescent="0.25">
      <c r="A892" s="4" t="s">
        <v>935</v>
      </c>
      <c r="B892" s="5">
        <v>1556337012677</v>
      </c>
      <c r="C892" s="4" t="s">
        <v>5136</v>
      </c>
      <c r="D892" s="4" t="s">
        <v>3744</v>
      </c>
      <c r="E892" s="6" t="s">
        <v>5137</v>
      </c>
      <c r="F892" s="5">
        <f>decoded[[#This Row],[FRT_DEC]]-B891</f>
        <v>3</v>
      </c>
      <c r="G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INFO]]))),G891)</f>
        <v>56</v>
      </c>
    </row>
    <row r="893" spans="1:7" x14ac:dyDescent="0.25">
      <c r="A893" s="4" t="s">
        <v>936</v>
      </c>
      <c r="B893" s="5">
        <v>1556337012680</v>
      </c>
      <c r="C893" s="4" t="s">
        <v>5138</v>
      </c>
      <c r="D893" s="4" t="s">
        <v>3744</v>
      </c>
      <c r="E893" s="6" t="s">
        <v>3988</v>
      </c>
      <c r="F893" s="5">
        <f>decoded[[#This Row],[FRT_DEC]]-B892</f>
        <v>3</v>
      </c>
      <c r="G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INFO]]))),G892)</f>
        <v>56</v>
      </c>
    </row>
    <row r="894" spans="1:7" x14ac:dyDescent="0.25">
      <c r="A894" s="4" t="s">
        <v>937</v>
      </c>
      <c r="B894" s="5">
        <v>1556337012714</v>
      </c>
      <c r="C894" s="4" t="s">
        <v>5139</v>
      </c>
      <c r="D894" s="4" t="s">
        <v>3765</v>
      </c>
      <c r="E894" s="6" t="s">
        <v>3766</v>
      </c>
      <c r="F894" s="5">
        <f>decoded[[#This Row],[FRT_DEC]]-B893</f>
        <v>34</v>
      </c>
      <c r="G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INFO]]))),G893)</f>
        <v>56</v>
      </c>
    </row>
    <row r="895" spans="1:7" ht="30" x14ac:dyDescent="0.25">
      <c r="A895" s="4" t="s">
        <v>938</v>
      </c>
      <c r="B895" s="5">
        <v>1556337012717</v>
      </c>
      <c r="C895" s="4" t="s">
        <v>5140</v>
      </c>
      <c r="D895" s="4" t="s">
        <v>267</v>
      </c>
      <c r="E895" s="6" t="s">
        <v>281</v>
      </c>
      <c r="F895" s="5">
        <f>decoded[[#This Row],[FRT_DEC]]-B894</f>
        <v>3</v>
      </c>
      <c r="G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INFO]]))),G894)</f>
        <v>56</v>
      </c>
    </row>
    <row r="896" spans="1:7" x14ac:dyDescent="0.25">
      <c r="A896" s="4" t="s">
        <v>939</v>
      </c>
      <c r="B896" s="5">
        <v>1556337012719</v>
      </c>
      <c r="C896" s="4" t="s">
        <v>5141</v>
      </c>
      <c r="D896" s="4" t="s">
        <v>269</v>
      </c>
      <c r="E896" s="6" t="s">
        <v>283</v>
      </c>
      <c r="F896" s="5">
        <f>decoded[[#This Row],[FRT_DEC]]-B895</f>
        <v>2</v>
      </c>
      <c r="G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INFO]]))),G895)</f>
        <v>56</v>
      </c>
    </row>
    <row r="897" spans="1:7" x14ac:dyDescent="0.25">
      <c r="A897" s="4" t="s">
        <v>940</v>
      </c>
      <c r="B897" s="5">
        <v>1556337012724</v>
      </c>
      <c r="C897" s="4" t="s">
        <v>5142</v>
      </c>
      <c r="D897" s="4" t="s">
        <v>1131</v>
      </c>
      <c r="E897" s="6" t="s">
        <v>2132</v>
      </c>
      <c r="F897" s="5">
        <f>decoded[[#This Row],[FRT_DEC]]-B896</f>
        <v>5</v>
      </c>
      <c r="G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INFO]]))),G896)</f>
        <v>56</v>
      </c>
    </row>
    <row r="898" spans="1:7" x14ac:dyDescent="0.25">
      <c r="A898" s="4" t="s">
        <v>941</v>
      </c>
      <c r="B898" s="5">
        <v>1556337012729</v>
      </c>
      <c r="C898" s="4" t="s">
        <v>5143</v>
      </c>
      <c r="D898" s="4" t="s">
        <v>97</v>
      </c>
      <c r="E898" s="6" t="s">
        <v>2133</v>
      </c>
      <c r="F898" s="5">
        <f>decoded[[#This Row],[FRT_DEC]]-B897</f>
        <v>5</v>
      </c>
      <c r="G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INFO]]))),G897)</f>
        <v>56</v>
      </c>
    </row>
    <row r="899" spans="1:7" x14ac:dyDescent="0.25">
      <c r="A899" s="4" t="s">
        <v>942</v>
      </c>
      <c r="B899" s="5">
        <v>1556337012734</v>
      </c>
      <c r="C899" s="4" t="s">
        <v>5144</v>
      </c>
      <c r="D899" s="4" t="s">
        <v>97</v>
      </c>
      <c r="E899" s="6" t="s">
        <v>2134</v>
      </c>
      <c r="F899" s="5">
        <f>decoded[[#This Row],[FRT_DEC]]-B898</f>
        <v>5</v>
      </c>
      <c r="G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INFO]]))),G898)</f>
        <v>56</v>
      </c>
    </row>
    <row r="900" spans="1:7" x14ac:dyDescent="0.25">
      <c r="A900" s="4" t="s">
        <v>943</v>
      </c>
      <c r="B900" s="5">
        <v>1556337012745</v>
      </c>
      <c r="C900" s="4" t="s">
        <v>5145</v>
      </c>
      <c r="D900" s="4" t="s">
        <v>272</v>
      </c>
      <c r="E900" s="6" t="s">
        <v>5146</v>
      </c>
      <c r="F900" s="5">
        <f>decoded[[#This Row],[FRT_DEC]]-B899</f>
        <v>11</v>
      </c>
      <c r="G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INFO]]))),G899)</f>
        <v>56</v>
      </c>
    </row>
    <row r="901" spans="1:7" x14ac:dyDescent="0.25">
      <c r="A901" s="4" t="s">
        <v>944</v>
      </c>
      <c r="B901" s="5">
        <v>1556337013276</v>
      </c>
      <c r="C901" s="4" t="s">
        <v>5147</v>
      </c>
      <c r="D901" s="4" t="s">
        <v>1131</v>
      </c>
      <c r="E901" s="6" t="s">
        <v>2135</v>
      </c>
      <c r="F901" s="5">
        <f>decoded[[#This Row],[FRT_DEC]]-B900</f>
        <v>531</v>
      </c>
      <c r="G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INFO]]))),G900)</f>
        <v>56</v>
      </c>
    </row>
    <row r="902" spans="1:7" x14ac:dyDescent="0.25">
      <c r="A902" s="4" t="s">
        <v>945</v>
      </c>
      <c r="B902" s="5">
        <v>1556337013281</v>
      </c>
      <c r="C902" s="4" t="s">
        <v>5148</v>
      </c>
      <c r="D902" s="4" t="s">
        <v>97</v>
      </c>
      <c r="E902" s="6" t="s">
        <v>2136</v>
      </c>
      <c r="F902" s="5">
        <f>decoded[[#This Row],[FRT_DEC]]-B901</f>
        <v>5</v>
      </c>
      <c r="G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INFO]]))),G901)</f>
        <v>56</v>
      </c>
    </row>
    <row r="903" spans="1:7" x14ac:dyDescent="0.25">
      <c r="A903" s="4" t="s">
        <v>946</v>
      </c>
      <c r="B903" s="5">
        <v>1556337013294</v>
      </c>
      <c r="C903" s="4" t="s">
        <v>5149</v>
      </c>
      <c r="D903" s="4" t="s">
        <v>3727</v>
      </c>
      <c r="E903" s="6" t="s">
        <v>5150</v>
      </c>
      <c r="F903" s="5">
        <f>decoded[[#This Row],[FRT_DEC]]-B902</f>
        <v>13</v>
      </c>
      <c r="G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INFO]]))),G902)</f>
        <v>56</v>
      </c>
    </row>
    <row r="904" spans="1:7" x14ac:dyDescent="0.25">
      <c r="A904" s="4" t="s">
        <v>947</v>
      </c>
      <c r="B904" s="5">
        <v>1556337013449</v>
      </c>
      <c r="C904" s="4" t="s">
        <v>5151</v>
      </c>
      <c r="D904" s="4" t="s">
        <v>289</v>
      </c>
      <c r="E904" s="6" t="s">
        <v>5152</v>
      </c>
      <c r="F904" s="5">
        <f>decoded[[#This Row],[FRT_DEC]]-B903</f>
        <v>155</v>
      </c>
      <c r="G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INFO]]))),G903)</f>
        <v>56</v>
      </c>
    </row>
    <row r="905" spans="1:7" x14ac:dyDescent="0.25">
      <c r="A905" s="4" t="s">
        <v>948</v>
      </c>
      <c r="B905" s="5">
        <v>1556337014457</v>
      </c>
      <c r="C905" s="4" t="s">
        <v>5153</v>
      </c>
      <c r="D905" s="4" t="s">
        <v>13</v>
      </c>
      <c r="E905" s="6" t="s">
        <v>5</v>
      </c>
      <c r="F905" s="5">
        <f>decoded[[#This Row],[FRT_DEC]]-B904</f>
        <v>1008</v>
      </c>
      <c r="G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INFO]]))),G904)</f>
        <v>56</v>
      </c>
    </row>
    <row r="906" spans="1:7" x14ac:dyDescent="0.25">
      <c r="A906" s="4" t="s">
        <v>949</v>
      </c>
      <c r="B906" s="5">
        <v>1556337014462</v>
      </c>
      <c r="C906" s="4" t="s">
        <v>5154</v>
      </c>
      <c r="D906" s="4" t="s">
        <v>11</v>
      </c>
      <c r="E906" s="6" t="s">
        <v>4021</v>
      </c>
      <c r="F906" s="5">
        <f>decoded[[#This Row],[FRT_DEC]]-B905</f>
        <v>5</v>
      </c>
      <c r="G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INFO]]))),G905)</f>
        <v>56</v>
      </c>
    </row>
    <row r="907" spans="1:7" x14ac:dyDescent="0.25">
      <c r="A907" s="4" t="s">
        <v>950</v>
      </c>
      <c r="B907" s="5">
        <v>1556337014503</v>
      </c>
      <c r="C907" s="4" t="s">
        <v>5155</v>
      </c>
      <c r="D907" s="4" t="s">
        <v>12</v>
      </c>
      <c r="E907" s="6" t="s">
        <v>4</v>
      </c>
      <c r="F907" s="5">
        <f>decoded[[#This Row],[FRT_DEC]]-B906</f>
        <v>41</v>
      </c>
      <c r="G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INFO]]))),G906)</f>
        <v>56</v>
      </c>
    </row>
    <row r="908" spans="1:7" x14ac:dyDescent="0.25">
      <c r="A908" s="4" t="s">
        <v>951</v>
      </c>
      <c r="B908" s="5">
        <v>1556337014506</v>
      </c>
      <c r="C908" s="4" t="s">
        <v>5156</v>
      </c>
      <c r="D908" s="4" t="s">
        <v>14</v>
      </c>
      <c r="E908" s="6" t="s">
        <v>6</v>
      </c>
      <c r="F908" s="5">
        <f>decoded[[#This Row],[FRT_DEC]]-B907</f>
        <v>3</v>
      </c>
      <c r="G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INFO]]))),G907)</f>
        <v>56</v>
      </c>
    </row>
    <row r="909" spans="1:7" x14ac:dyDescent="0.25">
      <c r="A909" s="4" t="s">
        <v>952</v>
      </c>
      <c r="B909" s="5">
        <v>1556337014513</v>
      </c>
      <c r="C909" s="4" t="s">
        <v>5157</v>
      </c>
      <c r="D909" s="4" t="s">
        <v>14</v>
      </c>
      <c r="E909" s="6" t="s">
        <v>36</v>
      </c>
      <c r="F909" s="5">
        <f>decoded[[#This Row],[FRT_DEC]]-B908</f>
        <v>7</v>
      </c>
      <c r="G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INFO]]))),G908)</f>
        <v>56</v>
      </c>
    </row>
    <row r="910" spans="1:7" x14ac:dyDescent="0.25">
      <c r="A910" s="4" t="s">
        <v>953</v>
      </c>
      <c r="B910" s="5">
        <v>1556337014789</v>
      </c>
      <c r="C910" s="4" t="s">
        <v>5158</v>
      </c>
      <c r="D910" s="4" t="s">
        <v>109</v>
      </c>
      <c r="E910" s="6" t="s">
        <v>4099</v>
      </c>
      <c r="F910" s="5">
        <f>decoded[[#This Row],[FRT_DEC]]-B909</f>
        <v>276</v>
      </c>
      <c r="G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INFO]]))),G909)</f>
        <v>56</v>
      </c>
    </row>
    <row r="911" spans="1:7" x14ac:dyDescent="0.25">
      <c r="A911" s="4" t="s">
        <v>954</v>
      </c>
      <c r="B911" s="5">
        <v>1556337014791</v>
      </c>
      <c r="C911" s="4" t="s">
        <v>5159</v>
      </c>
      <c r="D911" s="4" t="s">
        <v>3742</v>
      </c>
      <c r="E911" s="6" t="s">
        <v>5160</v>
      </c>
      <c r="F911" s="5">
        <f>decoded[[#This Row],[FRT_DEC]]-B910</f>
        <v>2</v>
      </c>
      <c r="G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INFO]]))),G910)</f>
        <v>56</v>
      </c>
    </row>
    <row r="912" spans="1:7" x14ac:dyDescent="0.25">
      <c r="A912" s="4" t="s">
        <v>1070</v>
      </c>
      <c r="B912" s="5">
        <v>1556337014794</v>
      </c>
      <c r="C912" s="4" t="s">
        <v>5161</v>
      </c>
      <c r="D912" s="4" t="s">
        <v>3742</v>
      </c>
      <c r="E912" s="6" t="s">
        <v>3982</v>
      </c>
      <c r="F912" s="5">
        <f>decoded[[#This Row],[FRT_DEC]]-B911</f>
        <v>3</v>
      </c>
      <c r="G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INFO]]))),G911)</f>
        <v>56</v>
      </c>
    </row>
    <row r="913" spans="1:7" x14ac:dyDescent="0.25">
      <c r="A913" s="4" t="s">
        <v>1071</v>
      </c>
      <c r="B913" s="5">
        <v>1556337014850</v>
      </c>
      <c r="C913" s="4" t="s">
        <v>5162</v>
      </c>
      <c r="D913" s="4" t="s">
        <v>1131</v>
      </c>
      <c r="E913" s="6" t="s">
        <v>2137</v>
      </c>
      <c r="F913" s="5">
        <f>decoded[[#This Row],[FRT_DEC]]-B912</f>
        <v>56</v>
      </c>
      <c r="G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INFO]]))),G912)</f>
        <v>56</v>
      </c>
    </row>
    <row r="914" spans="1:7" x14ac:dyDescent="0.25">
      <c r="A914" s="4" t="s">
        <v>1039</v>
      </c>
      <c r="B914" s="5">
        <v>1556337014854</v>
      </c>
      <c r="C914" s="4" t="s">
        <v>5163</v>
      </c>
      <c r="D914" s="4" t="s">
        <v>97</v>
      </c>
      <c r="E914" s="6" t="s">
        <v>2138</v>
      </c>
      <c r="F914" s="5">
        <f>decoded[[#This Row],[FRT_DEC]]-B913</f>
        <v>4</v>
      </c>
      <c r="G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INFO]]))),G913)</f>
        <v>56</v>
      </c>
    </row>
    <row r="915" spans="1:7" x14ac:dyDescent="0.25">
      <c r="A915" s="4" t="s">
        <v>1040</v>
      </c>
      <c r="B915" s="5">
        <v>1556337014872</v>
      </c>
      <c r="C915" s="4" t="s">
        <v>5164</v>
      </c>
      <c r="D915" s="4" t="s">
        <v>11</v>
      </c>
      <c r="E915" s="6" t="s">
        <v>4008</v>
      </c>
      <c r="F915" s="5">
        <f>decoded[[#This Row],[FRT_DEC]]-B914</f>
        <v>18</v>
      </c>
      <c r="G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INFO]]))),G914)</f>
        <v>56</v>
      </c>
    </row>
    <row r="916" spans="1:7" x14ac:dyDescent="0.25">
      <c r="A916" s="4" t="s">
        <v>1072</v>
      </c>
      <c r="B916" s="5">
        <v>1556337014889</v>
      </c>
      <c r="C916" s="4" t="s">
        <v>5165</v>
      </c>
      <c r="D916" s="4" t="s">
        <v>8</v>
      </c>
      <c r="E916" s="6" t="s">
        <v>4105</v>
      </c>
      <c r="F916" s="5">
        <f>decoded[[#This Row],[FRT_DEC]]-B915</f>
        <v>17</v>
      </c>
      <c r="G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INFO]]))),G915)</f>
        <v>56</v>
      </c>
    </row>
    <row r="917" spans="1:7" x14ac:dyDescent="0.25">
      <c r="A917" s="4" t="s">
        <v>1073</v>
      </c>
      <c r="B917" s="5">
        <v>1556337014912</v>
      </c>
      <c r="C917" s="4" t="s">
        <v>5166</v>
      </c>
      <c r="D917" s="4" t="s">
        <v>12</v>
      </c>
      <c r="E917" s="6" t="s">
        <v>4</v>
      </c>
      <c r="F917" s="5">
        <f>decoded[[#This Row],[FRT_DEC]]-B916</f>
        <v>23</v>
      </c>
      <c r="G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INFO]]))),G916)</f>
        <v>56</v>
      </c>
    </row>
    <row r="918" spans="1:7" x14ac:dyDescent="0.25">
      <c r="A918" s="4" t="s">
        <v>1074</v>
      </c>
      <c r="B918" s="5">
        <v>1556337014921</v>
      </c>
      <c r="C918" s="4" t="s">
        <v>5167</v>
      </c>
      <c r="D918" s="4" t="s">
        <v>8</v>
      </c>
      <c r="E918" s="6" t="s">
        <v>4079</v>
      </c>
      <c r="F918" s="5">
        <f>decoded[[#This Row],[FRT_DEC]]-B917</f>
        <v>9</v>
      </c>
      <c r="G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INFO]]))),G917)</f>
        <v>56</v>
      </c>
    </row>
    <row r="919" spans="1:7" x14ac:dyDescent="0.25">
      <c r="A919" s="4" t="s">
        <v>1075</v>
      </c>
      <c r="B919" s="5">
        <v>1556337015047</v>
      </c>
      <c r="C919" s="4" t="s">
        <v>5168</v>
      </c>
      <c r="D919" s="4" t="s">
        <v>110</v>
      </c>
      <c r="E919" s="6" t="s">
        <v>290</v>
      </c>
      <c r="F919" s="5">
        <f>decoded[[#This Row],[FRT_DEC]]-B918</f>
        <v>126</v>
      </c>
      <c r="G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INFO]]))),G918)</f>
        <v>56</v>
      </c>
    </row>
    <row r="920" spans="1:7" x14ac:dyDescent="0.25">
      <c r="A920" s="4" t="s">
        <v>1076</v>
      </c>
      <c r="B920" s="5">
        <v>1556337015053</v>
      </c>
      <c r="C920" s="4" t="s">
        <v>5169</v>
      </c>
      <c r="D920" s="4" t="s">
        <v>112</v>
      </c>
      <c r="E920" s="6" t="s">
        <v>3769</v>
      </c>
      <c r="F920" s="5">
        <f>decoded[[#This Row],[FRT_DEC]]-B919</f>
        <v>6</v>
      </c>
      <c r="G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INFO]]))),G919)</f>
        <v>56</v>
      </c>
    </row>
    <row r="921" spans="1:7" x14ac:dyDescent="0.25">
      <c r="A921" s="4" t="s">
        <v>1077</v>
      </c>
      <c r="B921" s="5">
        <v>1556337015208</v>
      </c>
      <c r="C921" s="4" t="s">
        <v>5170</v>
      </c>
      <c r="D921" s="4" t="s">
        <v>1131</v>
      </c>
      <c r="E921" s="6" t="s">
        <v>2139</v>
      </c>
      <c r="F921" s="5">
        <f>decoded[[#This Row],[FRT_DEC]]-B920</f>
        <v>155</v>
      </c>
      <c r="G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INFO]]))),G920)</f>
        <v>56</v>
      </c>
    </row>
    <row r="922" spans="1:7" x14ac:dyDescent="0.25">
      <c r="A922" s="4" t="s">
        <v>1041</v>
      </c>
      <c r="B922" s="5">
        <v>1556337015212</v>
      </c>
      <c r="C922" s="4" t="s">
        <v>5171</v>
      </c>
      <c r="D922" s="4" t="s">
        <v>97</v>
      </c>
      <c r="E922" s="6" t="s">
        <v>2140</v>
      </c>
      <c r="F922" s="5">
        <f>decoded[[#This Row],[FRT_DEC]]-B921</f>
        <v>4</v>
      </c>
      <c r="G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INFO]]))),G921)</f>
        <v>56</v>
      </c>
    </row>
    <row r="923" spans="1:7" x14ac:dyDescent="0.25">
      <c r="A923" s="4" t="s">
        <v>1042</v>
      </c>
      <c r="B923" s="5">
        <v>1556337015230</v>
      </c>
      <c r="C923" s="4" t="s">
        <v>5172</v>
      </c>
      <c r="D923" s="4" t="s">
        <v>1131</v>
      </c>
      <c r="E923" s="6" t="s">
        <v>2141</v>
      </c>
      <c r="F923" s="5">
        <f>decoded[[#This Row],[FRT_DEC]]-B922</f>
        <v>18</v>
      </c>
      <c r="G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INFO]]))),G922)</f>
        <v>56</v>
      </c>
    </row>
    <row r="924" spans="1:7" x14ac:dyDescent="0.25">
      <c r="A924" s="4" t="s">
        <v>955</v>
      </c>
      <c r="B924" s="5">
        <v>1556337015234</v>
      </c>
      <c r="C924" s="4" t="s">
        <v>5173</v>
      </c>
      <c r="D924" s="4" t="s">
        <v>97</v>
      </c>
      <c r="E924" s="6" t="s">
        <v>2142</v>
      </c>
      <c r="F924" s="5">
        <f>decoded[[#This Row],[FRT_DEC]]-B923</f>
        <v>4</v>
      </c>
      <c r="G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INFO]]))),G923)</f>
        <v>56</v>
      </c>
    </row>
    <row r="925" spans="1:7" x14ac:dyDescent="0.25">
      <c r="A925" s="4" t="s">
        <v>1078</v>
      </c>
      <c r="B925" s="5">
        <v>1556337015240</v>
      </c>
      <c r="C925" s="4" t="s">
        <v>5174</v>
      </c>
      <c r="D925" s="4" t="s">
        <v>11</v>
      </c>
      <c r="E925" s="6" t="s">
        <v>4006</v>
      </c>
      <c r="F925" s="5">
        <f>decoded[[#This Row],[FRT_DEC]]-B924</f>
        <v>6</v>
      </c>
      <c r="G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INFO]]))),G924)</f>
        <v>56</v>
      </c>
    </row>
    <row r="926" spans="1:7" x14ac:dyDescent="0.25">
      <c r="A926" s="4" t="s">
        <v>1079</v>
      </c>
      <c r="B926" s="5">
        <v>1556337015249</v>
      </c>
      <c r="C926" s="4" t="s">
        <v>5175</v>
      </c>
      <c r="D926" s="4" t="s">
        <v>52</v>
      </c>
      <c r="E926" s="6" t="s">
        <v>2078</v>
      </c>
      <c r="F926" s="5">
        <f>decoded[[#This Row],[FRT_DEC]]-B925</f>
        <v>9</v>
      </c>
      <c r="G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INFO]]))),G925)</f>
        <v>56</v>
      </c>
    </row>
    <row r="927" spans="1:7" x14ac:dyDescent="0.25">
      <c r="A927" s="4" t="s">
        <v>1043</v>
      </c>
      <c r="B927" s="5">
        <v>1556337015253</v>
      </c>
      <c r="C927" s="4" t="s">
        <v>5176</v>
      </c>
      <c r="D927" s="4" t="s">
        <v>2079</v>
      </c>
      <c r="E927" s="6" t="s">
        <v>4045</v>
      </c>
      <c r="F927" s="5">
        <f>decoded[[#This Row],[FRT_DEC]]-B926</f>
        <v>4</v>
      </c>
      <c r="G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INFO]]))),G926)</f>
        <v>56</v>
      </c>
    </row>
    <row r="928" spans="1:7" x14ac:dyDescent="0.25">
      <c r="A928" s="4" t="s">
        <v>1044</v>
      </c>
      <c r="B928" s="5">
        <v>1556337015276</v>
      </c>
      <c r="C928" s="4" t="s">
        <v>5177</v>
      </c>
      <c r="D928" s="4" t="s">
        <v>12</v>
      </c>
      <c r="E928" s="6" t="s">
        <v>4</v>
      </c>
      <c r="F928" s="5">
        <f>decoded[[#This Row],[FRT_DEC]]-B927</f>
        <v>23</v>
      </c>
      <c r="G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INFO]]))),G927)</f>
        <v>56</v>
      </c>
    </row>
    <row r="929" spans="1:7" x14ac:dyDescent="0.25">
      <c r="A929" s="4" t="s">
        <v>1080</v>
      </c>
      <c r="B929" s="5">
        <v>1556337015281</v>
      </c>
      <c r="C929" s="4" t="s">
        <v>5178</v>
      </c>
      <c r="D929" s="4" t="s">
        <v>8</v>
      </c>
      <c r="E929" s="6" t="s">
        <v>4089</v>
      </c>
      <c r="F929" s="5">
        <f>decoded[[#This Row],[FRT_DEC]]-B928</f>
        <v>5</v>
      </c>
      <c r="G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INFO]]))),G928)</f>
        <v>56</v>
      </c>
    </row>
    <row r="930" spans="1:7" x14ac:dyDescent="0.25">
      <c r="A930" s="4" t="s">
        <v>956</v>
      </c>
      <c r="B930" s="5">
        <v>1556337015458</v>
      </c>
      <c r="C930" s="4" t="s">
        <v>5179</v>
      </c>
      <c r="D930" s="4" t="s">
        <v>13</v>
      </c>
      <c r="E930" s="6" t="s">
        <v>5</v>
      </c>
      <c r="F930" s="5">
        <f>decoded[[#This Row],[FRT_DEC]]-B929</f>
        <v>177</v>
      </c>
      <c r="G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INFO]]))),G929)</f>
        <v>56</v>
      </c>
    </row>
    <row r="931" spans="1:7" x14ac:dyDescent="0.25">
      <c r="A931" s="4" t="s">
        <v>1045</v>
      </c>
      <c r="B931" s="5">
        <v>1556337015462</v>
      </c>
      <c r="C931" s="4" t="s">
        <v>5180</v>
      </c>
      <c r="D931" s="4" t="s">
        <v>11</v>
      </c>
      <c r="E931" s="6" t="s">
        <v>4005</v>
      </c>
      <c r="F931" s="5">
        <f>decoded[[#This Row],[FRT_DEC]]-B930</f>
        <v>4</v>
      </c>
      <c r="G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INFO]]))),G930)</f>
        <v>56</v>
      </c>
    </row>
    <row r="932" spans="1:7" x14ac:dyDescent="0.25">
      <c r="A932" s="4" t="s">
        <v>957</v>
      </c>
      <c r="B932" s="5">
        <v>1556337015537</v>
      </c>
      <c r="C932" s="4" t="s">
        <v>5181</v>
      </c>
      <c r="D932" s="4" t="s">
        <v>12</v>
      </c>
      <c r="E932" s="6" t="s">
        <v>4</v>
      </c>
      <c r="F932" s="5">
        <f>decoded[[#This Row],[FRT_DEC]]-B931</f>
        <v>75</v>
      </c>
      <c r="G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INFO]]))),G931)</f>
        <v>56</v>
      </c>
    </row>
    <row r="933" spans="1:7" x14ac:dyDescent="0.25">
      <c r="A933" s="4" t="s">
        <v>958</v>
      </c>
      <c r="B933" s="5">
        <v>1556337015540</v>
      </c>
      <c r="C933" s="4" t="s">
        <v>5182</v>
      </c>
      <c r="D933" s="4" t="s">
        <v>14</v>
      </c>
      <c r="E933" s="6" t="s">
        <v>6</v>
      </c>
      <c r="F933" s="5">
        <f>decoded[[#This Row],[FRT_DEC]]-B932</f>
        <v>3</v>
      </c>
      <c r="G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INFO]]))),G932)</f>
        <v>56</v>
      </c>
    </row>
    <row r="934" spans="1:7" x14ac:dyDescent="0.25">
      <c r="A934" s="4" t="s">
        <v>959</v>
      </c>
      <c r="B934" s="5">
        <v>1556337015550</v>
      </c>
      <c r="C934" s="4" t="s">
        <v>5183</v>
      </c>
      <c r="D934" s="4" t="s">
        <v>14</v>
      </c>
      <c r="E934" s="6" t="s">
        <v>71</v>
      </c>
      <c r="F934" s="5">
        <f>decoded[[#This Row],[FRT_DEC]]-B933</f>
        <v>10</v>
      </c>
      <c r="G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INFO]]))),G933)</f>
        <v>56</v>
      </c>
    </row>
    <row r="935" spans="1:7" x14ac:dyDescent="0.25">
      <c r="A935" s="4" t="s">
        <v>960</v>
      </c>
      <c r="B935" s="5">
        <v>1556337015595</v>
      </c>
      <c r="C935" s="4" t="s">
        <v>5184</v>
      </c>
      <c r="D935" s="4" t="s">
        <v>73</v>
      </c>
      <c r="E935" s="6" t="s">
        <v>2080</v>
      </c>
      <c r="F935" s="5">
        <f>decoded[[#This Row],[FRT_DEC]]-B934</f>
        <v>45</v>
      </c>
      <c r="G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INFO]]))),G934)</f>
        <v>56</v>
      </c>
    </row>
    <row r="936" spans="1:7" x14ac:dyDescent="0.25">
      <c r="A936" s="4" t="s">
        <v>961</v>
      </c>
      <c r="B936" s="5">
        <v>1556337015599</v>
      </c>
      <c r="C936" s="4" t="s">
        <v>5185</v>
      </c>
      <c r="D936" s="4" t="s">
        <v>2081</v>
      </c>
      <c r="E936" s="6" t="s">
        <v>2083</v>
      </c>
      <c r="F936" s="5">
        <f>decoded[[#This Row],[FRT_DEC]]-B935</f>
        <v>4</v>
      </c>
      <c r="G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INFO]]))),G935)</f>
        <v>56</v>
      </c>
    </row>
    <row r="937" spans="1:7" x14ac:dyDescent="0.25">
      <c r="A937" s="4" t="s">
        <v>962</v>
      </c>
      <c r="B937" s="5">
        <v>1556337015603</v>
      </c>
      <c r="C937" s="4" t="s">
        <v>5186</v>
      </c>
      <c r="D937" s="4" t="s">
        <v>8</v>
      </c>
      <c r="E937" s="6" t="s">
        <v>4087</v>
      </c>
      <c r="F937" s="5">
        <f>decoded[[#This Row],[FRT_DEC]]-B936</f>
        <v>4</v>
      </c>
      <c r="G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INFO]]))),G936)</f>
        <v>56</v>
      </c>
    </row>
    <row r="938" spans="1:7" x14ac:dyDescent="0.25">
      <c r="A938" s="4" t="s">
        <v>963</v>
      </c>
      <c r="B938" s="5">
        <v>1556337015863</v>
      </c>
      <c r="C938" s="4" t="s">
        <v>5187</v>
      </c>
      <c r="D938" s="4" t="s">
        <v>55</v>
      </c>
      <c r="E938" s="6" t="s">
        <v>4028</v>
      </c>
      <c r="F938" s="5">
        <f>decoded[[#This Row],[FRT_DEC]]-B937</f>
        <v>260</v>
      </c>
      <c r="G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INFO]]))),G937)</f>
        <v>56</v>
      </c>
    </row>
    <row r="939" spans="1:7" x14ac:dyDescent="0.25">
      <c r="A939" s="4" t="s">
        <v>964</v>
      </c>
      <c r="B939" s="5">
        <v>1556337015865</v>
      </c>
      <c r="C939" s="4" t="s">
        <v>5188</v>
      </c>
      <c r="D939" s="4" t="s">
        <v>3743</v>
      </c>
      <c r="E939" s="6" t="s">
        <v>5189</v>
      </c>
      <c r="F939" s="5">
        <f>decoded[[#This Row],[FRT_DEC]]-B938</f>
        <v>2</v>
      </c>
      <c r="G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INFO]]))),G938)</f>
        <v>56</v>
      </c>
    </row>
    <row r="940" spans="1:7" x14ac:dyDescent="0.25">
      <c r="A940" s="4" t="s">
        <v>965</v>
      </c>
      <c r="B940" s="5">
        <v>1556337015867</v>
      </c>
      <c r="C940" s="4" t="s">
        <v>5190</v>
      </c>
      <c r="D940" s="4" t="s">
        <v>3743</v>
      </c>
      <c r="E940" s="6" t="s">
        <v>3983</v>
      </c>
      <c r="F940" s="5">
        <f>decoded[[#This Row],[FRT_DEC]]-B939</f>
        <v>2</v>
      </c>
      <c r="G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INFO]]))),G939)</f>
        <v>56</v>
      </c>
    </row>
    <row r="941" spans="1:7" ht="30" x14ac:dyDescent="0.25">
      <c r="A941" s="4" t="s">
        <v>966</v>
      </c>
      <c r="B941" s="5">
        <v>1556337015893</v>
      </c>
      <c r="C941" s="4" t="s">
        <v>5191</v>
      </c>
      <c r="D941" s="4" t="s">
        <v>267</v>
      </c>
      <c r="E941" s="6" t="s">
        <v>2119</v>
      </c>
      <c r="F941" s="5">
        <f>decoded[[#This Row],[FRT_DEC]]-B940</f>
        <v>26</v>
      </c>
      <c r="G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INFO]]))),G940)</f>
        <v>56</v>
      </c>
    </row>
    <row r="942" spans="1:7" x14ac:dyDescent="0.25">
      <c r="A942" s="4" t="s">
        <v>967</v>
      </c>
      <c r="B942" s="5">
        <v>1556337015896</v>
      </c>
      <c r="C942" s="4" t="s">
        <v>5192</v>
      </c>
      <c r="D942" s="4" t="s">
        <v>269</v>
      </c>
      <c r="E942" s="6" t="s">
        <v>283</v>
      </c>
      <c r="F942" s="5">
        <f>decoded[[#This Row],[FRT_DEC]]-B941</f>
        <v>3</v>
      </c>
      <c r="G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INFO]]))),G941)</f>
        <v>56</v>
      </c>
    </row>
    <row r="943" spans="1:7" x14ac:dyDescent="0.25">
      <c r="A943" s="4" t="s">
        <v>968</v>
      </c>
      <c r="B943" s="5">
        <v>1556337015905</v>
      </c>
      <c r="C943" s="4" t="s">
        <v>5193</v>
      </c>
      <c r="D943" s="4" t="s">
        <v>291</v>
      </c>
      <c r="E943" s="6" t="s">
        <v>4037</v>
      </c>
      <c r="F943" s="5">
        <f>decoded[[#This Row],[FRT_DEC]]-B942</f>
        <v>9</v>
      </c>
      <c r="G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INFO]]))),G942)</f>
        <v>56</v>
      </c>
    </row>
    <row r="944" spans="1:7" x14ac:dyDescent="0.25">
      <c r="A944" s="4" t="s">
        <v>969</v>
      </c>
      <c r="B944" s="5">
        <v>1556337015910</v>
      </c>
      <c r="C944" s="4" t="s">
        <v>5194</v>
      </c>
      <c r="D944" s="4" t="s">
        <v>11</v>
      </c>
      <c r="E944" s="6" t="s">
        <v>4007</v>
      </c>
      <c r="F944" s="5">
        <f>decoded[[#This Row],[FRT_DEC]]-B943</f>
        <v>5</v>
      </c>
      <c r="G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INFO]]))),G943)</f>
        <v>56</v>
      </c>
    </row>
    <row r="945" spans="1:7" x14ac:dyDescent="0.25">
      <c r="A945" s="4" t="s">
        <v>970</v>
      </c>
      <c r="B945" s="5">
        <v>1556337015940</v>
      </c>
      <c r="C945" s="4" t="s">
        <v>5195</v>
      </c>
      <c r="D945" s="4" t="s">
        <v>52</v>
      </c>
      <c r="E945" s="6" t="s">
        <v>56</v>
      </c>
      <c r="F945" s="5">
        <f>decoded[[#This Row],[FRT_DEC]]-B944</f>
        <v>30</v>
      </c>
      <c r="G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INFO]]))),G944)</f>
        <v>56</v>
      </c>
    </row>
    <row r="946" spans="1:7" x14ac:dyDescent="0.25">
      <c r="A946" s="4" t="s">
        <v>971</v>
      </c>
      <c r="B946" s="5">
        <v>1556337015945</v>
      </c>
      <c r="C946" s="4" t="s">
        <v>5196</v>
      </c>
      <c r="D946" s="4" t="s">
        <v>272</v>
      </c>
      <c r="E946" s="6" t="s">
        <v>5197</v>
      </c>
      <c r="F946" s="5">
        <f>decoded[[#This Row],[FRT_DEC]]-B945</f>
        <v>5</v>
      </c>
      <c r="G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INFO]]))),G945)</f>
        <v>56</v>
      </c>
    </row>
    <row r="947" spans="1:7" x14ac:dyDescent="0.25">
      <c r="A947" s="4" t="s">
        <v>972</v>
      </c>
      <c r="B947" s="5">
        <v>1556337015952</v>
      </c>
      <c r="C947" s="4" t="s">
        <v>5198</v>
      </c>
      <c r="D947" s="4" t="s">
        <v>1131</v>
      </c>
      <c r="E947" s="6" t="s">
        <v>2143</v>
      </c>
      <c r="F947" s="5">
        <f>decoded[[#This Row],[FRT_DEC]]-B946</f>
        <v>7</v>
      </c>
      <c r="G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INFO]]))),G946)</f>
        <v>56</v>
      </c>
    </row>
    <row r="948" spans="1:7" x14ac:dyDescent="0.25">
      <c r="A948" s="4" t="s">
        <v>973</v>
      </c>
      <c r="B948" s="5">
        <v>1556337015958</v>
      </c>
      <c r="C948" s="4" t="s">
        <v>5199</v>
      </c>
      <c r="D948" s="4" t="s">
        <v>1131</v>
      </c>
      <c r="E948" s="6" t="s">
        <v>2144</v>
      </c>
      <c r="F948" s="5">
        <f>decoded[[#This Row],[FRT_DEC]]-B947</f>
        <v>6</v>
      </c>
      <c r="G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INFO]]))),G947)</f>
        <v>56</v>
      </c>
    </row>
    <row r="949" spans="1:7" x14ac:dyDescent="0.25">
      <c r="A949" s="4" t="s">
        <v>974</v>
      </c>
      <c r="B949" s="5">
        <v>1556337015971</v>
      </c>
      <c r="C949" s="4" t="s">
        <v>5200</v>
      </c>
      <c r="D949" s="4" t="s">
        <v>97</v>
      </c>
      <c r="E949" s="6" t="s">
        <v>2131</v>
      </c>
      <c r="F949" s="5">
        <f>decoded[[#This Row],[FRT_DEC]]-B948</f>
        <v>13</v>
      </c>
      <c r="G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INFO]]))),G948)</f>
        <v>56</v>
      </c>
    </row>
    <row r="950" spans="1:7" x14ac:dyDescent="0.25">
      <c r="A950" s="4" t="s">
        <v>975</v>
      </c>
      <c r="B950" s="5">
        <v>1556337015993</v>
      </c>
      <c r="C950" s="4" t="s">
        <v>5201</v>
      </c>
      <c r="D950" s="4" t="s">
        <v>3726</v>
      </c>
      <c r="E950" s="6" t="s">
        <v>5202</v>
      </c>
      <c r="F950" s="5">
        <f>decoded[[#This Row],[FRT_DEC]]-B949</f>
        <v>22</v>
      </c>
      <c r="G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INFO]]))),G949)</f>
        <v>56</v>
      </c>
    </row>
    <row r="951" spans="1:7" x14ac:dyDescent="0.25">
      <c r="A951" s="4" t="s">
        <v>976</v>
      </c>
      <c r="B951" s="5">
        <v>1556337015996</v>
      </c>
      <c r="C951" s="4" t="s">
        <v>5203</v>
      </c>
      <c r="D951" s="4" t="s">
        <v>3726</v>
      </c>
      <c r="E951" s="6" t="s">
        <v>3986</v>
      </c>
      <c r="F951" s="5">
        <f>decoded[[#This Row],[FRT_DEC]]-B950</f>
        <v>3</v>
      </c>
      <c r="G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INFO]]))),G950)</f>
        <v>56</v>
      </c>
    </row>
    <row r="952" spans="1:7" x14ac:dyDescent="0.25">
      <c r="A952" s="4" t="s">
        <v>1081</v>
      </c>
      <c r="B952" s="5">
        <v>1556337016808</v>
      </c>
      <c r="C952" s="4" t="s">
        <v>5204</v>
      </c>
      <c r="D952" s="4" t="s">
        <v>275</v>
      </c>
      <c r="E952" s="6" t="s">
        <v>5130</v>
      </c>
      <c r="F952" s="5">
        <f>decoded[[#This Row],[FRT_DEC]]-B951</f>
        <v>812</v>
      </c>
      <c r="G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INFO]]))),G951)</f>
        <v>56</v>
      </c>
    </row>
    <row r="953" spans="1:7" x14ac:dyDescent="0.25">
      <c r="A953" s="4" t="s">
        <v>977</v>
      </c>
      <c r="B953" s="5">
        <v>1556337016848</v>
      </c>
      <c r="C953" s="4" t="s">
        <v>5205</v>
      </c>
      <c r="D953" s="4" t="s">
        <v>12</v>
      </c>
      <c r="E953" s="6" t="s">
        <v>4</v>
      </c>
      <c r="F953" s="5">
        <f>decoded[[#This Row],[FRT_DEC]]-B952</f>
        <v>40</v>
      </c>
      <c r="G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INFO]]))),G952)</f>
        <v>56</v>
      </c>
    </row>
    <row r="954" spans="1:7" x14ac:dyDescent="0.25">
      <c r="A954" s="4" t="s">
        <v>1046</v>
      </c>
      <c r="B954" s="5">
        <v>1556337016853</v>
      </c>
      <c r="C954" s="4" t="s">
        <v>5206</v>
      </c>
      <c r="D954" s="4" t="s">
        <v>8</v>
      </c>
      <c r="E954" s="6" t="s">
        <v>4088</v>
      </c>
      <c r="F954" s="5">
        <f>decoded[[#This Row],[FRT_DEC]]-B953</f>
        <v>5</v>
      </c>
      <c r="G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INFO]]))),G953)</f>
        <v>56</v>
      </c>
    </row>
    <row r="955" spans="1:7" x14ac:dyDescent="0.25">
      <c r="A955" s="4" t="s">
        <v>978</v>
      </c>
      <c r="B955" s="5">
        <v>1556337018137</v>
      </c>
      <c r="C955" s="4" t="s">
        <v>5207</v>
      </c>
      <c r="D955" s="4" t="s">
        <v>15</v>
      </c>
      <c r="E955" s="6" t="s">
        <v>5208</v>
      </c>
      <c r="F955" s="5">
        <f>decoded[[#This Row],[FRT_DEC]]-B954</f>
        <v>1284</v>
      </c>
      <c r="G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INFO]]))),G954)</f>
        <v>56</v>
      </c>
    </row>
    <row r="956" spans="1:7" x14ac:dyDescent="0.25">
      <c r="A956" s="4" t="s">
        <v>979</v>
      </c>
      <c r="B956" s="5">
        <v>1556337018139</v>
      </c>
      <c r="C956" s="4" t="s">
        <v>5209</v>
      </c>
      <c r="D956" s="4" t="s">
        <v>15</v>
      </c>
      <c r="E956" s="6" t="s">
        <v>3987</v>
      </c>
      <c r="F956" s="5">
        <f>decoded[[#This Row],[FRT_DEC]]-B955</f>
        <v>2</v>
      </c>
      <c r="G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INFO]]))),G955)</f>
        <v>56</v>
      </c>
    </row>
    <row r="957" spans="1:7" x14ac:dyDescent="0.25">
      <c r="A957" s="4" t="s">
        <v>980</v>
      </c>
      <c r="B957" s="5">
        <v>1556337018142</v>
      </c>
      <c r="C957" s="4" t="s">
        <v>5210</v>
      </c>
      <c r="D957" s="4" t="s">
        <v>3744</v>
      </c>
      <c r="E957" s="6" t="s">
        <v>5211</v>
      </c>
      <c r="F957" s="5">
        <f>decoded[[#This Row],[FRT_DEC]]-B956</f>
        <v>3</v>
      </c>
      <c r="G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INFO]]))),G956)</f>
        <v>56</v>
      </c>
    </row>
    <row r="958" spans="1:7" x14ac:dyDescent="0.25">
      <c r="A958" s="4" t="s">
        <v>981</v>
      </c>
      <c r="B958" s="5">
        <v>1556337018144</v>
      </c>
      <c r="C958" s="4" t="s">
        <v>5212</v>
      </c>
      <c r="D958" s="4" t="s">
        <v>3744</v>
      </c>
      <c r="E958" s="6" t="s">
        <v>3988</v>
      </c>
      <c r="F958" s="5">
        <f>decoded[[#This Row],[FRT_DEC]]-B957</f>
        <v>2</v>
      </c>
      <c r="G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INFO]]))),G957)</f>
        <v>56</v>
      </c>
    </row>
    <row r="959" spans="1:7" x14ac:dyDescent="0.25">
      <c r="A959" s="4" t="s">
        <v>1160</v>
      </c>
      <c r="B959" s="5">
        <v>1556337018229</v>
      </c>
      <c r="C959" s="4" t="s">
        <v>5213</v>
      </c>
      <c r="D959" s="4" t="s">
        <v>3765</v>
      </c>
      <c r="E959" s="6" t="s">
        <v>3766</v>
      </c>
      <c r="F959" s="5">
        <f>decoded[[#This Row],[FRT_DEC]]-B958</f>
        <v>85</v>
      </c>
      <c r="G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INFO]]))),G958)</f>
        <v>56</v>
      </c>
    </row>
    <row r="960" spans="1:7" ht="30" x14ac:dyDescent="0.25">
      <c r="A960" s="4" t="s">
        <v>1161</v>
      </c>
      <c r="B960" s="5">
        <v>1556337018232</v>
      </c>
      <c r="C960" s="4" t="s">
        <v>5214</v>
      </c>
      <c r="D960" s="4" t="s">
        <v>267</v>
      </c>
      <c r="E960" s="6" t="s">
        <v>2163</v>
      </c>
      <c r="F960" s="5">
        <f>decoded[[#This Row],[FRT_DEC]]-B959</f>
        <v>3</v>
      </c>
      <c r="G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INFO]]))),G959)</f>
        <v>56</v>
      </c>
    </row>
    <row r="961" spans="1:7" x14ac:dyDescent="0.25">
      <c r="A961" s="4" t="s">
        <v>982</v>
      </c>
      <c r="B961" s="5">
        <v>1556337018235</v>
      </c>
      <c r="C961" s="4" t="s">
        <v>5215</v>
      </c>
      <c r="D961" s="4" t="s">
        <v>269</v>
      </c>
      <c r="E961" s="6" t="s">
        <v>298</v>
      </c>
      <c r="F961" s="5">
        <f>decoded[[#This Row],[FRT_DEC]]-B960</f>
        <v>3</v>
      </c>
      <c r="G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INFO]]))),G960)</f>
        <v>56</v>
      </c>
    </row>
    <row r="962" spans="1:7" x14ac:dyDescent="0.25">
      <c r="A962" s="4" t="s">
        <v>983</v>
      </c>
      <c r="B962" s="5">
        <v>1556337018242</v>
      </c>
      <c r="C962" s="4" t="s">
        <v>5216</v>
      </c>
      <c r="D962" s="4" t="s">
        <v>57</v>
      </c>
      <c r="E962" s="6" t="s">
        <v>58</v>
      </c>
      <c r="F962" s="5">
        <f>decoded[[#This Row],[FRT_DEC]]-B961</f>
        <v>7</v>
      </c>
      <c r="G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INFO]]))),G961)</f>
        <v>56</v>
      </c>
    </row>
    <row r="963" spans="1:7" x14ac:dyDescent="0.25">
      <c r="A963" s="4" t="s">
        <v>1162</v>
      </c>
      <c r="B963" s="5">
        <v>1556337018246</v>
      </c>
      <c r="C963" s="4" t="s">
        <v>5217</v>
      </c>
      <c r="D963" s="4" t="s">
        <v>57</v>
      </c>
      <c r="E963" s="6" t="s">
        <v>59</v>
      </c>
      <c r="F963" s="5">
        <f>decoded[[#This Row],[FRT_DEC]]-B962</f>
        <v>4</v>
      </c>
      <c r="G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INFO]]))),G962)</f>
        <v>56</v>
      </c>
    </row>
    <row r="964" spans="1:7" x14ac:dyDescent="0.25">
      <c r="A964" s="4" t="s">
        <v>1163</v>
      </c>
      <c r="B964" s="5">
        <v>1556337018250</v>
      </c>
      <c r="C964" s="4" t="s">
        <v>5218</v>
      </c>
      <c r="D964" s="4" t="s">
        <v>57</v>
      </c>
      <c r="E964" s="6" t="s">
        <v>60</v>
      </c>
      <c r="F964" s="5">
        <f>decoded[[#This Row],[FRT_DEC]]-B963</f>
        <v>4</v>
      </c>
      <c r="G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INFO]]))),G963)</f>
        <v>56</v>
      </c>
    </row>
    <row r="965" spans="1:7" x14ac:dyDescent="0.25">
      <c r="A965" s="4" t="s">
        <v>1164</v>
      </c>
      <c r="B965" s="5">
        <v>1556337018253</v>
      </c>
      <c r="C965" s="4" t="s">
        <v>5219</v>
      </c>
      <c r="D965" s="4" t="s">
        <v>61</v>
      </c>
      <c r="E965" s="6" t="s">
        <v>5220</v>
      </c>
      <c r="F965" s="5">
        <f>decoded[[#This Row],[FRT_DEC]]-B964</f>
        <v>3</v>
      </c>
      <c r="G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INFO]]))),G964)</f>
        <v>56</v>
      </c>
    </row>
    <row r="966" spans="1:7" x14ac:dyDescent="0.25">
      <c r="A966" s="4" t="s">
        <v>1165</v>
      </c>
      <c r="B966" s="5">
        <v>1556337018256</v>
      </c>
      <c r="C966" s="4" t="s">
        <v>5221</v>
      </c>
      <c r="D966" s="4" t="s">
        <v>62</v>
      </c>
      <c r="E966" s="6" t="s">
        <v>63</v>
      </c>
      <c r="F966" s="5">
        <f>decoded[[#This Row],[FRT_DEC]]-B965</f>
        <v>3</v>
      </c>
      <c r="G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INFO]]))),G965)</f>
        <v>56</v>
      </c>
    </row>
    <row r="967" spans="1:7" x14ac:dyDescent="0.25">
      <c r="A967" s="4" t="s">
        <v>1166</v>
      </c>
      <c r="B967" s="5">
        <v>1556337018269</v>
      </c>
      <c r="C967" s="4" t="s">
        <v>5222</v>
      </c>
      <c r="D967" s="4" t="s">
        <v>1131</v>
      </c>
      <c r="E967" s="6" t="s">
        <v>2132</v>
      </c>
      <c r="F967" s="5">
        <f>decoded[[#This Row],[FRT_DEC]]-B966</f>
        <v>13</v>
      </c>
      <c r="G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INFO]]))),G966)</f>
        <v>56</v>
      </c>
    </row>
    <row r="968" spans="1:7" x14ac:dyDescent="0.25">
      <c r="A968" s="4" t="s">
        <v>1167</v>
      </c>
      <c r="B968" s="5">
        <v>1556337018274</v>
      </c>
      <c r="C968" s="4" t="s">
        <v>5223</v>
      </c>
      <c r="D968" s="4" t="s">
        <v>1131</v>
      </c>
      <c r="E968" s="6" t="s">
        <v>2145</v>
      </c>
      <c r="F968" s="5">
        <f>decoded[[#This Row],[FRT_DEC]]-B967</f>
        <v>5</v>
      </c>
      <c r="G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INFO]]))),G967)</f>
        <v>56</v>
      </c>
    </row>
    <row r="969" spans="1:7" x14ac:dyDescent="0.25">
      <c r="A969" s="4" t="s">
        <v>984</v>
      </c>
      <c r="B969" s="5">
        <v>1556337018281</v>
      </c>
      <c r="C969" s="4" t="s">
        <v>5224</v>
      </c>
      <c r="D969" s="4" t="s">
        <v>65</v>
      </c>
      <c r="E969" s="6" t="s">
        <v>66</v>
      </c>
      <c r="F969" s="5">
        <f>decoded[[#This Row],[FRT_DEC]]-B968</f>
        <v>7</v>
      </c>
      <c r="G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INFO]]))),G968)</f>
        <v>56</v>
      </c>
    </row>
    <row r="970" spans="1:7" x14ac:dyDescent="0.25">
      <c r="A970" s="4" t="s">
        <v>985</v>
      </c>
      <c r="B970" s="5">
        <v>1556337018289</v>
      </c>
      <c r="C970" s="4" t="s">
        <v>5225</v>
      </c>
      <c r="D970" s="4" t="s">
        <v>11</v>
      </c>
      <c r="E970" s="6" t="s">
        <v>4014</v>
      </c>
      <c r="F970" s="5">
        <f>decoded[[#This Row],[FRT_DEC]]-B969</f>
        <v>8</v>
      </c>
      <c r="G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INFO]]))),G969)</f>
        <v>56</v>
      </c>
    </row>
    <row r="971" spans="1:7" x14ac:dyDescent="0.25">
      <c r="A971" s="4" t="s">
        <v>986</v>
      </c>
      <c r="B971" s="5">
        <v>1556337018301</v>
      </c>
      <c r="C971" s="4" t="s">
        <v>5226</v>
      </c>
      <c r="D971" s="4" t="s">
        <v>52</v>
      </c>
      <c r="E971" s="6" t="s">
        <v>754</v>
      </c>
      <c r="F971" s="5">
        <f>decoded[[#This Row],[FRT_DEC]]-B970</f>
        <v>12</v>
      </c>
      <c r="G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INFO]]))),G970)</f>
        <v>56</v>
      </c>
    </row>
    <row r="972" spans="1:7" x14ac:dyDescent="0.25">
      <c r="A972" s="4" t="s">
        <v>1168</v>
      </c>
      <c r="B972" s="5">
        <v>1556337018317</v>
      </c>
      <c r="C972" s="4" t="s">
        <v>5227</v>
      </c>
      <c r="D972" s="4" t="s">
        <v>11</v>
      </c>
      <c r="E972" s="6" t="s">
        <v>4024</v>
      </c>
      <c r="F972" s="5">
        <f>decoded[[#This Row],[FRT_DEC]]-B971</f>
        <v>16</v>
      </c>
      <c r="G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INFO]]))),G971)</f>
        <v>56</v>
      </c>
    </row>
    <row r="973" spans="1:7" x14ac:dyDescent="0.25">
      <c r="A973" s="4" t="s">
        <v>1169</v>
      </c>
      <c r="B973" s="5">
        <v>1556337018326</v>
      </c>
      <c r="C973" s="4" t="s">
        <v>5228</v>
      </c>
      <c r="D973" s="4" t="s">
        <v>52</v>
      </c>
      <c r="E973" s="6" t="s">
        <v>64</v>
      </c>
      <c r="F973" s="5">
        <f>decoded[[#This Row],[FRT_DEC]]-B972</f>
        <v>9</v>
      </c>
      <c r="G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INFO]]))),G972)</f>
        <v>56</v>
      </c>
    </row>
    <row r="974" spans="1:7" x14ac:dyDescent="0.25">
      <c r="A974" s="4" t="s">
        <v>987</v>
      </c>
      <c r="B974" s="5">
        <v>1556337018330</v>
      </c>
      <c r="C974" s="4" t="s">
        <v>5229</v>
      </c>
      <c r="D974" s="4" t="s">
        <v>67</v>
      </c>
      <c r="E974" s="6" t="s">
        <v>4100</v>
      </c>
      <c r="F974" s="5">
        <f>decoded[[#This Row],[FRT_DEC]]-B973</f>
        <v>4</v>
      </c>
      <c r="G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INFO]]))),G973)</f>
        <v>56</v>
      </c>
    </row>
    <row r="975" spans="1:7" x14ac:dyDescent="0.25">
      <c r="A975" s="4" t="s">
        <v>988</v>
      </c>
      <c r="B975" s="5">
        <v>1556337018336</v>
      </c>
      <c r="C975" s="4" t="s">
        <v>5230</v>
      </c>
      <c r="D975" s="4" t="s">
        <v>97</v>
      </c>
      <c r="E975" s="6" t="s">
        <v>3741</v>
      </c>
      <c r="F975" s="5">
        <f>decoded[[#This Row],[FRT_DEC]]-B974</f>
        <v>6</v>
      </c>
      <c r="G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INFO]]))),G974)</f>
        <v>56</v>
      </c>
    </row>
    <row r="976" spans="1:7" x14ac:dyDescent="0.25">
      <c r="A976" s="4" t="s">
        <v>1170</v>
      </c>
      <c r="B976" s="5">
        <v>1556337018343</v>
      </c>
      <c r="C976" s="4" t="s">
        <v>5231</v>
      </c>
      <c r="D976" s="4" t="s">
        <v>97</v>
      </c>
      <c r="E976" s="6" t="s">
        <v>2127</v>
      </c>
      <c r="F976" s="5">
        <f>decoded[[#This Row],[FRT_DEC]]-B975</f>
        <v>7</v>
      </c>
      <c r="G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INFO]]))),G975)</f>
        <v>56</v>
      </c>
    </row>
    <row r="977" spans="1:7" x14ac:dyDescent="0.25">
      <c r="A977" s="4" t="s">
        <v>989</v>
      </c>
      <c r="B977" s="5">
        <v>1556337018356</v>
      </c>
      <c r="C977" s="4" t="s">
        <v>5232</v>
      </c>
      <c r="D977" s="4" t="s">
        <v>9</v>
      </c>
      <c r="E977" s="6" t="s">
        <v>4002</v>
      </c>
      <c r="F977" s="5">
        <f>decoded[[#This Row],[FRT_DEC]]-B976</f>
        <v>13</v>
      </c>
      <c r="G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INFO]]))),G976)</f>
        <v>56</v>
      </c>
    </row>
    <row r="978" spans="1:7" x14ac:dyDescent="0.25">
      <c r="A978" s="4" t="s">
        <v>990</v>
      </c>
      <c r="B978" s="5">
        <v>1556337018359</v>
      </c>
      <c r="C978" s="4" t="s">
        <v>5233</v>
      </c>
      <c r="D978" s="4" t="s">
        <v>97</v>
      </c>
      <c r="E978" s="6" t="s">
        <v>2146</v>
      </c>
      <c r="F978" s="5">
        <f>decoded[[#This Row],[FRT_DEC]]-B977</f>
        <v>3</v>
      </c>
      <c r="G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INFO]]))),G977)</f>
        <v>56</v>
      </c>
    </row>
    <row r="979" spans="1:7" x14ac:dyDescent="0.25">
      <c r="A979" s="4" t="s">
        <v>991</v>
      </c>
      <c r="B979" s="5">
        <v>1556337019109</v>
      </c>
      <c r="C979" s="4" t="s">
        <v>5234</v>
      </c>
      <c r="D979" s="4" t="s">
        <v>12</v>
      </c>
      <c r="E979" s="6" t="s">
        <v>4</v>
      </c>
      <c r="F979" s="5">
        <f>decoded[[#This Row],[FRT_DEC]]-B978</f>
        <v>750</v>
      </c>
      <c r="G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INFO]]))),G978)</f>
        <v>56</v>
      </c>
    </row>
    <row r="980" spans="1:7" x14ac:dyDescent="0.25">
      <c r="A980" s="4" t="s">
        <v>992</v>
      </c>
      <c r="B980" s="5">
        <v>1556337019114</v>
      </c>
      <c r="C980" s="4" t="s">
        <v>5235</v>
      </c>
      <c r="D980" s="4" t="s">
        <v>8</v>
      </c>
      <c r="E980" s="6" t="s">
        <v>4081</v>
      </c>
      <c r="F980" s="5">
        <f>decoded[[#This Row],[FRT_DEC]]-B979</f>
        <v>5</v>
      </c>
      <c r="G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INFO]]))),G979)</f>
        <v>56</v>
      </c>
    </row>
    <row r="981" spans="1:7" x14ac:dyDescent="0.25">
      <c r="A981" s="4" t="s">
        <v>993</v>
      </c>
      <c r="B981" s="5">
        <v>1556337019211</v>
      </c>
      <c r="C981" s="4" t="s">
        <v>5236</v>
      </c>
      <c r="D981" s="4" t="s">
        <v>12</v>
      </c>
      <c r="E981" s="6" t="s">
        <v>4</v>
      </c>
      <c r="F981" s="5">
        <f>decoded[[#This Row],[FRT_DEC]]-B980</f>
        <v>97</v>
      </c>
      <c r="G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INFO]]))),G980)</f>
        <v>56</v>
      </c>
    </row>
    <row r="982" spans="1:7" x14ac:dyDescent="0.25">
      <c r="A982" s="4" t="s">
        <v>994</v>
      </c>
      <c r="B982" s="5">
        <v>1556337019216</v>
      </c>
      <c r="C982" s="4" t="s">
        <v>5237</v>
      </c>
      <c r="D982" s="4" t="s">
        <v>8</v>
      </c>
      <c r="E982" s="6" t="s">
        <v>4089</v>
      </c>
      <c r="F982" s="5">
        <f>decoded[[#This Row],[FRT_DEC]]-B981</f>
        <v>5</v>
      </c>
      <c r="G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INFO]]))),G981)</f>
        <v>56</v>
      </c>
    </row>
    <row r="983" spans="1:7" x14ac:dyDescent="0.25">
      <c r="A983" s="4" t="s">
        <v>1047</v>
      </c>
      <c r="B983" s="5">
        <v>1556337465506</v>
      </c>
      <c r="C983" s="4" t="s">
        <v>5238</v>
      </c>
      <c r="D983" s="4" t="s">
        <v>10</v>
      </c>
      <c r="E983" s="6" t="s">
        <v>5239</v>
      </c>
      <c r="F983" s="5">
        <f>decoded[[#This Row],[FRT_DEC]]-B982</f>
        <v>446290</v>
      </c>
      <c r="G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INFO]]))),G982)</f>
        <v>56</v>
      </c>
    </row>
    <row r="984" spans="1:7" x14ac:dyDescent="0.25">
      <c r="A984" s="4" t="s">
        <v>1048</v>
      </c>
      <c r="B984" s="5">
        <v>1556337465510</v>
      </c>
      <c r="C984" s="4" t="s">
        <v>5240</v>
      </c>
      <c r="D984" s="4" t="s">
        <v>10</v>
      </c>
      <c r="E984" s="6" t="s">
        <v>5241</v>
      </c>
      <c r="F984" s="5">
        <f>decoded[[#This Row],[FRT_DEC]]-B983</f>
        <v>4</v>
      </c>
      <c r="G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INFO]]))),G983)</f>
        <v>56</v>
      </c>
    </row>
    <row r="985" spans="1:7" x14ac:dyDescent="0.25">
      <c r="A985" s="4" t="s">
        <v>995</v>
      </c>
      <c r="B985" s="5">
        <v>1556337465513</v>
      </c>
      <c r="C985" s="4" t="s">
        <v>5242</v>
      </c>
      <c r="D985" s="4" t="s">
        <v>10</v>
      </c>
      <c r="E985" s="6" t="s">
        <v>5243</v>
      </c>
      <c r="F985" s="5">
        <f>decoded[[#This Row],[FRT_DEC]]-B984</f>
        <v>3</v>
      </c>
      <c r="G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INFO]]))),G984)</f>
        <v>56</v>
      </c>
    </row>
    <row r="986" spans="1:7" x14ac:dyDescent="0.25">
      <c r="A986" s="4" t="s">
        <v>996</v>
      </c>
      <c r="B986" s="5">
        <v>1556337465518</v>
      </c>
      <c r="C986" s="4" t="s">
        <v>5244</v>
      </c>
      <c r="D986" s="4" t="s">
        <v>1131</v>
      </c>
      <c r="E986" s="6" t="s">
        <v>2120</v>
      </c>
      <c r="F986" s="5">
        <f>decoded[[#This Row],[FRT_DEC]]-B985</f>
        <v>5</v>
      </c>
      <c r="G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INFO]]))),G985)</f>
        <v>56</v>
      </c>
    </row>
    <row r="987" spans="1:7" x14ac:dyDescent="0.25">
      <c r="A987" s="4" t="s">
        <v>1049</v>
      </c>
      <c r="B987" s="5">
        <v>1556337465521</v>
      </c>
      <c r="C987" s="4" t="s">
        <v>5245</v>
      </c>
      <c r="D987" s="4" t="s">
        <v>1131</v>
      </c>
      <c r="E987" s="6" t="s">
        <v>2128</v>
      </c>
      <c r="F987" s="5">
        <f>decoded[[#This Row],[FRT_DEC]]-B986</f>
        <v>3</v>
      </c>
      <c r="G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INFO]]))),G986)</f>
        <v>56</v>
      </c>
    </row>
    <row r="988" spans="1:7" x14ac:dyDescent="0.25">
      <c r="A988" s="4" t="s">
        <v>1050</v>
      </c>
      <c r="B988" s="5">
        <v>1556337465524</v>
      </c>
      <c r="C988" s="4" t="s">
        <v>5246</v>
      </c>
      <c r="D988" s="4" t="s">
        <v>65</v>
      </c>
      <c r="E988" s="6" t="s">
        <v>66</v>
      </c>
      <c r="F988" s="5">
        <f>decoded[[#This Row],[FRT_DEC]]-B987</f>
        <v>3</v>
      </c>
      <c r="G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INFO]]))),G987)</f>
        <v>56</v>
      </c>
    </row>
    <row r="989" spans="1:7" x14ac:dyDescent="0.25">
      <c r="A989" s="4" t="s">
        <v>1051</v>
      </c>
      <c r="B989" s="5">
        <v>1556337465530</v>
      </c>
      <c r="C989" s="4" t="s">
        <v>5247</v>
      </c>
      <c r="D989" s="4" t="s">
        <v>97</v>
      </c>
      <c r="E989" s="6" t="s">
        <v>2149</v>
      </c>
      <c r="F989" s="5">
        <f>decoded[[#This Row],[FRT_DEC]]-B988</f>
        <v>6</v>
      </c>
      <c r="G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INFO]]))),G988)</f>
        <v>56</v>
      </c>
    </row>
    <row r="990" spans="1:7" x14ac:dyDescent="0.25">
      <c r="A990" s="4" t="s">
        <v>1052</v>
      </c>
      <c r="B990" s="5">
        <v>1556337465538</v>
      </c>
      <c r="C990" s="4" t="s">
        <v>5248</v>
      </c>
      <c r="D990" s="4" t="s">
        <v>11</v>
      </c>
      <c r="E990" s="6" t="s">
        <v>4001</v>
      </c>
      <c r="F990" s="5">
        <f>decoded[[#This Row],[FRT_DEC]]-B989</f>
        <v>8</v>
      </c>
      <c r="G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INFO]]))),G989)</f>
        <v>56</v>
      </c>
    </row>
    <row r="991" spans="1:7" x14ac:dyDescent="0.25">
      <c r="A991" s="4" t="s">
        <v>1053</v>
      </c>
      <c r="B991" s="5">
        <v>1556337465542</v>
      </c>
      <c r="C991" s="4" t="s">
        <v>5249</v>
      </c>
      <c r="D991" s="4" t="s">
        <v>9</v>
      </c>
      <c r="E991" s="6" t="s">
        <v>4002</v>
      </c>
      <c r="F991" s="5">
        <f>decoded[[#This Row],[FRT_DEC]]-B990</f>
        <v>4</v>
      </c>
      <c r="G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INFO]]))),G990)</f>
        <v>56</v>
      </c>
    </row>
    <row r="992" spans="1:7" x14ac:dyDescent="0.25">
      <c r="A992" s="4" t="s">
        <v>1054</v>
      </c>
      <c r="B992" s="5">
        <v>1556337465546</v>
      </c>
      <c r="C992" s="4" t="s">
        <v>5250</v>
      </c>
      <c r="D992" s="4" t="s">
        <v>97</v>
      </c>
      <c r="E992" s="6" t="s">
        <v>2150</v>
      </c>
      <c r="F992" s="5">
        <f>decoded[[#This Row],[FRT_DEC]]-B991</f>
        <v>4</v>
      </c>
      <c r="G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INFO]]))),G991)</f>
        <v>56</v>
      </c>
    </row>
    <row r="993" spans="1:7" x14ac:dyDescent="0.25">
      <c r="A993" s="4" t="s">
        <v>997</v>
      </c>
      <c r="B993" s="5">
        <v>1556337468198</v>
      </c>
      <c r="C993" s="4" t="s">
        <v>5251</v>
      </c>
      <c r="D993" s="4" t="s">
        <v>109</v>
      </c>
      <c r="E993" s="6" t="s">
        <v>3984</v>
      </c>
      <c r="F993" s="5">
        <f>decoded[[#This Row],[FRT_DEC]]-B992</f>
        <v>2652</v>
      </c>
      <c r="G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INFO]]))),G992)</f>
        <v>56</v>
      </c>
    </row>
    <row r="994" spans="1:7" x14ac:dyDescent="0.25">
      <c r="A994" s="4" t="s">
        <v>998</v>
      </c>
      <c r="B994" s="5">
        <v>1556337468201</v>
      </c>
      <c r="C994" s="4" t="s">
        <v>5252</v>
      </c>
      <c r="D994" s="4" t="s">
        <v>3742</v>
      </c>
      <c r="E994" s="6" t="s">
        <v>5253</v>
      </c>
      <c r="F994" s="5">
        <f>decoded[[#This Row],[FRT_DEC]]-B993</f>
        <v>3</v>
      </c>
      <c r="G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INFO]]))),G993)</f>
        <v>56</v>
      </c>
    </row>
    <row r="995" spans="1:7" x14ac:dyDescent="0.25">
      <c r="A995" s="4" t="s">
        <v>999</v>
      </c>
      <c r="B995" s="5">
        <v>1556337468203</v>
      </c>
      <c r="C995" s="4" t="s">
        <v>5254</v>
      </c>
      <c r="D995" s="4" t="s">
        <v>3742</v>
      </c>
      <c r="E995" s="6" t="s">
        <v>3982</v>
      </c>
      <c r="F995" s="5">
        <f>decoded[[#This Row],[FRT_DEC]]-B994</f>
        <v>2</v>
      </c>
      <c r="G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INFO]]))),G994)</f>
        <v>56</v>
      </c>
    </row>
    <row r="996" spans="1:7" x14ac:dyDescent="0.25">
      <c r="A996" s="4" t="s">
        <v>1055</v>
      </c>
      <c r="B996" s="5">
        <v>1556337468215</v>
      </c>
      <c r="C996" s="4" t="s">
        <v>5255</v>
      </c>
      <c r="D996" s="4" t="s">
        <v>1131</v>
      </c>
      <c r="E996" s="6" t="s">
        <v>2151</v>
      </c>
      <c r="F996" s="5">
        <f>decoded[[#This Row],[FRT_DEC]]-B995</f>
        <v>12</v>
      </c>
      <c r="G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INFO]]))),G995)</f>
        <v>56</v>
      </c>
    </row>
    <row r="997" spans="1:7" x14ac:dyDescent="0.25">
      <c r="A997" s="4" t="s">
        <v>1056</v>
      </c>
      <c r="B997" s="5">
        <v>1556337468221</v>
      </c>
      <c r="C997" s="4" t="s">
        <v>5256</v>
      </c>
      <c r="D997" s="4" t="s">
        <v>97</v>
      </c>
      <c r="E997" s="6" t="s">
        <v>2156</v>
      </c>
      <c r="F997" s="5">
        <f>decoded[[#This Row],[FRT_DEC]]-B996</f>
        <v>6</v>
      </c>
      <c r="G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INFO]]))),G996)</f>
        <v>56</v>
      </c>
    </row>
    <row r="998" spans="1:7" x14ac:dyDescent="0.25">
      <c r="A998" s="4" t="s">
        <v>1000</v>
      </c>
      <c r="B998" s="5">
        <v>1556337468290</v>
      </c>
      <c r="C998" s="4" t="s">
        <v>5257</v>
      </c>
      <c r="D998" s="4" t="s">
        <v>110</v>
      </c>
      <c r="E998" s="6" t="s">
        <v>1173</v>
      </c>
      <c r="F998" s="5">
        <f>decoded[[#This Row],[FRT_DEC]]-B997</f>
        <v>69</v>
      </c>
      <c r="G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INFO]]))),G997)</f>
        <v>56</v>
      </c>
    </row>
    <row r="999" spans="1:7" x14ac:dyDescent="0.25">
      <c r="A999" s="4" t="s">
        <v>1001</v>
      </c>
      <c r="B999" s="5">
        <v>1556337468302</v>
      </c>
      <c r="C999" s="4" t="s">
        <v>5258</v>
      </c>
      <c r="D999" s="4" t="s">
        <v>1131</v>
      </c>
      <c r="E999" s="6" t="s">
        <v>2157</v>
      </c>
      <c r="F999" s="5">
        <f>decoded[[#This Row],[FRT_DEC]]-B998</f>
        <v>12</v>
      </c>
      <c r="G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INFO]]))),G998)</f>
        <v>56</v>
      </c>
    </row>
    <row r="1000" spans="1:7" x14ac:dyDescent="0.25">
      <c r="A1000" s="4" t="s">
        <v>1057</v>
      </c>
      <c r="B1000" s="5">
        <v>1556337468306</v>
      </c>
      <c r="C1000" s="4" t="s">
        <v>5259</v>
      </c>
      <c r="D1000" s="4" t="s">
        <v>97</v>
      </c>
      <c r="E1000" s="6" t="s">
        <v>2158</v>
      </c>
      <c r="F1000" s="5">
        <f>decoded[[#This Row],[FRT_DEC]]-B999</f>
        <v>4</v>
      </c>
      <c r="G1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INFO]]))),G999)</f>
        <v>56</v>
      </c>
    </row>
    <row r="1001" spans="1:7" x14ac:dyDescent="0.25">
      <c r="A1001" s="4" t="s">
        <v>1002</v>
      </c>
      <c r="B1001" s="5">
        <v>1556337468946</v>
      </c>
      <c r="C1001" s="4" t="s">
        <v>5260</v>
      </c>
      <c r="D1001" s="4" t="s">
        <v>112</v>
      </c>
      <c r="E1001" s="6" t="s">
        <v>3757</v>
      </c>
      <c r="F1001" s="5">
        <f>decoded[[#This Row],[FRT_DEC]]-B1000</f>
        <v>640</v>
      </c>
      <c r="G1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INFO]]))),G1000)</f>
        <v>56</v>
      </c>
    </row>
    <row r="1002" spans="1:7" x14ac:dyDescent="0.25">
      <c r="A1002" s="4" t="s">
        <v>1003</v>
      </c>
      <c r="B1002" s="5">
        <v>1556337468961</v>
      </c>
      <c r="C1002" s="4" t="s">
        <v>5261</v>
      </c>
      <c r="D1002" s="4" t="s">
        <v>1131</v>
      </c>
      <c r="E1002" s="6" t="s">
        <v>2159</v>
      </c>
      <c r="F1002" s="5">
        <f>decoded[[#This Row],[FRT_DEC]]-B1001</f>
        <v>15</v>
      </c>
      <c r="G1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INFO]]))),G1001)</f>
        <v>56</v>
      </c>
    </row>
    <row r="1003" spans="1:7" x14ac:dyDescent="0.25">
      <c r="A1003" s="4" t="s">
        <v>1004</v>
      </c>
      <c r="B1003" s="5">
        <v>1556337468964</v>
      </c>
      <c r="C1003" s="4" t="s">
        <v>5262</v>
      </c>
      <c r="D1003" s="4" t="s">
        <v>97</v>
      </c>
      <c r="E1003" s="6" t="s">
        <v>2160</v>
      </c>
      <c r="F1003" s="5">
        <f>decoded[[#This Row],[FRT_DEC]]-B1002</f>
        <v>3</v>
      </c>
      <c r="G1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INFO]]))),G1002)</f>
        <v>56</v>
      </c>
    </row>
    <row r="1004" spans="1:7" x14ac:dyDescent="0.25">
      <c r="A1004" s="4" t="s">
        <v>1005</v>
      </c>
      <c r="B1004" s="5">
        <v>1556337470769</v>
      </c>
      <c r="C1004" s="4" t="s">
        <v>5263</v>
      </c>
      <c r="D1004" s="4" t="s">
        <v>55</v>
      </c>
      <c r="E1004" s="6" t="s">
        <v>2323</v>
      </c>
      <c r="F1004" s="5">
        <f>decoded[[#This Row],[FRT_DEC]]-B1003</f>
        <v>1805</v>
      </c>
      <c r="G1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INFO]]))),G1003)</f>
        <v>56</v>
      </c>
    </row>
    <row r="1005" spans="1:7" x14ac:dyDescent="0.25">
      <c r="A1005" s="4" t="s">
        <v>1006</v>
      </c>
      <c r="B1005" s="5">
        <v>1556337470771</v>
      </c>
      <c r="C1005" s="4" t="s">
        <v>5264</v>
      </c>
      <c r="D1005" s="4" t="s">
        <v>3743</v>
      </c>
      <c r="E1005" s="6" t="s">
        <v>5265</v>
      </c>
      <c r="F1005" s="5">
        <f>decoded[[#This Row],[FRT_DEC]]-B1004</f>
        <v>2</v>
      </c>
      <c r="G1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INFO]]))),G1004)</f>
        <v>56</v>
      </c>
    </row>
    <row r="1006" spans="1:7" x14ac:dyDescent="0.25">
      <c r="A1006" s="4" t="s">
        <v>1007</v>
      </c>
      <c r="B1006" s="5">
        <v>1556337470773</v>
      </c>
      <c r="C1006" s="4" t="s">
        <v>5266</v>
      </c>
      <c r="D1006" s="4" t="s">
        <v>3743</v>
      </c>
      <c r="E1006" s="6" t="s">
        <v>3983</v>
      </c>
      <c r="F1006" s="5">
        <f>decoded[[#This Row],[FRT_DEC]]-B1005</f>
        <v>2</v>
      </c>
      <c r="G1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INFO]]))),G1005)</f>
        <v>56</v>
      </c>
    </row>
    <row r="1007" spans="1:7" x14ac:dyDescent="0.25">
      <c r="A1007" s="4" t="s">
        <v>1008</v>
      </c>
      <c r="B1007" s="5">
        <v>1556337470799</v>
      </c>
      <c r="C1007" s="4" t="s">
        <v>5267</v>
      </c>
      <c r="D1007" s="4" t="s">
        <v>11</v>
      </c>
      <c r="E1007" s="6" t="s">
        <v>5268</v>
      </c>
      <c r="F1007" s="5">
        <f>decoded[[#This Row],[FRT_DEC]]-B1006</f>
        <v>26</v>
      </c>
      <c r="G1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INFO]]))),G1006)</f>
        <v>56</v>
      </c>
    </row>
    <row r="1008" spans="1:7" x14ac:dyDescent="0.25">
      <c r="A1008" s="4" t="s">
        <v>1009</v>
      </c>
      <c r="B1008" s="5">
        <v>1556337470836</v>
      </c>
      <c r="C1008" s="4" t="s">
        <v>5269</v>
      </c>
      <c r="D1008" s="4" t="s">
        <v>57</v>
      </c>
      <c r="E1008" s="6" t="s">
        <v>2155</v>
      </c>
      <c r="F1008" s="5">
        <f>decoded[[#This Row],[FRT_DEC]]-B1007</f>
        <v>37</v>
      </c>
      <c r="G1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INFO]]))),G1007)</f>
        <v>56</v>
      </c>
    </row>
    <row r="1009" spans="1:7" x14ac:dyDescent="0.25">
      <c r="A1009" s="4" t="s">
        <v>1010</v>
      </c>
      <c r="B1009" s="5">
        <v>1556337470840</v>
      </c>
      <c r="C1009" s="4" t="s">
        <v>5270</v>
      </c>
      <c r="D1009" s="4" t="s">
        <v>57</v>
      </c>
      <c r="E1009" s="6" t="s">
        <v>2152</v>
      </c>
      <c r="F1009" s="5">
        <f>decoded[[#This Row],[FRT_DEC]]-B1008</f>
        <v>4</v>
      </c>
      <c r="G1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INFO]]))),G1008)</f>
        <v>56</v>
      </c>
    </row>
    <row r="1010" spans="1:7" x14ac:dyDescent="0.25">
      <c r="A1010" s="4" t="s">
        <v>1011</v>
      </c>
      <c r="B1010" s="5">
        <v>1556337470843</v>
      </c>
      <c r="C1010" s="4" t="s">
        <v>5271</v>
      </c>
      <c r="D1010" s="4" t="s">
        <v>57</v>
      </c>
      <c r="E1010" s="6" t="s">
        <v>60</v>
      </c>
      <c r="F1010" s="5">
        <f>decoded[[#This Row],[FRT_DEC]]-B1009</f>
        <v>3</v>
      </c>
      <c r="G1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INFO]]))),G1009)</f>
        <v>56</v>
      </c>
    </row>
    <row r="1011" spans="1:7" x14ac:dyDescent="0.25">
      <c r="A1011" s="4" t="s">
        <v>1012</v>
      </c>
      <c r="B1011" s="5">
        <v>1556337470847</v>
      </c>
      <c r="C1011" s="4" t="s">
        <v>5272</v>
      </c>
      <c r="D1011" s="4" t="s">
        <v>61</v>
      </c>
      <c r="E1011" s="6" t="s">
        <v>5273</v>
      </c>
      <c r="F1011" s="5">
        <f>decoded[[#This Row],[FRT_DEC]]-B1010</f>
        <v>4</v>
      </c>
      <c r="G1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INFO]]))),G1010)</f>
        <v>56</v>
      </c>
    </row>
    <row r="1012" spans="1:7" x14ac:dyDescent="0.25">
      <c r="A1012" s="4" t="s">
        <v>1013</v>
      </c>
      <c r="B1012" s="5">
        <v>1556337470851</v>
      </c>
      <c r="C1012" s="4" t="s">
        <v>5274</v>
      </c>
      <c r="D1012" s="4" t="s">
        <v>62</v>
      </c>
      <c r="E1012" s="6" t="s">
        <v>63</v>
      </c>
      <c r="F1012" s="5">
        <f>decoded[[#This Row],[FRT_DEC]]-B1011</f>
        <v>4</v>
      </c>
      <c r="G1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INFO]]))),G1011)</f>
        <v>56</v>
      </c>
    </row>
    <row r="1013" spans="1:7" x14ac:dyDescent="0.25">
      <c r="A1013" s="4" t="s">
        <v>1014</v>
      </c>
      <c r="B1013" s="5">
        <v>1556337470864</v>
      </c>
      <c r="C1013" s="4" t="s">
        <v>5275</v>
      </c>
      <c r="D1013" s="4" t="s">
        <v>1131</v>
      </c>
      <c r="E1013" s="6" t="s">
        <v>2161</v>
      </c>
      <c r="F1013" s="5">
        <f>decoded[[#This Row],[FRT_DEC]]-B1012</f>
        <v>13</v>
      </c>
      <c r="G1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INFO]]))),G1012)</f>
        <v>56</v>
      </c>
    </row>
    <row r="1014" spans="1:7" x14ac:dyDescent="0.25">
      <c r="A1014" s="4" t="s">
        <v>1015</v>
      </c>
      <c r="B1014" s="5">
        <v>1556337470867</v>
      </c>
      <c r="C1014" s="4" t="s">
        <v>5276</v>
      </c>
      <c r="D1014" s="4" t="s">
        <v>1131</v>
      </c>
      <c r="E1014" s="6" t="s">
        <v>2153</v>
      </c>
      <c r="F1014" s="5">
        <f>decoded[[#This Row],[FRT_DEC]]-B1013</f>
        <v>3</v>
      </c>
      <c r="G1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INFO]]))),G1013)</f>
        <v>56</v>
      </c>
    </row>
    <row r="1015" spans="1:7" x14ac:dyDescent="0.25">
      <c r="A1015" s="4" t="s">
        <v>1016</v>
      </c>
      <c r="B1015" s="5">
        <v>1556337470871</v>
      </c>
      <c r="C1015" s="4" t="s">
        <v>5277</v>
      </c>
      <c r="D1015" s="4" t="s">
        <v>65</v>
      </c>
      <c r="E1015" s="6" t="s">
        <v>66</v>
      </c>
      <c r="F1015" s="5">
        <f>decoded[[#This Row],[FRT_DEC]]-B1014</f>
        <v>4</v>
      </c>
      <c r="G1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INFO]]))),G1014)</f>
        <v>56</v>
      </c>
    </row>
    <row r="1016" spans="1:7" x14ac:dyDescent="0.25">
      <c r="A1016" s="4" t="s">
        <v>1017</v>
      </c>
      <c r="B1016" s="5">
        <v>1556337470876</v>
      </c>
      <c r="C1016" s="4" t="s">
        <v>5278</v>
      </c>
      <c r="D1016" s="4" t="s">
        <v>8</v>
      </c>
      <c r="E1016" s="6" t="s">
        <v>4003</v>
      </c>
      <c r="F1016" s="5">
        <f>decoded[[#This Row],[FRT_DEC]]-B1015</f>
        <v>5</v>
      </c>
      <c r="G1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INFO]]))),G1015)</f>
        <v>56</v>
      </c>
    </row>
    <row r="1017" spans="1:7" x14ac:dyDescent="0.25">
      <c r="A1017" s="4" t="s">
        <v>1018</v>
      </c>
      <c r="B1017" s="5">
        <v>1556337470881</v>
      </c>
      <c r="C1017" s="4" t="s">
        <v>5279</v>
      </c>
      <c r="D1017" s="4" t="s">
        <v>11</v>
      </c>
      <c r="E1017" s="6" t="s">
        <v>4004</v>
      </c>
      <c r="F1017" s="5">
        <f>decoded[[#This Row],[FRT_DEC]]-B1016</f>
        <v>5</v>
      </c>
      <c r="G1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INFO]]))),G1016)</f>
        <v>56</v>
      </c>
    </row>
    <row r="1018" spans="1:7" x14ac:dyDescent="0.25">
      <c r="A1018" s="4" t="s">
        <v>1019</v>
      </c>
      <c r="B1018" s="5">
        <v>1556337470894</v>
      </c>
      <c r="C1018" s="4" t="s">
        <v>5280</v>
      </c>
      <c r="D1018" s="4" t="s">
        <v>97</v>
      </c>
      <c r="E1018" s="6" t="s">
        <v>3741</v>
      </c>
      <c r="F1018" s="5">
        <f>decoded[[#This Row],[FRT_DEC]]-B1017</f>
        <v>13</v>
      </c>
      <c r="G1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INFO]]))),G1017)</f>
        <v>56</v>
      </c>
    </row>
    <row r="1019" spans="1:7" x14ac:dyDescent="0.25">
      <c r="A1019" s="4" t="s">
        <v>1020</v>
      </c>
      <c r="B1019" s="5">
        <v>1556337470899</v>
      </c>
      <c r="C1019" s="4" t="s">
        <v>5281</v>
      </c>
      <c r="D1019" s="4" t="s">
        <v>97</v>
      </c>
      <c r="E1019" s="6" t="s">
        <v>2127</v>
      </c>
      <c r="F1019" s="5">
        <f>decoded[[#This Row],[FRT_DEC]]-B1018</f>
        <v>5</v>
      </c>
      <c r="G1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INFO]]))),G1018)</f>
        <v>56</v>
      </c>
    </row>
    <row r="1020" spans="1:7" x14ac:dyDescent="0.25">
      <c r="A1020" s="4" t="s">
        <v>1021</v>
      </c>
      <c r="B1020" s="5">
        <v>1556337470911</v>
      </c>
      <c r="C1020" s="4" t="s">
        <v>5282</v>
      </c>
      <c r="D1020" s="4" t="s">
        <v>9</v>
      </c>
      <c r="E1020" s="6" t="s">
        <v>4002</v>
      </c>
      <c r="F1020" s="5">
        <f>decoded[[#This Row],[FRT_DEC]]-B1019</f>
        <v>12</v>
      </c>
      <c r="G1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INFO]]))),G1019)</f>
        <v>56</v>
      </c>
    </row>
    <row r="1021" spans="1:7" x14ac:dyDescent="0.25">
      <c r="A1021" s="4" t="s">
        <v>1022</v>
      </c>
      <c r="B1021" s="5">
        <v>1556337470916</v>
      </c>
      <c r="C1021" s="4" t="s">
        <v>5283</v>
      </c>
      <c r="D1021" s="4" t="s">
        <v>97</v>
      </c>
      <c r="E1021" s="6" t="s">
        <v>2146</v>
      </c>
      <c r="F1021" s="5">
        <f>decoded[[#This Row],[FRT_DEC]]-B1020</f>
        <v>5</v>
      </c>
      <c r="G1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INFO]]))),G1020)</f>
        <v>56</v>
      </c>
    </row>
    <row r="1022" spans="1:7" x14ac:dyDescent="0.25">
      <c r="A1022" s="4" t="s">
        <v>1023</v>
      </c>
      <c r="B1022" s="5">
        <v>1556337471667</v>
      </c>
      <c r="C1022" s="4" t="s">
        <v>5284</v>
      </c>
      <c r="D1022" s="4" t="s">
        <v>12</v>
      </c>
      <c r="E1022" s="6" t="s">
        <v>4</v>
      </c>
      <c r="F1022" s="5">
        <f>decoded[[#This Row],[FRT_DEC]]-B1021</f>
        <v>751</v>
      </c>
      <c r="G1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INFO]]))),G1021)</f>
        <v>56</v>
      </c>
    </row>
    <row r="1023" spans="1:7" x14ac:dyDescent="0.25">
      <c r="A1023" s="4" t="s">
        <v>1058</v>
      </c>
      <c r="B1023" s="5">
        <v>1556337471673</v>
      </c>
      <c r="C1023" s="4" t="s">
        <v>5285</v>
      </c>
      <c r="D1023" s="4" t="s">
        <v>8</v>
      </c>
      <c r="E1023" s="6" t="s">
        <v>4081</v>
      </c>
      <c r="F1023" s="5">
        <f>decoded[[#This Row],[FRT_DEC]]-B1022</f>
        <v>6</v>
      </c>
      <c r="G1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INFO]]))),G1022)</f>
        <v>56</v>
      </c>
    </row>
    <row r="1024" spans="1:7" x14ac:dyDescent="0.25">
      <c r="A1024" s="4" t="s">
        <v>1024</v>
      </c>
      <c r="B1024" s="5">
        <v>1556337471770</v>
      </c>
      <c r="C1024" s="4" t="s">
        <v>5286</v>
      </c>
      <c r="D1024" s="4" t="s">
        <v>12</v>
      </c>
      <c r="E1024" s="6" t="s">
        <v>4</v>
      </c>
      <c r="F1024" s="5">
        <f>decoded[[#This Row],[FRT_DEC]]-B1023</f>
        <v>97</v>
      </c>
      <c r="G1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INFO]]))),G1023)</f>
        <v>56</v>
      </c>
    </row>
    <row r="1025" spans="1:7" x14ac:dyDescent="0.25">
      <c r="A1025" s="4" t="s">
        <v>1025</v>
      </c>
      <c r="B1025" s="5">
        <v>1556337471777</v>
      </c>
      <c r="C1025" s="4" t="s">
        <v>5287</v>
      </c>
      <c r="D1025" s="4" t="s">
        <v>8</v>
      </c>
      <c r="E1025" s="6" t="s">
        <v>4080</v>
      </c>
      <c r="F1025" s="5">
        <f>decoded[[#This Row],[FRT_DEC]]-B1024</f>
        <v>7</v>
      </c>
      <c r="G1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INFO]]))),G1024)</f>
        <v>56</v>
      </c>
    </row>
    <row r="1026" spans="1:7" x14ac:dyDescent="0.25">
      <c r="A1026" s="4" t="s">
        <v>1026</v>
      </c>
      <c r="B1026" s="5">
        <v>1556337604471</v>
      </c>
      <c r="C1026" s="4" t="s">
        <v>5288</v>
      </c>
      <c r="D1026" s="4" t="s">
        <v>13</v>
      </c>
      <c r="E1026" s="6" t="s">
        <v>5</v>
      </c>
      <c r="F1026" s="5">
        <f>decoded[[#This Row],[FRT_DEC]]-B1025</f>
        <v>132694</v>
      </c>
      <c r="G1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INFO]]))),G1025)</f>
        <v>56</v>
      </c>
    </row>
    <row r="1027" spans="1:7" x14ac:dyDescent="0.25">
      <c r="A1027" s="4" t="s">
        <v>1027</v>
      </c>
      <c r="B1027" s="5">
        <v>1556337604476</v>
      </c>
      <c r="C1027" s="4" t="s">
        <v>5289</v>
      </c>
      <c r="D1027" s="4" t="s">
        <v>11</v>
      </c>
      <c r="E1027" s="6" t="s">
        <v>4083</v>
      </c>
      <c r="F1027" s="5">
        <f>decoded[[#This Row],[FRT_DEC]]-B1026</f>
        <v>5</v>
      </c>
      <c r="G1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INFO]]))),G1026)</f>
        <v>56</v>
      </c>
    </row>
    <row r="1028" spans="1:7" x14ac:dyDescent="0.25">
      <c r="A1028" s="4" t="s">
        <v>1175</v>
      </c>
      <c r="B1028" s="5">
        <v>1556337604513</v>
      </c>
      <c r="C1028" s="4" t="s">
        <v>5290</v>
      </c>
      <c r="D1028" s="4" t="s">
        <v>12</v>
      </c>
      <c r="E1028" s="6" t="s">
        <v>4</v>
      </c>
      <c r="F1028" s="5">
        <f>decoded[[#This Row],[FRT_DEC]]-B1027</f>
        <v>37</v>
      </c>
      <c r="G1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INFO]]))),G1027)</f>
        <v>56</v>
      </c>
    </row>
    <row r="1029" spans="1:7" x14ac:dyDescent="0.25">
      <c r="A1029" s="4" t="s">
        <v>1028</v>
      </c>
      <c r="B1029" s="5">
        <v>1556337604517</v>
      </c>
      <c r="C1029" s="4" t="s">
        <v>5291</v>
      </c>
      <c r="D1029" s="4" t="s">
        <v>14</v>
      </c>
      <c r="E1029" s="6" t="s">
        <v>6</v>
      </c>
      <c r="F1029" s="5">
        <f>decoded[[#This Row],[FRT_DEC]]-B1028</f>
        <v>4</v>
      </c>
      <c r="G1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INFO]]))),G1028)</f>
        <v>56</v>
      </c>
    </row>
    <row r="1030" spans="1:7" x14ac:dyDescent="0.25">
      <c r="A1030" s="4" t="s">
        <v>1029</v>
      </c>
      <c r="B1030" s="5">
        <v>1556337604527</v>
      </c>
      <c r="C1030" s="4" t="s">
        <v>5292</v>
      </c>
      <c r="D1030" s="4" t="s">
        <v>14</v>
      </c>
      <c r="E1030" s="6" t="s">
        <v>2005</v>
      </c>
      <c r="F1030" s="5">
        <f>decoded[[#This Row],[FRT_DEC]]-B1029</f>
        <v>10</v>
      </c>
      <c r="G1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INFO]]))),G1029)</f>
        <v>56</v>
      </c>
    </row>
    <row r="1031" spans="1:7" x14ac:dyDescent="0.25">
      <c r="A1031" s="4" t="s">
        <v>1030</v>
      </c>
      <c r="B1031" s="5">
        <v>1556337604533</v>
      </c>
      <c r="C1031" s="4" t="s">
        <v>5293</v>
      </c>
      <c r="D1031" s="4" t="s">
        <v>2006</v>
      </c>
      <c r="E1031" s="6" t="s">
        <v>2148</v>
      </c>
      <c r="F1031" s="5">
        <f>decoded[[#This Row],[FRT_DEC]]-B1030</f>
        <v>6</v>
      </c>
      <c r="G1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INFO]]))),G1030)</f>
        <v>56</v>
      </c>
    </row>
    <row r="1032" spans="1:7" x14ac:dyDescent="0.25">
      <c r="A1032" s="4" t="s">
        <v>1031</v>
      </c>
      <c r="B1032" s="5">
        <v>1556337604545</v>
      </c>
      <c r="C1032" s="4" t="s">
        <v>5294</v>
      </c>
      <c r="D1032" s="4" t="s">
        <v>74</v>
      </c>
      <c r="E1032" s="6" t="s">
        <v>3758</v>
      </c>
      <c r="F1032" s="5">
        <f>decoded[[#This Row],[FRT_DEC]]-B1031</f>
        <v>12</v>
      </c>
      <c r="G1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INFO]]))),G1031)</f>
        <v>56</v>
      </c>
    </row>
    <row r="1033" spans="1:7" x14ac:dyDescent="0.25">
      <c r="A1033" s="4" t="s">
        <v>1032</v>
      </c>
      <c r="B1033" s="5">
        <v>1556337604547</v>
      </c>
      <c r="C1033" s="4" t="s">
        <v>5295</v>
      </c>
      <c r="D1033" s="4" t="s">
        <v>74</v>
      </c>
      <c r="E1033" s="6" t="s">
        <v>5296</v>
      </c>
      <c r="F1033" s="5">
        <f>decoded[[#This Row],[FRT_DEC]]-B1032</f>
        <v>2</v>
      </c>
      <c r="G1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INFO]]))),G1032)</f>
        <v>56</v>
      </c>
    </row>
    <row r="1034" spans="1:7" x14ac:dyDescent="0.25">
      <c r="A1034" s="4" t="s">
        <v>1033</v>
      </c>
      <c r="B1034" s="5">
        <v>1556337604561</v>
      </c>
      <c r="C1034" s="4" t="s">
        <v>5297</v>
      </c>
      <c r="D1034" s="4" t="s">
        <v>51</v>
      </c>
      <c r="E1034" s="6" t="s">
        <v>5298</v>
      </c>
      <c r="F1034" s="5">
        <f>decoded[[#This Row],[FRT_DEC]]-B1033</f>
        <v>14</v>
      </c>
      <c r="G1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INFO]]))),G1033)</f>
        <v>56</v>
      </c>
    </row>
    <row r="1035" spans="1:7" x14ac:dyDescent="0.25">
      <c r="A1035" s="4" t="s">
        <v>1034</v>
      </c>
      <c r="B1035" s="5">
        <v>1556337604564</v>
      </c>
      <c r="C1035" s="4" t="s">
        <v>5299</v>
      </c>
      <c r="D1035" s="4" t="s">
        <v>51</v>
      </c>
      <c r="E1035" s="6" t="s">
        <v>5300</v>
      </c>
      <c r="F1035" s="5">
        <f>decoded[[#This Row],[FRT_DEC]]-B1034</f>
        <v>3</v>
      </c>
      <c r="G1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INFO]]))),G1034)</f>
        <v>56</v>
      </c>
    </row>
    <row r="1036" spans="1:7" x14ac:dyDescent="0.25">
      <c r="A1036" s="4" t="s">
        <v>1035</v>
      </c>
      <c r="B1036" s="5">
        <v>1556337604570</v>
      </c>
      <c r="C1036" s="4" t="s">
        <v>5301</v>
      </c>
      <c r="D1036" s="4" t="s">
        <v>11</v>
      </c>
      <c r="E1036" s="6" t="s">
        <v>4120</v>
      </c>
      <c r="F1036" s="5">
        <f>decoded[[#This Row],[FRT_DEC]]-B1035</f>
        <v>6</v>
      </c>
      <c r="G1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INFO]]))),G1035)</f>
        <v>56</v>
      </c>
    </row>
    <row r="1037" spans="1:7" x14ac:dyDescent="0.25">
      <c r="A1037" s="4" t="s">
        <v>1036</v>
      </c>
      <c r="B1037" s="5">
        <v>1556337604581</v>
      </c>
      <c r="C1037" s="4" t="s">
        <v>5302</v>
      </c>
      <c r="D1037" s="4" t="s">
        <v>8</v>
      </c>
      <c r="E1037" s="6" t="s">
        <v>4084</v>
      </c>
      <c r="F1037" s="5">
        <f>decoded[[#This Row],[FRT_DEC]]-B1036</f>
        <v>11</v>
      </c>
      <c r="G1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INFO]]))),G1036)</f>
        <v>56</v>
      </c>
    </row>
    <row r="1038" spans="1:7" x14ac:dyDescent="0.25">
      <c r="A1038" s="4" t="s">
        <v>1037</v>
      </c>
      <c r="B1038" s="5">
        <v>1556337604599</v>
      </c>
      <c r="C1038" s="4" t="s">
        <v>5303</v>
      </c>
      <c r="D1038" s="4" t="s">
        <v>12</v>
      </c>
      <c r="E1038" s="6" t="s">
        <v>4</v>
      </c>
      <c r="F1038" s="5">
        <f>decoded[[#This Row],[FRT_DEC]]-B1037</f>
        <v>18</v>
      </c>
      <c r="G1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INFO]]))),G1037)</f>
        <v>56</v>
      </c>
    </row>
    <row r="1039" spans="1:7" x14ac:dyDescent="0.25">
      <c r="A1039" s="4" t="s">
        <v>1176</v>
      </c>
      <c r="B1039" s="5">
        <v>1556337604605</v>
      </c>
      <c r="C1039" s="4" t="s">
        <v>5304</v>
      </c>
      <c r="D1039" s="4" t="s">
        <v>8</v>
      </c>
      <c r="E1039" s="6" t="s">
        <v>4124</v>
      </c>
      <c r="F1039" s="5">
        <f>decoded[[#This Row],[FRT_DEC]]-B1038</f>
        <v>6</v>
      </c>
      <c r="G1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INFO]]))),G1038)</f>
        <v>56</v>
      </c>
    </row>
    <row r="1040" spans="1:7" x14ac:dyDescent="0.25">
      <c r="A1040" s="4" t="s">
        <v>1177</v>
      </c>
      <c r="B1040" s="5">
        <v>1556337970284</v>
      </c>
      <c r="C1040" s="4" t="s">
        <v>5305</v>
      </c>
      <c r="D1040" s="4" t="s">
        <v>13</v>
      </c>
      <c r="E1040" s="6" t="s">
        <v>5</v>
      </c>
      <c r="F1040" s="5">
        <f>decoded[[#This Row],[FRT_DEC]]-B1039</f>
        <v>365679</v>
      </c>
      <c r="G1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INFO]]))),G1039)</f>
        <v>56</v>
      </c>
    </row>
    <row r="1041" spans="1:7" x14ac:dyDescent="0.25">
      <c r="A1041" s="4" t="s">
        <v>1178</v>
      </c>
      <c r="B1041" s="5">
        <v>1556337970289</v>
      </c>
      <c r="C1041" s="4" t="s">
        <v>5306</v>
      </c>
      <c r="D1041" s="4" t="s">
        <v>11</v>
      </c>
      <c r="E1041" s="6" t="s">
        <v>4010</v>
      </c>
      <c r="F1041" s="5">
        <f>decoded[[#This Row],[FRT_DEC]]-B1040</f>
        <v>5</v>
      </c>
      <c r="G1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INFO]]))),G1040)</f>
        <v>56</v>
      </c>
    </row>
    <row r="1042" spans="1:7" x14ac:dyDescent="0.25">
      <c r="A1042" s="4" t="s">
        <v>1179</v>
      </c>
      <c r="B1042" s="5">
        <v>1556337970363</v>
      </c>
      <c r="C1042" s="4" t="s">
        <v>5307</v>
      </c>
      <c r="D1042" s="4" t="s">
        <v>12</v>
      </c>
      <c r="E1042" s="6" t="s">
        <v>4</v>
      </c>
      <c r="F1042" s="5">
        <f>decoded[[#This Row],[FRT_DEC]]-B1041</f>
        <v>74</v>
      </c>
      <c r="G1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INFO]]))),G1041)</f>
        <v>56</v>
      </c>
    </row>
    <row r="1043" spans="1:7" x14ac:dyDescent="0.25">
      <c r="A1043" s="4" t="s">
        <v>1180</v>
      </c>
      <c r="B1043" s="5">
        <v>1556337970367</v>
      </c>
      <c r="C1043" s="4" t="s">
        <v>5308</v>
      </c>
      <c r="D1043" s="4" t="s">
        <v>14</v>
      </c>
      <c r="E1043" s="6" t="s">
        <v>6</v>
      </c>
      <c r="F1043" s="5">
        <f>decoded[[#This Row],[FRT_DEC]]-B1042</f>
        <v>4</v>
      </c>
      <c r="G1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INFO]]))),G1042)</f>
        <v>56</v>
      </c>
    </row>
    <row r="1044" spans="1:7" x14ac:dyDescent="0.25">
      <c r="A1044" s="4" t="s">
        <v>1181</v>
      </c>
      <c r="B1044" s="5">
        <v>1556337970376</v>
      </c>
      <c r="C1044" s="4" t="s">
        <v>5309</v>
      </c>
      <c r="D1044" s="4" t="s">
        <v>14</v>
      </c>
      <c r="E1044" s="6" t="s">
        <v>71</v>
      </c>
      <c r="F1044" s="5">
        <f>decoded[[#This Row],[FRT_DEC]]-B1043</f>
        <v>9</v>
      </c>
      <c r="G1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INFO]]))),G1043)</f>
        <v>56</v>
      </c>
    </row>
    <row r="1045" spans="1:7" x14ac:dyDescent="0.25">
      <c r="A1045" s="4" t="s">
        <v>1182</v>
      </c>
      <c r="B1045" s="5">
        <v>1556337970383</v>
      </c>
      <c r="C1045" s="4" t="s">
        <v>5310</v>
      </c>
      <c r="D1045" s="4" t="s">
        <v>73</v>
      </c>
      <c r="E1045" s="6" t="s">
        <v>2164</v>
      </c>
      <c r="F1045" s="5">
        <f>decoded[[#This Row],[FRT_DEC]]-B1044</f>
        <v>7</v>
      </c>
      <c r="G1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INFO]]))),G1044)</f>
        <v>56</v>
      </c>
    </row>
    <row r="1046" spans="1:7" x14ac:dyDescent="0.25">
      <c r="A1046" s="4" t="s">
        <v>1183</v>
      </c>
      <c r="B1046" s="5">
        <v>1556337970388</v>
      </c>
      <c r="C1046" s="4" t="s">
        <v>5311</v>
      </c>
      <c r="D1046" s="4" t="s">
        <v>320</v>
      </c>
      <c r="E1046" s="6" t="s">
        <v>5312</v>
      </c>
      <c r="F1046" s="5">
        <f>decoded[[#This Row],[FRT_DEC]]-B1045</f>
        <v>5</v>
      </c>
      <c r="G1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INFO]]))),G1045)</f>
        <v>56</v>
      </c>
    </row>
    <row r="1047" spans="1:7" x14ac:dyDescent="0.25">
      <c r="A1047" s="4" t="s">
        <v>1184</v>
      </c>
      <c r="B1047" s="5">
        <v>1556337970390</v>
      </c>
      <c r="C1047" s="4" t="s">
        <v>5313</v>
      </c>
      <c r="D1047" s="4" t="s">
        <v>241</v>
      </c>
      <c r="E1047" s="6" t="s">
        <v>3764</v>
      </c>
      <c r="F1047" s="5">
        <f>decoded[[#This Row],[FRT_DEC]]-B1046</f>
        <v>2</v>
      </c>
      <c r="G1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INFO]]))),G1046)</f>
        <v>56</v>
      </c>
    </row>
    <row r="1048" spans="1:7" x14ac:dyDescent="0.25">
      <c r="A1048" s="4" t="s">
        <v>1185</v>
      </c>
      <c r="B1048" s="5">
        <v>1556337970432</v>
      </c>
      <c r="C1048" s="4" t="s">
        <v>5314</v>
      </c>
      <c r="D1048" s="4" t="s">
        <v>2162</v>
      </c>
      <c r="E1048" s="6" t="s">
        <v>3745</v>
      </c>
      <c r="F1048" s="5">
        <f>decoded[[#This Row],[FRT_DEC]]-B1047</f>
        <v>42</v>
      </c>
      <c r="G1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INFO]]))),G1047)</f>
        <v>56</v>
      </c>
    </row>
    <row r="1049" spans="1:7" x14ac:dyDescent="0.25">
      <c r="A1049" s="4" t="s">
        <v>1186</v>
      </c>
      <c r="B1049" s="5">
        <v>1556337970438</v>
      </c>
      <c r="C1049" s="4" t="s">
        <v>5315</v>
      </c>
      <c r="D1049" s="4" t="s">
        <v>74</v>
      </c>
      <c r="E1049" s="6" t="s">
        <v>243</v>
      </c>
      <c r="F1049" s="5">
        <f>decoded[[#This Row],[FRT_DEC]]-B1048</f>
        <v>6</v>
      </c>
      <c r="G1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INFO]]))),G1048)</f>
        <v>56</v>
      </c>
    </row>
    <row r="1050" spans="1:7" x14ac:dyDescent="0.25">
      <c r="A1050" s="4" t="s">
        <v>1187</v>
      </c>
      <c r="B1050" s="5">
        <v>1556337970440</v>
      </c>
      <c r="C1050" s="4" t="s">
        <v>5316</v>
      </c>
      <c r="D1050" s="4" t="s">
        <v>74</v>
      </c>
      <c r="E1050" s="6" t="s">
        <v>5317</v>
      </c>
      <c r="F1050" s="5">
        <f>decoded[[#This Row],[FRT_DEC]]-B1049</f>
        <v>2</v>
      </c>
      <c r="G1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INFO]]))),G1049)</f>
        <v>56</v>
      </c>
    </row>
    <row r="1051" spans="1:7" x14ac:dyDescent="0.25">
      <c r="A1051" s="4" t="s">
        <v>1188</v>
      </c>
      <c r="B1051" s="5">
        <v>1556337970454</v>
      </c>
      <c r="C1051" s="4" t="s">
        <v>5318</v>
      </c>
      <c r="D1051" s="4" t="s">
        <v>51</v>
      </c>
      <c r="E1051" s="6" t="s">
        <v>5319</v>
      </c>
      <c r="F1051" s="5">
        <f>decoded[[#This Row],[FRT_DEC]]-B1050</f>
        <v>14</v>
      </c>
      <c r="G1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INFO]]))),G1050)</f>
        <v>56</v>
      </c>
    </row>
    <row r="1052" spans="1:7" x14ac:dyDescent="0.25">
      <c r="A1052" s="4" t="s">
        <v>1189</v>
      </c>
      <c r="B1052" s="5">
        <v>1556337970457</v>
      </c>
      <c r="C1052" s="4" t="s">
        <v>5320</v>
      </c>
      <c r="D1052" s="4" t="s">
        <v>51</v>
      </c>
      <c r="E1052" s="6" t="s">
        <v>5321</v>
      </c>
      <c r="F1052" s="5">
        <f>decoded[[#This Row],[FRT_DEC]]-B1051</f>
        <v>3</v>
      </c>
      <c r="G1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INFO]]))),G1051)</f>
        <v>56</v>
      </c>
    </row>
    <row r="1053" spans="1:7" x14ac:dyDescent="0.25">
      <c r="A1053" s="4" t="s">
        <v>1190</v>
      </c>
      <c r="B1053" s="5">
        <v>1556337970461</v>
      </c>
      <c r="C1053" s="4" t="s">
        <v>5322</v>
      </c>
      <c r="D1053" s="4" t="s">
        <v>247</v>
      </c>
      <c r="E1053" s="6" t="s">
        <v>248</v>
      </c>
      <c r="F1053" s="5">
        <f>decoded[[#This Row],[FRT_DEC]]-B1052</f>
        <v>4</v>
      </c>
      <c r="G1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INFO]]))),G1052)</f>
        <v>56</v>
      </c>
    </row>
    <row r="1054" spans="1:7" x14ac:dyDescent="0.25">
      <c r="A1054" s="4" t="s">
        <v>1191</v>
      </c>
      <c r="B1054" s="5">
        <v>1556337970466</v>
      </c>
      <c r="C1054" s="4" t="s">
        <v>5323</v>
      </c>
      <c r="D1054" s="4" t="s">
        <v>11</v>
      </c>
      <c r="E1054" s="6" t="s">
        <v>4019</v>
      </c>
      <c r="F1054" s="5">
        <f>decoded[[#This Row],[FRT_DEC]]-B1053</f>
        <v>5</v>
      </c>
      <c r="G1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INFO]]))),G1053)</f>
        <v>56</v>
      </c>
    </row>
    <row r="1055" spans="1:7" x14ac:dyDescent="0.25">
      <c r="A1055" s="4" t="s">
        <v>1192</v>
      </c>
      <c r="B1055" s="5">
        <v>1556337970479</v>
      </c>
      <c r="C1055" s="4" t="s">
        <v>5324</v>
      </c>
      <c r="D1055" s="4" t="s">
        <v>52</v>
      </c>
      <c r="E1055" s="6" t="s">
        <v>321</v>
      </c>
      <c r="F1055" s="5">
        <f>decoded[[#This Row],[FRT_DEC]]-B1054</f>
        <v>13</v>
      </c>
      <c r="G1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INFO]]))),G1054)</f>
        <v>56</v>
      </c>
    </row>
    <row r="1056" spans="1:7" x14ac:dyDescent="0.25">
      <c r="A1056" s="4" t="s">
        <v>1193</v>
      </c>
      <c r="B1056" s="5">
        <v>1556337970487</v>
      </c>
      <c r="C1056" s="4" t="s">
        <v>5325</v>
      </c>
      <c r="D1056" s="4" t="s">
        <v>2082</v>
      </c>
      <c r="E1056" s="6" t="s">
        <v>4026</v>
      </c>
      <c r="F1056" s="5">
        <f>decoded[[#This Row],[FRT_DEC]]-B1055</f>
        <v>8</v>
      </c>
      <c r="G1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INFO]]))),G1055)</f>
        <v>56</v>
      </c>
    </row>
    <row r="1057" spans="1:7" x14ac:dyDescent="0.25">
      <c r="A1057" s="4" t="s">
        <v>1194</v>
      </c>
      <c r="B1057" s="5">
        <v>1556337970490</v>
      </c>
      <c r="C1057" s="4" t="s">
        <v>5326</v>
      </c>
      <c r="D1057" s="4" t="s">
        <v>322</v>
      </c>
      <c r="E1057" s="6" t="s">
        <v>5327</v>
      </c>
      <c r="F1057" s="5">
        <f>decoded[[#This Row],[FRT_DEC]]-B1056</f>
        <v>3</v>
      </c>
      <c r="G1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INFO]]))),G1056)</f>
        <v>56</v>
      </c>
    </row>
    <row r="1058" spans="1:7" x14ac:dyDescent="0.25">
      <c r="A1058" s="4" t="s">
        <v>1195</v>
      </c>
      <c r="B1058" s="5">
        <v>1556337970508</v>
      </c>
      <c r="C1058" s="4" t="s">
        <v>5328</v>
      </c>
      <c r="D1058" s="4" t="s">
        <v>12</v>
      </c>
      <c r="E1058" s="6" t="s">
        <v>4</v>
      </c>
      <c r="F1058" s="5">
        <f>decoded[[#This Row],[FRT_DEC]]-B1057</f>
        <v>18</v>
      </c>
      <c r="G1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INFO]]))),G1057)</f>
        <v>56</v>
      </c>
    </row>
    <row r="1059" spans="1:7" x14ac:dyDescent="0.25">
      <c r="A1059" s="4" t="s">
        <v>1196</v>
      </c>
      <c r="B1059" s="5">
        <v>1556337970514</v>
      </c>
      <c r="C1059" s="4" t="s">
        <v>5329</v>
      </c>
      <c r="D1059" s="4" t="s">
        <v>8</v>
      </c>
      <c r="E1059" s="6" t="s">
        <v>4089</v>
      </c>
      <c r="F1059" s="5">
        <f>decoded[[#This Row],[FRT_DEC]]-B1058</f>
        <v>6</v>
      </c>
      <c r="G1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INFO]]))),G1058)</f>
        <v>56</v>
      </c>
    </row>
    <row r="1060" spans="1:7" x14ac:dyDescent="0.25">
      <c r="A1060" s="4" t="s">
        <v>1197</v>
      </c>
      <c r="B1060" s="5">
        <v>1556337971436</v>
      </c>
      <c r="C1060" s="4" t="s">
        <v>5330</v>
      </c>
      <c r="D1060" s="4" t="s">
        <v>10</v>
      </c>
      <c r="E1060" s="6" t="s">
        <v>5331</v>
      </c>
      <c r="F1060" s="5">
        <f>decoded[[#This Row],[FRT_DEC]]-B1059</f>
        <v>922</v>
      </c>
      <c r="G1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INFO]]))),G1059)</f>
        <v>56</v>
      </c>
    </row>
    <row r="1061" spans="1:7" ht="30" x14ac:dyDescent="0.25">
      <c r="A1061" s="4" t="s">
        <v>1198</v>
      </c>
      <c r="B1061" s="5">
        <v>1556337971452</v>
      </c>
      <c r="C1061" s="4" t="s">
        <v>5332</v>
      </c>
      <c r="D1061" s="4" t="s">
        <v>10</v>
      </c>
      <c r="E1061" s="6" t="s">
        <v>5333</v>
      </c>
      <c r="F1061" s="5">
        <f>decoded[[#This Row],[FRT_DEC]]-B1060</f>
        <v>16</v>
      </c>
      <c r="G1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INFO]]))),G1060)</f>
        <v>56</v>
      </c>
    </row>
    <row r="1062" spans="1:7" x14ac:dyDescent="0.25">
      <c r="A1062" s="4" t="s">
        <v>1199</v>
      </c>
      <c r="B1062" s="5">
        <v>1556337971455</v>
      </c>
      <c r="C1062" s="4" t="s">
        <v>5334</v>
      </c>
      <c r="D1062" s="4" t="s">
        <v>10</v>
      </c>
      <c r="E1062" s="6" t="s">
        <v>5335</v>
      </c>
      <c r="F1062" s="5">
        <f>decoded[[#This Row],[FRT_DEC]]-B1061</f>
        <v>3</v>
      </c>
      <c r="G1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INFO]]))),G1061)</f>
        <v>56</v>
      </c>
    </row>
    <row r="1063" spans="1:7" x14ac:dyDescent="0.25">
      <c r="A1063" s="4" t="s">
        <v>1200</v>
      </c>
      <c r="B1063" s="5">
        <v>1556337971460</v>
      </c>
      <c r="C1063" s="4" t="s">
        <v>5336</v>
      </c>
      <c r="D1063" s="4" t="s">
        <v>1131</v>
      </c>
      <c r="E1063" s="6" t="s">
        <v>2120</v>
      </c>
      <c r="F1063" s="5">
        <f>decoded[[#This Row],[FRT_DEC]]-B1062</f>
        <v>5</v>
      </c>
      <c r="G1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INFO]]))),G1062)</f>
        <v>56</v>
      </c>
    </row>
    <row r="1064" spans="1:7" x14ac:dyDescent="0.25">
      <c r="A1064" s="4" t="s">
        <v>1201</v>
      </c>
      <c r="B1064" s="5">
        <v>1556337971463</v>
      </c>
      <c r="C1064" s="4" t="s">
        <v>5337</v>
      </c>
      <c r="D1064" s="4" t="s">
        <v>1131</v>
      </c>
      <c r="E1064" s="6" t="s">
        <v>2128</v>
      </c>
      <c r="F1064" s="5">
        <f>decoded[[#This Row],[FRT_DEC]]-B1063</f>
        <v>3</v>
      </c>
      <c r="G1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INFO]]))),G1063)</f>
        <v>56</v>
      </c>
    </row>
    <row r="1065" spans="1:7" x14ac:dyDescent="0.25">
      <c r="A1065" s="4" t="s">
        <v>1202</v>
      </c>
      <c r="B1065" s="5">
        <v>1556337971466</v>
      </c>
      <c r="C1065" s="4" t="s">
        <v>5338</v>
      </c>
      <c r="D1065" s="4" t="s">
        <v>65</v>
      </c>
      <c r="E1065" s="6" t="s">
        <v>66</v>
      </c>
      <c r="F1065" s="5">
        <f>decoded[[#This Row],[FRT_DEC]]-B1064</f>
        <v>3</v>
      </c>
      <c r="G1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INFO]]))),G1064)</f>
        <v>56</v>
      </c>
    </row>
    <row r="1066" spans="1:7" x14ac:dyDescent="0.25">
      <c r="A1066" s="4" t="s">
        <v>1203</v>
      </c>
      <c r="B1066" s="5">
        <v>1556337971473</v>
      </c>
      <c r="C1066" s="4" t="s">
        <v>5339</v>
      </c>
      <c r="D1066" s="4" t="s">
        <v>97</v>
      </c>
      <c r="E1066" s="6" t="s">
        <v>2129</v>
      </c>
      <c r="F1066" s="5">
        <f>decoded[[#This Row],[FRT_DEC]]-B1065</f>
        <v>7</v>
      </c>
      <c r="G1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INFO]]))),G1065)</f>
        <v>56</v>
      </c>
    </row>
    <row r="1067" spans="1:7" x14ac:dyDescent="0.25">
      <c r="A1067" s="4" t="s">
        <v>1204</v>
      </c>
      <c r="B1067" s="5">
        <v>1556337971487</v>
      </c>
      <c r="C1067" s="4" t="s">
        <v>5340</v>
      </c>
      <c r="D1067" s="4" t="s">
        <v>9</v>
      </c>
      <c r="E1067" s="6" t="s">
        <v>4002</v>
      </c>
      <c r="F1067" s="5">
        <f>decoded[[#This Row],[FRT_DEC]]-B1066</f>
        <v>14</v>
      </c>
      <c r="G1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INFO]]))),G1066)</f>
        <v>56</v>
      </c>
    </row>
    <row r="1068" spans="1:7" x14ac:dyDescent="0.25">
      <c r="A1068" s="4" t="s">
        <v>1205</v>
      </c>
      <c r="B1068" s="5">
        <v>1556337971491</v>
      </c>
      <c r="C1068" s="4" t="s">
        <v>5341</v>
      </c>
      <c r="D1068" s="4" t="s">
        <v>16</v>
      </c>
      <c r="E1068" s="6" t="s">
        <v>4047</v>
      </c>
      <c r="F1068" s="5">
        <f>decoded[[#This Row],[FRT_DEC]]-B1067</f>
        <v>4</v>
      </c>
      <c r="G1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INFO]]))),G1067)</f>
        <v>57</v>
      </c>
    </row>
    <row r="1069" spans="1:7" x14ac:dyDescent="0.25">
      <c r="A1069" s="4" t="s">
        <v>1206</v>
      </c>
      <c r="B1069" s="5">
        <v>1556337971511</v>
      </c>
      <c r="C1069" s="4" t="s">
        <v>5342</v>
      </c>
      <c r="D1069" s="4" t="s">
        <v>97</v>
      </c>
      <c r="E1069" s="6" t="s">
        <v>2131</v>
      </c>
      <c r="F1069" s="5">
        <f>decoded[[#This Row],[FRT_DEC]]-B1068</f>
        <v>20</v>
      </c>
      <c r="G1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INFO]]))),G1068)</f>
        <v>57</v>
      </c>
    </row>
    <row r="1070" spans="1:7" x14ac:dyDescent="0.25">
      <c r="A1070" s="4" t="s">
        <v>1207</v>
      </c>
      <c r="B1070" s="5">
        <v>1556337971532</v>
      </c>
      <c r="C1070" s="4" t="s">
        <v>5343</v>
      </c>
      <c r="D1070" s="4" t="s">
        <v>3726</v>
      </c>
      <c r="E1070" s="6" t="s">
        <v>5344</v>
      </c>
      <c r="F1070" s="5">
        <f>decoded[[#This Row],[FRT_DEC]]-B1069</f>
        <v>21</v>
      </c>
      <c r="G1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INFO]]))),G1069)</f>
        <v>57</v>
      </c>
    </row>
    <row r="1071" spans="1:7" x14ac:dyDescent="0.25">
      <c r="A1071" s="4" t="s">
        <v>1208</v>
      </c>
      <c r="B1071" s="5">
        <v>1556337971535</v>
      </c>
      <c r="C1071" s="4" t="s">
        <v>5345</v>
      </c>
      <c r="D1071" s="4" t="s">
        <v>3726</v>
      </c>
      <c r="E1071" s="6" t="s">
        <v>3986</v>
      </c>
      <c r="F1071" s="5">
        <f>decoded[[#This Row],[FRT_DEC]]-B1070</f>
        <v>3</v>
      </c>
      <c r="G1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INFO]]))),G1070)</f>
        <v>57</v>
      </c>
    </row>
    <row r="1072" spans="1:7" x14ac:dyDescent="0.25">
      <c r="A1072" s="4" t="s">
        <v>1209</v>
      </c>
      <c r="B1072" s="5">
        <v>1556337972427</v>
      </c>
      <c r="C1072" s="4" t="s">
        <v>5346</v>
      </c>
      <c r="D1072" s="4" t="s">
        <v>275</v>
      </c>
      <c r="E1072" s="6" t="s">
        <v>3771</v>
      </c>
      <c r="F1072" s="5">
        <f>decoded[[#This Row],[FRT_DEC]]-B1071</f>
        <v>892</v>
      </c>
      <c r="G1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INFO]]))),G1071)</f>
        <v>57</v>
      </c>
    </row>
    <row r="1073" spans="1:7" x14ac:dyDescent="0.25">
      <c r="A1073" s="4" t="s">
        <v>1210</v>
      </c>
      <c r="B1073" s="5">
        <v>1556337975517</v>
      </c>
      <c r="C1073" s="4" t="s">
        <v>5347</v>
      </c>
      <c r="D1073" s="4" t="s">
        <v>15</v>
      </c>
      <c r="E1073" s="6" t="s">
        <v>5348</v>
      </c>
      <c r="F1073" s="5">
        <f>decoded[[#This Row],[FRT_DEC]]-B1072</f>
        <v>3090</v>
      </c>
      <c r="G1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INFO]]))),G1072)</f>
        <v>57</v>
      </c>
    </row>
    <row r="1074" spans="1:7" x14ac:dyDescent="0.25">
      <c r="A1074" s="4" t="s">
        <v>1211</v>
      </c>
      <c r="B1074" s="5">
        <v>1556337975521</v>
      </c>
      <c r="C1074" s="4" t="s">
        <v>5349</v>
      </c>
      <c r="D1074" s="4" t="s">
        <v>15</v>
      </c>
      <c r="E1074" s="6" t="s">
        <v>3987</v>
      </c>
      <c r="F1074" s="5">
        <f>decoded[[#This Row],[FRT_DEC]]-B1073</f>
        <v>4</v>
      </c>
      <c r="G1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INFO]]))),G1073)</f>
        <v>57</v>
      </c>
    </row>
    <row r="1075" spans="1:7" x14ac:dyDescent="0.25">
      <c r="A1075" s="4" t="s">
        <v>1212</v>
      </c>
      <c r="B1075" s="5">
        <v>1556337975523</v>
      </c>
      <c r="C1075" s="4" t="s">
        <v>5350</v>
      </c>
      <c r="D1075" s="4" t="s">
        <v>3744</v>
      </c>
      <c r="E1075" s="6" t="s">
        <v>5351</v>
      </c>
      <c r="F1075" s="5">
        <f>decoded[[#This Row],[FRT_DEC]]-B1074</f>
        <v>2</v>
      </c>
      <c r="G1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INFO]]))),G1074)</f>
        <v>57</v>
      </c>
    </row>
    <row r="1076" spans="1:7" x14ac:dyDescent="0.25">
      <c r="A1076" s="4" t="s">
        <v>1213</v>
      </c>
      <c r="B1076" s="5">
        <v>1556337975526</v>
      </c>
      <c r="C1076" s="4" t="s">
        <v>5352</v>
      </c>
      <c r="D1076" s="4" t="s">
        <v>3744</v>
      </c>
      <c r="E1076" s="6" t="s">
        <v>3988</v>
      </c>
      <c r="F1076" s="5">
        <f>decoded[[#This Row],[FRT_DEC]]-B1075</f>
        <v>3</v>
      </c>
      <c r="G1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INFO]]))),G1075)</f>
        <v>57</v>
      </c>
    </row>
    <row r="1077" spans="1:7" x14ac:dyDescent="0.25">
      <c r="A1077" s="4" t="s">
        <v>1214</v>
      </c>
      <c r="B1077" s="5">
        <v>1556337975560</v>
      </c>
      <c r="C1077" s="4" t="s">
        <v>5353</v>
      </c>
      <c r="D1077" s="4" t="s">
        <v>3765</v>
      </c>
      <c r="E1077" s="6" t="s">
        <v>3766</v>
      </c>
      <c r="F1077" s="5">
        <f>decoded[[#This Row],[FRT_DEC]]-B1076</f>
        <v>34</v>
      </c>
      <c r="G1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INFO]]))),G1076)</f>
        <v>57</v>
      </c>
    </row>
    <row r="1078" spans="1:7" x14ac:dyDescent="0.25">
      <c r="A1078" s="4" t="s">
        <v>1215</v>
      </c>
      <c r="B1078" s="5">
        <v>1556337975563</v>
      </c>
      <c r="C1078" s="4" t="s">
        <v>5354</v>
      </c>
      <c r="D1078" s="4" t="s">
        <v>267</v>
      </c>
      <c r="E1078" s="6" t="s">
        <v>2165</v>
      </c>
      <c r="F1078" s="5">
        <f>decoded[[#This Row],[FRT_DEC]]-B1077</f>
        <v>3</v>
      </c>
      <c r="G1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INFO]]))),G1077)</f>
        <v>57</v>
      </c>
    </row>
    <row r="1079" spans="1:7" x14ac:dyDescent="0.25">
      <c r="A1079" s="4" t="s">
        <v>1216</v>
      </c>
      <c r="B1079" s="5">
        <v>1556337975566</v>
      </c>
      <c r="C1079" s="4" t="s">
        <v>5355</v>
      </c>
      <c r="D1079" s="4" t="s">
        <v>269</v>
      </c>
      <c r="E1079" s="6" t="s">
        <v>4086</v>
      </c>
      <c r="F1079" s="5">
        <f>decoded[[#This Row],[FRT_DEC]]-B1078</f>
        <v>3</v>
      </c>
      <c r="G1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INFO]]))),G1078)</f>
        <v>57</v>
      </c>
    </row>
    <row r="1080" spans="1:7" x14ac:dyDescent="0.25">
      <c r="A1080" s="4" t="s">
        <v>1217</v>
      </c>
      <c r="B1080" s="5">
        <v>1556337975571</v>
      </c>
      <c r="C1080" s="4" t="s">
        <v>5356</v>
      </c>
      <c r="D1080" s="4" t="s">
        <v>1131</v>
      </c>
      <c r="E1080" s="6" t="s">
        <v>2132</v>
      </c>
      <c r="F1080" s="5">
        <f>decoded[[#This Row],[FRT_DEC]]-B1079</f>
        <v>5</v>
      </c>
      <c r="G1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INFO]]))),G1079)</f>
        <v>57</v>
      </c>
    </row>
    <row r="1081" spans="1:7" x14ac:dyDescent="0.25">
      <c r="A1081" s="4" t="s">
        <v>1218</v>
      </c>
      <c r="B1081" s="5">
        <v>1556337975577</v>
      </c>
      <c r="C1081" s="4" t="s">
        <v>5357</v>
      </c>
      <c r="D1081" s="4" t="s">
        <v>97</v>
      </c>
      <c r="E1081" s="6" t="s">
        <v>2133</v>
      </c>
      <c r="F1081" s="5">
        <f>decoded[[#This Row],[FRT_DEC]]-B1080</f>
        <v>6</v>
      </c>
      <c r="G1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INFO]]))),G1080)</f>
        <v>57</v>
      </c>
    </row>
    <row r="1082" spans="1:7" x14ac:dyDescent="0.25">
      <c r="A1082" s="4" t="s">
        <v>1219</v>
      </c>
      <c r="B1082" s="5">
        <v>1556337975580</v>
      </c>
      <c r="C1082" s="4" t="s">
        <v>5358</v>
      </c>
      <c r="D1082" s="4" t="s">
        <v>97</v>
      </c>
      <c r="E1082" s="6" t="s">
        <v>2134</v>
      </c>
      <c r="F1082" s="5">
        <f>decoded[[#This Row],[FRT_DEC]]-B1081</f>
        <v>3</v>
      </c>
      <c r="G1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INFO]]))),G1081)</f>
        <v>57</v>
      </c>
    </row>
    <row r="1083" spans="1:7" x14ac:dyDescent="0.25">
      <c r="A1083" s="4" t="s">
        <v>1220</v>
      </c>
      <c r="B1083" s="5">
        <v>1556337975591</v>
      </c>
      <c r="C1083" s="4" t="s">
        <v>5359</v>
      </c>
      <c r="D1083" s="4" t="s">
        <v>272</v>
      </c>
      <c r="E1083" s="6" t="s">
        <v>5360</v>
      </c>
      <c r="F1083" s="5">
        <f>decoded[[#This Row],[FRT_DEC]]-B1082</f>
        <v>11</v>
      </c>
      <c r="G1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INFO]]))),G1082)</f>
        <v>57</v>
      </c>
    </row>
    <row r="1084" spans="1:7" x14ac:dyDescent="0.25">
      <c r="A1084" s="4" t="s">
        <v>1221</v>
      </c>
      <c r="B1084" s="5">
        <v>1556337976204</v>
      </c>
      <c r="C1084" s="4" t="s">
        <v>5361</v>
      </c>
      <c r="D1084" s="4" t="s">
        <v>1131</v>
      </c>
      <c r="E1084" s="6" t="s">
        <v>2135</v>
      </c>
      <c r="F1084" s="5">
        <f>decoded[[#This Row],[FRT_DEC]]-B1083</f>
        <v>613</v>
      </c>
      <c r="G1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INFO]]))),G1083)</f>
        <v>57</v>
      </c>
    </row>
    <row r="1085" spans="1:7" x14ac:dyDescent="0.25">
      <c r="A1085" s="4" t="s">
        <v>1222</v>
      </c>
      <c r="B1085" s="5">
        <v>1556337976210</v>
      </c>
      <c r="C1085" s="4" t="s">
        <v>5362</v>
      </c>
      <c r="D1085" s="4" t="s">
        <v>97</v>
      </c>
      <c r="E1085" s="6" t="s">
        <v>2136</v>
      </c>
      <c r="F1085" s="5">
        <f>decoded[[#This Row],[FRT_DEC]]-B1084</f>
        <v>6</v>
      </c>
      <c r="G1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INFO]]))),G1084)</f>
        <v>57</v>
      </c>
    </row>
    <row r="1086" spans="1:7" x14ac:dyDescent="0.25">
      <c r="A1086" s="4" t="s">
        <v>1223</v>
      </c>
      <c r="B1086" s="5">
        <v>1556337976222</v>
      </c>
      <c r="C1086" s="4" t="s">
        <v>5363</v>
      </c>
      <c r="D1086" s="4" t="s">
        <v>3727</v>
      </c>
      <c r="E1086" s="6" t="s">
        <v>5364</v>
      </c>
      <c r="F1086" s="5">
        <f>decoded[[#This Row],[FRT_DEC]]-B1085</f>
        <v>12</v>
      </c>
      <c r="G1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INFO]]))),G1085)</f>
        <v>57</v>
      </c>
    </row>
    <row r="1087" spans="1:7" x14ac:dyDescent="0.25">
      <c r="A1087" s="4" t="s">
        <v>1224</v>
      </c>
      <c r="B1087" s="5">
        <v>1556337976363</v>
      </c>
      <c r="C1087" s="4" t="s">
        <v>5365</v>
      </c>
      <c r="D1087" s="4" t="s">
        <v>289</v>
      </c>
      <c r="E1087" s="6" t="s">
        <v>5366</v>
      </c>
      <c r="F1087" s="5">
        <f>decoded[[#This Row],[FRT_DEC]]-B1086</f>
        <v>141</v>
      </c>
      <c r="G1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INFO]]))),G1086)</f>
        <v>57</v>
      </c>
    </row>
    <row r="1088" spans="1:7" x14ac:dyDescent="0.25">
      <c r="A1088" s="4" t="s">
        <v>1225</v>
      </c>
      <c r="B1088" s="5">
        <v>1556337977446</v>
      </c>
      <c r="C1088" s="4" t="s">
        <v>5367</v>
      </c>
      <c r="D1088" s="4" t="s">
        <v>109</v>
      </c>
      <c r="E1088" s="6" t="s">
        <v>3759</v>
      </c>
      <c r="F1088" s="5">
        <f>decoded[[#This Row],[FRT_DEC]]-B1087</f>
        <v>1083</v>
      </c>
      <c r="G1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INFO]]))),G1087)</f>
        <v>57</v>
      </c>
    </row>
    <row r="1089" spans="1:7" x14ac:dyDescent="0.25">
      <c r="A1089" s="4" t="s">
        <v>1226</v>
      </c>
      <c r="B1089" s="5">
        <v>1556337977448</v>
      </c>
      <c r="C1089" s="4" t="s">
        <v>5368</v>
      </c>
      <c r="D1089" s="4" t="s">
        <v>3742</v>
      </c>
      <c r="E1089" s="6" t="s">
        <v>5369</v>
      </c>
      <c r="F1089" s="5">
        <f>decoded[[#This Row],[FRT_DEC]]-B1088</f>
        <v>2</v>
      </c>
      <c r="G1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INFO]]))),G1088)</f>
        <v>57</v>
      </c>
    </row>
    <row r="1090" spans="1:7" x14ac:dyDescent="0.25">
      <c r="A1090" s="4" t="s">
        <v>1227</v>
      </c>
      <c r="B1090" s="5">
        <v>1556337977451</v>
      </c>
      <c r="C1090" s="4" t="s">
        <v>5370</v>
      </c>
      <c r="D1090" s="4" t="s">
        <v>3742</v>
      </c>
      <c r="E1090" s="6" t="s">
        <v>3982</v>
      </c>
      <c r="F1090" s="5">
        <f>decoded[[#This Row],[FRT_DEC]]-B1089</f>
        <v>3</v>
      </c>
      <c r="G1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INFO]]))),G1089)</f>
        <v>57</v>
      </c>
    </row>
    <row r="1091" spans="1:7" x14ac:dyDescent="0.25">
      <c r="A1091" s="4" t="s">
        <v>1228</v>
      </c>
      <c r="B1091" s="5">
        <v>1556337977465</v>
      </c>
      <c r="C1091" s="4" t="s">
        <v>5371</v>
      </c>
      <c r="D1091" s="4" t="s">
        <v>1131</v>
      </c>
      <c r="E1091" s="6" t="s">
        <v>2137</v>
      </c>
      <c r="F1091" s="5">
        <f>decoded[[#This Row],[FRT_DEC]]-B1090</f>
        <v>14</v>
      </c>
      <c r="G1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INFO]]))),G1090)</f>
        <v>57</v>
      </c>
    </row>
    <row r="1092" spans="1:7" x14ac:dyDescent="0.25">
      <c r="A1092" s="4" t="s">
        <v>1229</v>
      </c>
      <c r="B1092" s="5">
        <v>1556337977469</v>
      </c>
      <c r="C1092" s="4" t="s">
        <v>5372</v>
      </c>
      <c r="D1092" s="4" t="s">
        <v>97</v>
      </c>
      <c r="E1092" s="6" t="s">
        <v>2138</v>
      </c>
      <c r="F1092" s="5">
        <f>decoded[[#This Row],[FRT_DEC]]-B1091</f>
        <v>4</v>
      </c>
      <c r="G1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INFO]]))),G1091)</f>
        <v>57</v>
      </c>
    </row>
    <row r="1093" spans="1:7" x14ac:dyDescent="0.25">
      <c r="A1093" s="4" t="s">
        <v>1230</v>
      </c>
      <c r="B1093" s="5">
        <v>1556337977538</v>
      </c>
      <c r="C1093" s="4" t="s">
        <v>5373</v>
      </c>
      <c r="D1093" s="4" t="s">
        <v>110</v>
      </c>
      <c r="E1093" s="6" t="s">
        <v>290</v>
      </c>
      <c r="F1093" s="5">
        <f>decoded[[#This Row],[FRT_DEC]]-B1092</f>
        <v>69</v>
      </c>
      <c r="G1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INFO]]))),G1092)</f>
        <v>57</v>
      </c>
    </row>
    <row r="1094" spans="1:7" x14ac:dyDescent="0.25">
      <c r="A1094" s="4" t="s">
        <v>1231</v>
      </c>
      <c r="B1094" s="5">
        <v>1556337977550</v>
      </c>
      <c r="C1094" s="4" t="s">
        <v>5374</v>
      </c>
      <c r="D1094" s="4" t="s">
        <v>1131</v>
      </c>
      <c r="E1094" s="6" t="s">
        <v>2139</v>
      </c>
      <c r="F1094" s="5">
        <f>decoded[[#This Row],[FRT_DEC]]-B1093</f>
        <v>12</v>
      </c>
      <c r="G1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INFO]]))),G1093)</f>
        <v>57</v>
      </c>
    </row>
    <row r="1095" spans="1:7" x14ac:dyDescent="0.25">
      <c r="A1095" s="4" t="s">
        <v>1232</v>
      </c>
      <c r="B1095" s="5">
        <v>1556337977556</v>
      </c>
      <c r="C1095" s="4" t="s">
        <v>5375</v>
      </c>
      <c r="D1095" s="4" t="s">
        <v>97</v>
      </c>
      <c r="E1095" s="6" t="s">
        <v>2140</v>
      </c>
      <c r="F1095" s="5">
        <f>decoded[[#This Row],[FRT_DEC]]-B1094</f>
        <v>6</v>
      </c>
      <c r="G1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INFO]]))),G1094)</f>
        <v>57</v>
      </c>
    </row>
    <row r="1096" spans="1:7" x14ac:dyDescent="0.25">
      <c r="A1096" s="4" t="s">
        <v>1233</v>
      </c>
      <c r="B1096" s="5">
        <v>1556337978194</v>
      </c>
      <c r="C1096" s="4" t="s">
        <v>5376</v>
      </c>
      <c r="D1096" s="4" t="s">
        <v>112</v>
      </c>
      <c r="E1096" s="6" t="s">
        <v>3757</v>
      </c>
      <c r="F1096" s="5">
        <f>decoded[[#This Row],[FRT_DEC]]-B1095</f>
        <v>638</v>
      </c>
      <c r="G1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INFO]]))),G1095)</f>
        <v>57</v>
      </c>
    </row>
    <row r="1097" spans="1:7" x14ac:dyDescent="0.25">
      <c r="A1097" s="4" t="s">
        <v>1234</v>
      </c>
      <c r="B1097" s="5">
        <v>1556337978208</v>
      </c>
      <c r="C1097" s="4" t="s">
        <v>5377</v>
      </c>
      <c r="D1097" s="4" t="s">
        <v>1131</v>
      </c>
      <c r="E1097" s="6" t="s">
        <v>2141</v>
      </c>
      <c r="F1097" s="5">
        <f>decoded[[#This Row],[FRT_DEC]]-B1096</f>
        <v>14</v>
      </c>
      <c r="G1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INFO]]))),G1096)</f>
        <v>57</v>
      </c>
    </row>
    <row r="1098" spans="1:7" x14ac:dyDescent="0.25">
      <c r="A1098" s="4" t="s">
        <v>1235</v>
      </c>
      <c r="B1098" s="5">
        <v>1556337978213</v>
      </c>
      <c r="C1098" s="4" t="s">
        <v>5378</v>
      </c>
      <c r="D1098" s="4" t="s">
        <v>97</v>
      </c>
      <c r="E1098" s="6" t="s">
        <v>2142</v>
      </c>
      <c r="F1098" s="5">
        <f>decoded[[#This Row],[FRT_DEC]]-B1097</f>
        <v>5</v>
      </c>
      <c r="G1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INFO]]))),G1097)</f>
        <v>57</v>
      </c>
    </row>
    <row r="1099" spans="1:7" x14ac:dyDescent="0.25">
      <c r="A1099" s="4" t="s">
        <v>1236</v>
      </c>
      <c r="B1099" s="5">
        <v>1556337978219</v>
      </c>
      <c r="C1099" s="4" t="s">
        <v>5379</v>
      </c>
      <c r="D1099" s="4" t="s">
        <v>11</v>
      </c>
      <c r="E1099" s="6" t="s">
        <v>4006</v>
      </c>
      <c r="F1099" s="5">
        <f>decoded[[#This Row],[FRT_DEC]]-B1098</f>
        <v>6</v>
      </c>
      <c r="G1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INFO]]))),G1098)</f>
        <v>57</v>
      </c>
    </row>
    <row r="1100" spans="1:7" x14ac:dyDescent="0.25">
      <c r="A1100" s="4" t="s">
        <v>1237</v>
      </c>
      <c r="B1100" s="5">
        <v>1556337978228</v>
      </c>
      <c r="C1100" s="4" t="s">
        <v>5380</v>
      </c>
      <c r="D1100" s="4" t="s">
        <v>52</v>
      </c>
      <c r="E1100" s="6" t="s">
        <v>2078</v>
      </c>
      <c r="F1100" s="5">
        <f>decoded[[#This Row],[FRT_DEC]]-B1099</f>
        <v>9</v>
      </c>
      <c r="G1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INFO]]))),G1099)</f>
        <v>57</v>
      </c>
    </row>
    <row r="1101" spans="1:7" x14ac:dyDescent="0.25">
      <c r="A1101" s="4" t="s">
        <v>1238</v>
      </c>
      <c r="B1101" s="5">
        <v>1556337978230</v>
      </c>
      <c r="C1101" s="4" t="s">
        <v>5381</v>
      </c>
      <c r="D1101" s="4" t="s">
        <v>2079</v>
      </c>
      <c r="E1101" s="6" t="s">
        <v>4048</v>
      </c>
      <c r="F1101" s="5">
        <f>decoded[[#This Row],[FRT_DEC]]-B1100</f>
        <v>2</v>
      </c>
      <c r="G1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INFO]]))),G1100)</f>
        <v>57</v>
      </c>
    </row>
    <row r="1102" spans="1:7" x14ac:dyDescent="0.25">
      <c r="A1102" s="4" t="s">
        <v>1239</v>
      </c>
      <c r="B1102" s="5">
        <v>1556337978255</v>
      </c>
      <c r="C1102" s="4" t="s">
        <v>5382</v>
      </c>
      <c r="D1102" s="4" t="s">
        <v>12</v>
      </c>
      <c r="E1102" s="6" t="s">
        <v>4</v>
      </c>
      <c r="F1102" s="5">
        <f>decoded[[#This Row],[FRT_DEC]]-B1101</f>
        <v>25</v>
      </c>
      <c r="G1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INFO]]))),G1101)</f>
        <v>57</v>
      </c>
    </row>
    <row r="1103" spans="1:7" x14ac:dyDescent="0.25">
      <c r="A1103" s="4" t="s">
        <v>1240</v>
      </c>
      <c r="B1103" s="5">
        <v>1556337978264</v>
      </c>
      <c r="C1103" s="4" t="s">
        <v>5383</v>
      </c>
      <c r="D1103" s="4" t="s">
        <v>8</v>
      </c>
      <c r="E1103" s="6" t="s">
        <v>4089</v>
      </c>
      <c r="F1103" s="5">
        <f>decoded[[#This Row],[FRT_DEC]]-B1102</f>
        <v>9</v>
      </c>
      <c r="G1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INFO]]))),G1102)</f>
        <v>57</v>
      </c>
    </row>
    <row r="1104" spans="1:7" x14ac:dyDescent="0.25">
      <c r="A1104" s="4" t="s">
        <v>1241</v>
      </c>
      <c r="B1104" s="5">
        <v>1556337978428</v>
      </c>
      <c r="C1104" s="4" t="s">
        <v>5384</v>
      </c>
      <c r="D1104" s="4" t="s">
        <v>13</v>
      </c>
      <c r="E1104" s="6" t="s">
        <v>5</v>
      </c>
      <c r="F1104" s="5">
        <f>decoded[[#This Row],[FRT_DEC]]-B1103</f>
        <v>164</v>
      </c>
      <c r="G1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INFO]]))),G1103)</f>
        <v>57</v>
      </c>
    </row>
    <row r="1105" spans="1:7" x14ac:dyDescent="0.25">
      <c r="A1105" s="4" t="s">
        <v>1242</v>
      </c>
      <c r="B1105" s="5">
        <v>1556337978432</v>
      </c>
      <c r="C1105" s="4" t="s">
        <v>5385</v>
      </c>
      <c r="D1105" s="4" t="s">
        <v>11</v>
      </c>
      <c r="E1105" s="6" t="s">
        <v>4005</v>
      </c>
      <c r="F1105" s="5">
        <f>decoded[[#This Row],[FRT_DEC]]-B1104</f>
        <v>4</v>
      </c>
      <c r="G1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INFO]]))),G1104)</f>
        <v>57</v>
      </c>
    </row>
    <row r="1106" spans="1:7" x14ac:dyDescent="0.25">
      <c r="A1106" s="4" t="s">
        <v>1243</v>
      </c>
      <c r="B1106" s="5">
        <v>1556337978503</v>
      </c>
      <c r="C1106" s="4" t="s">
        <v>5386</v>
      </c>
      <c r="D1106" s="4" t="s">
        <v>12</v>
      </c>
      <c r="E1106" s="6" t="s">
        <v>4</v>
      </c>
      <c r="F1106" s="5">
        <f>decoded[[#This Row],[FRT_DEC]]-B1105</f>
        <v>71</v>
      </c>
      <c r="G1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INFO]]))),G1105)</f>
        <v>57</v>
      </c>
    </row>
    <row r="1107" spans="1:7" x14ac:dyDescent="0.25">
      <c r="A1107" s="4" t="s">
        <v>1244</v>
      </c>
      <c r="B1107" s="5">
        <v>1556337978510</v>
      </c>
      <c r="C1107" s="4" t="s">
        <v>5387</v>
      </c>
      <c r="D1107" s="4" t="s">
        <v>14</v>
      </c>
      <c r="E1107" s="6" t="s">
        <v>6</v>
      </c>
      <c r="F1107" s="5">
        <f>decoded[[#This Row],[FRT_DEC]]-B1106</f>
        <v>7</v>
      </c>
      <c r="G1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INFO]]))),G1106)</f>
        <v>57</v>
      </c>
    </row>
    <row r="1108" spans="1:7" x14ac:dyDescent="0.25">
      <c r="A1108" s="4" t="s">
        <v>1245</v>
      </c>
      <c r="B1108" s="5">
        <v>1556337978519</v>
      </c>
      <c r="C1108" s="4" t="s">
        <v>5388</v>
      </c>
      <c r="D1108" s="4" t="s">
        <v>14</v>
      </c>
      <c r="E1108" s="6" t="s">
        <v>71</v>
      </c>
      <c r="F1108" s="5">
        <f>decoded[[#This Row],[FRT_DEC]]-B1107</f>
        <v>9</v>
      </c>
      <c r="G1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INFO]]))),G1107)</f>
        <v>57</v>
      </c>
    </row>
    <row r="1109" spans="1:7" x14ac:dyDescent="0.25">
      <c r="A1109" s="4" t="s">
        <v>1246</v>
      </c>
      <c r="B1109" s="5">
        <v>1556337978542</v>
      </c>
      <c r="C1109" s="4" t="s">
        <v>5389</v>
      </c>
      <c r="D1109" s="4" t="s">
        <v>73</v>
      </c>
      <c r="E1109" s="6" t="s">
        <v>2080</v>
      </c>
      <c r="F1109" s="5">
        <f>decoded[[#This Row],[FRT_DEC]]-B1108</f>
        <v>23</v>
      </c>
      <c r="G1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INFO]]))),G1108)</f>
        <v>57</v>
      </c>
    </row>
    <row r="1110" spans="1:7" x14ac:dyDescent="0.25">
      <c r="A1110" s="4" t="s">
        <v>1247</v>
      </c>
      <c r="B1110" s="5">
        <v>1556337978546</v>
      </c>
      <c r="C1110" s="4" t="s">
        <v>5390</v>
      </c>
      <c r="D1110" s="4" t="s">
        <v>2081</v>
      </c>
      <c r="E1110" s="6" t="s">
        <v>2083</v>
      </c>
      <c r="F1110" s="5">
        <f>decoded[[#This Row],[FRT_DEC]]-B1109</f>
        <v>4</v>
      </c>
      <c r="G1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INFO]]))),G1109)</f>
        <v>57</v>
      </c>
    </row>
    <row r="1111" spans="1:7" x14ac:dyDescent="0.25">
      <c r="A1111" s="4" t="s">
        <v>1248</v>
      </c>
      <c r="B1111" s="5">
        <v>1556337978549</v>
      </c>
      <c r="C1111" s="4" t="s">
        <v>5391</v>
      </c>
      <c r="D1111" s="4" t="s">
        <v>8</v>
      </c>
      <c r="E1111" s="6" t="s">
        <v>4087</v>
      </c>
      <c r="F1111" s="5">
        <f>decoded[[#This Row],[FRT_DEC]]-B1110</f>
        <v>3</v>
      </c>
      <c r="G1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INFO]]))),G1110)</f>
        <v>57</v>
      </c>
    </row>
    <row r="1112" spans="1:7" x14ac:dyDescent="0.25">
      <c r="A1112" s="4" t="s">
        <v>1249</v>
      </c>
      <c r="B1112" s="5">
        <v>1556337978893</v>
      </c>
      <c r="C1112" s="4" t="s">
        <v>5392</v>
      </c>
      <c r="D1112" s="4" t="s">
        <v>55</v>
      </c>
      <c r="E1112" s="6" t="s">
        <v>3770</v>
      </c>
      <c r="F1112" s="5">
        <f>decoded[[#This Row],[FRT_DEC]]-B1111</f>
        <v>344</v>
      </c>
      <c r="G1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INFO]]))),G1111)</f>
        <v>57</v>
      </c>
    </row>
    <row r="1113" spans="1:7" x14ac:dyDescent="0.25">
      <c r="A1113" s="4" t="s">
        <v>1250</v>
      </c>
      <c r="B1113" s="5">
        <v>1556337978895</v>
      </c>
      <c r="C1113" s="4" t="s">
        <v>5393</v>
      </c>
      <c r="D1113" s="4" t="s">
        <v>3743</v>
      </c>
      <c r="E1113" s="6" t="s">
        <v>5394</v>
      </c>
      <c r="F1113" s="5">
        <f>decoded[[#This Row],[FRT_DEC]]-B1112</f>
        <v>2</v>
      </c>
      <c r="G1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INFO]]))),G1112)</f>
        <v>57</v>
      </c>
    </row>
    <row r="1114" spans="1:7" x14ac:dyDescent="0.25">
      <c r="A1114" s="4" t="s">
        <v>1251</v>
      </c>
      <c r="B1114" s="5">
        <v>1556337978898</v>
      </c>
      <c r="C1114" s="4" t="s">
        <v>5395</v>
      </c>
      <c r="D1114" s="4" t="s">
        <v>3743</v>
      </c>
      <c r="E1114" s="6" t="s">
        <v>3983</v>
      </c>
      <c r="F1114" s="5">
        <f>decoded[[#This Row],[FRT_DEC]]-B1113</f>
        <v>3</v>
      </c>
      <c r="G1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INFO]]))),G1113)</f>
        <v>57</v>
      </c>
    </row>
    <row r="1115" spans="1:7" ht="30" x14ac:dyDescent="0.25">
      <c r="A1115" s="4" t="s">
        <v>1252</v>
      </c>
      <c r="B1115" s="5">
        <v>1556337978919</v>
      </c>
      <c r="C1115" s="4" t="s">
        <v>5396</v>
      </c>
      <c r="D1115" s="4" t="s">
        <v>267</v>
      </c>
      <c r="E1115" s="6" t="s">
        <v>2166</v>
      </c>
      <c r="F1115" s="5">
        <f>decoded[[#This Row],[FRT_DEC]]-B1114</f>
        <v>21</v>
      </c>
      <c r="G1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INFO]]))),G1114)</f>
        <v>57</v>
      </c>
    </row>
    <row r="1116" spans="1:7" x14ac:dyDescent="0.25">
      <c r="A1116" s="4" t="s">
        <v>1253</v>
      </c>
      <c r="B1116" s="5">
        <v>1556337978924</v>
      </c>
      <c r="C1116" s="4" t="s">
        <v>5397</v>
      </c>
      <c r="D1116" s="4" t="s">
        <v>269</v>
      </c>
      <c r="E1116" s="6" t="s">
        <v>283</v>
      </c>
      <c r="F1116" s="5">
        <f>decoded[[#This Row],[FRT_DEC]]-B1115</f>
        <v>5</v>
      </c>
      <c r="G1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INFO]]))),G1115)</f>
        <v>57</v>
      </c>
    </row>
    <row r="1117" spans="1:7" x14ac:dyDescent="0.25">
      <c r="A1117" s="4" t="s">
        <v>1254</v>
      </c>
      <c r="B1117" s="5">
        <v>1556337978949</v>
      </c>
      <c r="C1117" s="4" t="s">
        <v>5398</v>
      </c>
      <c r="D1117" s="4" t="s">
        <v>11</v>
      </c>
      <c r="E1117" s="6" t="s">
        <v>4007</v>
      </c>
      <c r="F1117" s="5">
        <f>decoded[[#This Row],[FRT_DEC]]-B1116</f>
        <v>25</v>
      </c>
      <c r="G1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INFO]]))),G1116)</f>
        <v>57</v>
      </c>
    </row>
    <row r="1118" spans="1:7" x14ac:dyDescent="0.25">
      <c r="A1118" s="4" t="s">
        <v>1255</v>
      </c>
      <c r="B1118" s="5">
        <v>1556337978969</v>
      </c>
      <c r="C1118" s="4" t="s">
        <v>5399</v>
      </c>
      <c r="D1118" s="4" t="s">
        <v>52</v>
      </c>
      <c r="E1118" s="6" t="s">
        <v>56</v>
      </c>
      <c r="F1118" s="5">
        <f>decoded[[#This Row],[FRT_DEC]]-B1117</f>
        <v>20</v>
      </c>
      <c r="G1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INFO]]))),G1117)</f>
        <v>57</v>
      </c>
    </row>
    <row r="1119" spans="1:7" x14ac:dyDescent="0.25">
      <c r="A1119" s="4" t="s">
        <v>1256</v>
      </c>
      <c r="B1119" s="5">
        <v>1556337978974</v>
      </c>
      <c r="C1119" s="4" t="s">
        <v>5400</v>
      </c>
      <c r="D1119" s="4" t="s">
        <v>272</v>
      </c>
      <c r="E1119" s="6" t="s">
        <v>5401</v>
      </c>
      <c r="F1119" s="5">
        <f>decoded[[#This Row],[FRT_DEC]]-B1118</f>
        <v>5</v>
      </c>
      <c r="G1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INFO]]))),G1118)</f>
        <v>57</v>
      </c>
    </row>
    <row r="1120" spans="1:7" x14ac:dyDescent="0.25">
      <c r="A1120" s="4" t="s">
        <v>1257</v>
      </c>
      <c r="B1120" s="5">
        <v>1556337978981</v>
      </c>
      <c r="C1120" s="4" t="s">
        <v>5402</v>
      </c>
      <c r="D1120" s="4" t="s">
        <v>1131</v>
      </c>
      <c r="E1120" s="6" t="s">
        <v>2143</v>
      </c>
      <c r="F1120" s="5">
        <f>decoded[[#This Row],[FRT_DEC]]-B1119</f>
        <v>7</v>
      </c>
      <c r="G1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INFO]]))),G1119)</f>
        <v>57</v>
      </c>
    </row>
    <row r="1121" spans="1:7" x14ac:dyDescent="0.25">
      <c r="A1121" s="4" t="s">
        <v>1258</v>
      </c>
      <c r="B1121" s="5">
        <v>1556337978985</v>
      </c>
      <c r="C1121" s="4" t="s">
        <v>5403</v>
      </c>
      <c r="D1121" s="4" t="s">
        <v>1131</v>
      </c>
      <c r="E1121" s="6" t="s">
        <v>2144</v>
      </c>
      <c r="F1121" s="5">
        <f>decoded[[#This Row],[FRT_DEC]]-B1120</f>
        <v>4</v>
      </c>
      <c r="G1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INFO]]))),G1120)</f>
        <v>57</v>
      </c>
    </row>
    <row r="1122" spans="1:7" x14ac:dyDescent="0.25">
      <c r="A1122" s="4" t="s">
        <v>1259</v>
      </c>
      <c r="B1122" s="5">
        <v>1556337978998</v>
      </c>
      <c r="C1122" s="4" t="s">
        <v>5404</v>
      </c>
      <c r="D1122" s="4" t="s">
        <v>97</v>
      </c>
      <c r="E1122" s="6" t="s">
        <v>2131</v>
      </c>
      <c r="F1122" s="5">
        <f>decoded[[#This Row],[FRT_DEC]]-B1121</f>
        <v>13</v>
      </c>
      <c r="G1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INFO]]))),G1121)</f>
        <v>57</v>
      </c>
    </row>
    <row r="1123" spans="1:7" x14ac:dyDescent="0.25">
      <c r="A1123" s="4" t="s">
        <v>1260</v>
      </c>
      <c r="B1123" s="5">
        <v>1556337979019</v>
      </c>
      <c r="C1123" s="4" t="s">
        <v>5405</v>
      </c>
      <c r="D1123" s="4" t="s">
        <v>2082</v>
      </c>
      <c r="E1123" s="6" t="s">
        <v>4029</v>
      </c>
      <c r="F1123" s="5">
        <f>decoded[[#This Row],[FRT_DEC]]-B1122</f>
        <v>21</v>
      </c>
      <c r="G1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INFO]]))),G1122)</f>
        <v>57</v>
      </c>
    </row>
    <row r="1124" spans="1:7" x14ac:dyDescent="0.25">
      <c r="A1124" s="4" t="s">
        <v>1261</v>
      </c>
      <c r="B1124" s="5">
        <v>1556337979030</v>
      </c>
      <c r="C1124" s="4" t="s">
        <v>5406</v>
      </c>
      <c r="D1124" s="4" t="s">
        <v>3726</v>
      </c>
      <c r="E1124" s="6" t="s">
        <v>5407</v>
      </c>
      <c r="F1124" s="5">
        <f>decoded[[#This Row],[FRT_DEC]]-B1123</f>
        <v>11</v>
      </c>
      <c r="G1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INFO]]))),G1123)</f>
        <v>57</v>
      </c>
    </row>
    <row r="1125" spans="1:7" x14ac:dyDescent="0.25">
      <c r="A1125" s="4" t="s">
        <v>1262</v>
      </c>
      <c r="B1125" s="5">
        <v>1556337979032</v>
      </c>
      <c r="C1125" s="4" t="s">
        <v>5408</v>
      </c>
      <c r="D1125" s="4" t="s">
        <v>3726</v>
      </c>
      <c r="E1125" s="6" t="s">
        <v>3986</v>
      </c>
      <c r="F1125" s="5">
        <f>decoded[[#This Row],[FRT_DEC]]-B1124</f>
        <v>2</v>
      </c>
      <c r="G1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INFO]]))),G1124)</f>
        <v>57</v>
      </c>
    </row>
    <row r="1126" spans="1:7" x14ac:dyDescent="0.25">
      <c r="A1126" s="4" t="s">
        <v>1263</v>
      </c>
      <c r="B1126" s="5">
        <v>1556337979847</v>
      </c>
      <c r="C1126" s="4" t="s">
        <v>5409</v>
      </c>
      <c r="D1126" s="4" t="s">
        <v>275</v>
      </c>
      <c r="E1126" s="6" t="s">
        <v>3771</v>
      </c>
      <c r="F1126" s="5">
        <f>decoded[[#This Row],[FRT_DEC]]-B1125</f>
        <v>815</v>
      </c>
      <c r="G1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INFO]]))),G1125)</f>
        <v>57</v>
      </c>
    </row>
    <row r="1127" spans="1:7" x14ac:dyDescent="0.25">
      <c r="A1127" s="4" t="s">
        <v>1264</v>
      </c>
      <c r="B1127" s="5">
        <v>1556337979887</v>
      </c>
      <c r="C1127" s="4" t="s">
        <v>5410</v>
      </c>
      <c r="D1127" s="4" t="s">
        <v>12</v>
      </c>
      <c r="E1127" s="6" t="s">
        <v>4</v>
      </c>
      <c r="F1127" s="5">
        <f>decoded[[#This Row],[FRT_DEC]]-B1126</f>
        <v>40</v>
      </c>
      <c r="G1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INFO]]))),G1126)</f>
        <v>57</v>
      </c>
    </row>
    <row r="1128" spans="1:7" x14ac:dyDescent="0.25">
      <c r="A1128" s="4" t="s">
        <v>1265</v>
      </c>
      <c r="B1128" s="5">
        <v>1556337979892</v>
      </c>
      <c r="C1128" s="4" t="s">
        <v>5411</v>
      </c>
      <c r="D1128" s="4" t="s">
        <v>8</v>
      </c>
      <c r="E1128" s="6" t="s">
        <v>4088</v>
      </c>
      <c r="F1128" s="5">
        <f>decoded[[#This Row],[FRT_DEC]]-B1127</f>
        <v>5</v>
      </c>
      <c r="G1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INFO]]))),G1127)</f>
        <v>57</v>
      </c>
    </row>
    <row r="1129" spans="1:7" x14ac:dyDescent="0.25">
      <c r="A1129" s="4" t="s">
        <v>1266</v>
      </c>
      <c r="B1129" s="5">
        <v>1556337984480</v>
      </c>
      <c r="C1129" s="4" t="s">
        <v>5412</v>
      </c>
      <c r="D1129" s="4" t="s">
        <v>13</v>
      </c>
      <c r="E1129" s="6" t="s">
        <v>5</v>
      </c>
      <c r="F1129" s="5">
        <f>decoded[[#This Row],[FRT_DEC]]-B1128</f>
        <v>4588</v>
      </c>
      <c r="G1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INFO]]))),G1128)</f>
        <v>57</v>
      </c>
    </row>
    <row r="1130" spans="1:7" x14ac:dyDescent="0.25">
      <c r="A1130" s="4" t="s">
        <v>1267</v>
      </c>
      <c r="B1130" s="5">
        <v>1556337984492</v>
      </c>
      <c r="C1130" s="4" t="s">
        <v>5413</v>
      </c>
      <c r="D1130" s="4" t="s">
        <v>11</v>
      </c>
      <c r="E1130" s="6" t="s">
        <v>4000</v>
      </c>
      <c r="F1130" s="5">
        <f>decoded[[#This Row],[FRT_DEC]]-B1129</f>
        <v>12</v>
      </c>
      <c r="G1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INFO]]))),G1129)</f>
        <v>57</v>
      </c>
    </row>
    <row r="1131" spans="1:7" x14ac:dyDescent="0.25">
      <c r="A1131" s="4" t="s">
        <v>1268</v>
      </c>
      <c r="B1131" s="5">
        <v>1556337984528</v>
      </c>
      <c r="C1131" s="4" t="s">
        <v>5414</v>
      </c>
      <c r="D1131" s="4" t="s">
        <v>12</v>
      </c>
      <c r="E1131" s="6" t="s">
        <v>4</v>
      </c>
      <c r="F1131" s="5">
        <f>decoded[[#This Row],[FRT_DEC]]-B1130</f>
        <v>36</v>
      </c>
      <c r="G1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INFO]]))),G1130)</f>
        <v>57</v>
      </c>
    </row>
    <row r="1132" spans="1:7" x14ac:dyDescent="0.25">
      <c r="A1132" s="4" t="s">
        <v>1269</v>
      </c>
      <c r="B1132" s="5">
        <v>1556337984531</v>
      </c>
      <c r="C1132" s="4" t="s">
        <v>5415</v>
      </c>
      <c r="D1132" s="4" t="s">
        <v>14</v>
      </c>
      <c r="E1132" s="6" t="s">
        <v>6</v>
      </c>
      <c r="F1132" s="5">
        <f>decoded[[#This Row],[FRT_DEC]]-B1131</f>
        <v>3</v>
      </c>
      <c r="G1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INFO]]))),G1131)</f>
        <v>57</v>
      </c>
    </row>
    <row r="1133" spans="1:7" x14ac:dyDescent="0.25">
      <c r="A1133" s="4" t="s">
        <v>1270</v>
      </c>
      <c r="B1133" s="5">
        <v>1556337984539</v>
      </c>
      <c r="C1133" s="4" t="s">
        <v>5416</v>
      </c>
      <c r="D1133" s="4" t="s">
        <v>14</v>
      </c>
      <c r="E1133" s="6" t="s">
        <v>36</v>
      </c>
      <c r="F1133" s="5">
        <f>decoded[[#This Row],[FRT_DEC]]-B1132</f>
        <v>8</v>
      </c>
      <c r="G1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INFO]]))),G1132)</f>
        <v>57</v>
      </c>
    </row>
    <row r="1134" spans="1:7" x14ac:dyDescent="0.25">
      <c r="A1134" s="4" t="s">
        <v>1271</v>
      </c>
      <c r="B1134" s="5">
        <v>1556337984546</v>
      </c>
      <c r="C1134" s="4" t="s">
        <v>5417</v>
      </c>
      <c r="D1134" s="4" t="s">
        <v>11</v>
      </c>
      <c r="E1134" s="6" t="s">
        <v>4020</v>
      </c>
      <c r="F1134" s="5">
        <f>decoded[[#This Row],[FRT_DEC]]-B1133</f>
        <v>7</v>
      </c>
      <c r="G1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INFO]]))),G1133)</f>
        <v>57</v>
      </c>
    </row>
    <row r="1135" spans="1:7" x14ac:dyDescent="0.25">
      <c r="A1135" s="4" t="s">
        <v>1272</v>
      </c>
      <c r="B1135" s="5">
        <v>1556337984564</v>
      </c>
      <c r="C1135" s="4" t="s">
        <v>5418</v>
      </c>
      <c r="D1135" s="4" t="s">
        <v>8</v>
      </c>
      <c r="E1135" s="6" t="s">
        <v>4085</v>
      </c>
      <c r="F1135" s="5">
        <f>decoded[[#This Row],[FRT_DEC]]-B1134</f>
        <v>18</v>
      </c>
      <c r="G1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INFO]]))),G1134)</f>
        <v>57</v>
      </c>
    </row>
    <row r="1136" spans="1:7" x14ac:dyDescent="0.25">
      <c r="A1136" s="4" t="s">
        <v>1273</v>
      </c>
      <c r="B1136" s="5">
        <v>1556337984587</v>
      </c>
      <c r="C1136" s="4" t="s">
        <v>5419</v>
      </c>
      <c r="D1136" s="4" t="s">
        <v>12</v>
      </c>
      <c r="E1136" s="6" t="s">
        <v>4</v>
      </c>
      <c r="F1136" s="5">
        <f>decoded[[#This Row],[FRT_DEC]]-B1135</f>
        <v>23</v>
      </c>
      <c r="G1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INFO]]))),G1135)</f>
        <v>57</v>
      </c>
    </row>
    <row r="1137" spans="1:7" x14ac:dyDescent="0.25">
      <c r="A1137" s="4" t="s">
        <v>1274</v>
      </c>
      <c r="B1137" s="5">
        <v>1556337984593</v>
      </c>
      <c r="C1137" s="4" t="s">
        <v>5420</v>
      </c>
      <c r="D1137" s="4" t="s">
        <v>8</v>
      </c>
      <c r="E1137" s="6" t="s">
        <v>4104</v>
      </c>
      <c r="F1137" s="5">
        <f>decoded[[#This Row],[FRT_DEC]]-B1136</f>
        <v>6</v>
      </c>
      <c r="G1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INFO]]))),G1136)</f>
        <v>57</v>
      </c>
    </row>
    <row r="1138" spans="1:7" x14ac:dyDescent="0.25">
      <c r="A1138" s="4" t="s">
        <v>1275</v>
      </c>
      <c r="B1138" s="5">
        <v>1556337993257</v>
      </c>
      <c r="C1138" s="4" t="s">
        <v>5421</v>
      </c>
      <c r="D1138" s="4" t="s">
        <v>15</v>
      </c>
      <c r="E1138" s="6" t="s">
        <v>5422</v>
      </c>
      <c r="F1138" s="5">
        <f>decoded[[#This Row],[FRT_DEC]]-B1137</f>
        <v>8664</v>
      </c>
      <c r="G1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INFO]]))),G1137)</f>
        <v>57</v>
      </c>
    </row>
    <row r="1139" spans="1:7" x14ac:dyDescent="0.25">
      <c r="A1139" s="4" t="s">
        <v>1276</v>
      </c>
      <c r="B1139" s="5">
        <v>1556337993260</v>
      </c>
      <c r="C1139" s="4" t="s">
        <v>5423</v>
      </c>
      <c r="D1139" s="4" t="s">
        <v>15</v>
      </c>
      <c r="E1139" s="6" t="s">
        <v>3987</v>
      </c>
      <c r="F1139" s="5">
        <f>decoded[[#This Row],[FRT_DEC]]-B1138</f>
        <v>3</v>
      </c>
      <c r="G1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INFO]]))),G1138)</f>
        <v>57</v>
      </c>
    </row>
    <row r="1140" spans="1:7" x14ac:dyDescent="0.25">
      <c r="A1140" s="4" t="s">
        <v>1277</v>
      </c>
      <c r="B1140" s="5">
        <v>1556337993262</v>
      </c>
      <c r="C1140" s="4" t="s">
        <v>5424</v>
      </c>
      <c r="D1140" s="4" t="s">
        <v>3744</v>
      </c>
      <c r="E1140" s="6" t="s">
        <v>5425</v>
      </c>
      <c r="F1140" s="5">
        <f>decoded[[#This Row],[FRT_DEC]]-B1139</f>
        <v>2</v>
      </c>
      <c r="G1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INFO]]))),G1139)</f>
        <v>57</v>
      </c>
    </row>
    <row r="1141" spans="1:7" x14ac:dyDescent="0.25">
      <c r="A1141" s="4" t="s">
        <v>1278</v>
      </c>
      <c r="B1141" s="5">
        <v>1556337993264</v>
      </c>
      <c r="C1141" s="4" t="s">
        <v>5426</v>
      </c>
      <c r="D1141" s="4" t="s">
        <v>3744</v>
      </c>
      <c r="E1141" s="6" t="s">
        <v>3988</v>
      </c>
      <c r="F1141" s="5">
        <f>decoded[[#This Row],[FRT_DEC]]-B1140</f>
        <v>2</v>
      </c>
      <c r="G1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INFO]]))),G1140)</f>
        <v>57</v>
      </c>
    </row>
    <row r="1142" spans="1:7" x14ac:dyDescent="0.25">
      <c r="A1142" s="4" t="s">
        <v>1279</v>
      </c>
      <c r="B1142" s="5">
        <v>1556337993359</v>
      </c>
      <c r="C1142" s="4" t="s">
        <v>5427</v>
      </c>
      <c r="D1142" s="4" t="s">
        <v>3765</v>
      </c>
      <c r="E1142" s="6" t="s">
        <v>3766</v>
      </c>
      <c r="F1142" s="5">
        <f>decoded[[#This Row],[FRT_DEC]]-B1141</f>
        <v>95</v>
      </c>
      <c r="G1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INFO]]))),G1141)</f>
        <v>57</v>
      </c>
    </row>
    <row r="1143" spans="1:7" ht="30" x14ac:dyDescent="0.25">
      <c r="A1143" s="4" t="s">
        <v>1280</v>
      </c>
      <c r="B1143" s="5">
        <v>1556337993362</v>
      </c>
      <c r="C1143" s="4" t="s">
        <v>5428</v>
      </c>
      <c r="D1143" s="4" t="s">
        <v>267</v>
      </c>
      <c r="E1143" s="6" t="s">
        <v>3724</v>
      </c>
      <c r="F1143" s="5">
        <f>decoded[[#This Row],[FRT_DEC]]-B1142</f>
        <v>3</v>
      </c>
      <c r="G1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INFO]]))),G1142)</f>
        <v>57</v>
      </c>
    </row>
    <row r="1144" spans="1:7" x14ac:dyDescent="0.25">
      <c r="A1144" s="4" t="s">
        <v>1281</v>
      </c>
      <c r="B1144" s="5">
        <v>1556337993367</v>
      </c>
      <c r="C1144" s="4" t="s">
        <v>5429</v>
      </c>
      <c r="D1144" s="4" t="s">
        <v>269</v>
      </c>
      <c r="E1144" s="6" t="s">
        <v>283</v>
      </c>
      <c r="F1144" s="5">
        <f>decoded[[#This Row],[FRT_DEC]]-B1143</f>
        <v>5</v>
      </c>
      <c r="G1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INFO]]))),G1143)</f>
        <v>57</v>
      </c>
    </row>
    <row r="1145" spans="1:7" x14ac:dyDescent="0.25">
      <c r="A1145" s="4" t="s">
        <v>1282</v>
      </c>
      <c r="B1145" s="5">
        <v>1556337993372</v>
      </c>
      <c r="C1145" s="4" t="s">
        <v>5430</v>
      </c>
      <c r="D1145" s="4" t="s">
        <v>1131</v>
      </c>
      <c r="E1145" s="6" t="s">
        <v>2132</v>
      </c>
      <c r="F1145" s="5">
        <f>decoded[[#This Row],[FRT_DEC]]-B1144</f>
        <v>5</v>
      </c>
      <c r="G1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INFO]]))),G1144)</f>
        <v>57</v>
      </c>
    </row>
    <row r="1146" spans="1:7" x14ac:dyDescent="0.25">
      <c r="A1146" s="4" t="s">
        <v>1283</v>
      </c>
      <c r="B1146" s="5">
        <v>1556337993378</v>
      </c>
      <c r="C1146" s="4" t="s">
        <v>5431</v>
      </c>
      <c r="D1146" s="4" t="s">
        <v>97</v>
      </c>
      <c r="E1146" s="6" t="s">
        <v>2133</v>
      </c>
      <c r="F1146" s="5">
        <f>decoded[[#This Row],[FRT_DEC]]-B1145</f>
        <v>6</v>
      </c>
      <c r="G1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INFO]]))),G1145)</f>
        <v>57</v>
      </c>
    </row>
    <row r="1147" spans="1:7" x14ac:dyDescent="0.25">
      <c r="A1147" s="4" t="s">
        <v>1284</v>
      </c>
      <c r="B1147" s="5">
        <v>1556337993381</v>
      </c>
      <c r="C1147" s="4" t="s">
        <v>5432</v>
      </c>
      <c r="D1147" s="4" t="s">
        <v>97</v>
      </c>
      <c r="E1147" s="6" t="s">
        <v>2134</v>
      </c>
      <c r="F1147" s="5">
        <f>decoded[[#This Row],[FRT_DEC]]-B1146</f>
        <v>3</v>
      </c>
      <c r="G1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INFO]]))),G1146)</f>
        <v>57</v>
      </c>
    </row>
    <row r="1148" spans="1:7" x14ac:dyDescent="0.25">
      <c r="A1148" s="4" t="s">
        <v>1285</v>
      </c>
      <c r="B1148" s="5">
        <v>1556337993394</v>
      </c>
      <c r="C1148" s="4" t="s">
        <v>5433</v>
      </c>
      <c r="D1148" s="4" t="s">
        <v>272</v>
      </c>
      <c r="E1148" s="6" t="s">
        <v>5434</v>
      </c>
      <c r="F1148" s="5">
        <f>decoded[[#This Row],[FRT_DEC]]-B1147</f>
        <v>13</v>
      </c>
      <c r="G1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INFO]]))),G1147)</f>
        <v>57</v>
      </c>
    </row>
    <row r="1149" spans="1:7" x14ac:dyDescent="0.25">
      <c r="A1149" s="4" t="s">
        <v>1286</v>
      </c>
      <c r="B1149" s="5">
        <v>1556337993721</v>
      </c>
      <c r="C1149" s="4" t="s">
        <v>5435</v>
      </c>
      <c r="D1149" s="4" t="s">
        <v>1131</v>
      </c>
      <c r="E1149" s="6" t="s">
        <v>2135</v>
      </c>
      <c r="F1149" s="5">
        <f>decoded[[#This Row],[FRT_DEC]]-B1148</f>
        <v>327</v>
      </c>
      <c r="G1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INFO]]))),G1148)</f>
        <v>57</v>
      </c>
    </row>
    <row r="1150" spans="1:7" x14ac:dyDescent="0.25">
      <c r="A1150" s="4" t="s">
        <v>1287</v>
      </c>
      <c r="B1150" s="5">
        <v>1556337993726</v>
      </c>
      <c r="C1150" s="4" t="s">
        <v>5436</v>
      </c>
      <c r="D1150" s="4" t="s">
        <v>97</v>
      </c>
      <c r="E1150" s="6" t="s">
        <v>2136</v>
      </c>
      <c r="F1150" s="5">
        <f>decoded[[#This Row],[FRT_DEC]]-B1149</f>
        <v>5</v>
      </c>
      <c r="G1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INFO]]))),G1149)</f>
        <v>57</v>
      </c>
    </row>
    <row r="1151" spans="1:7" x14ac:dyDescent="0.25">
      <c r="A1151" s="4" t="s">
        <v>1288</v>
      </c>
      <c r="B1151" s="5">
        <v>1556337993741</v>
      </c>
      <c r="C1151" s="4" t="s">
        <v>5437</v>
      </c>
      <c r="D1151" s="4" t="s">
        <v>3727</v>
      </c>
      <c r="E1151" s="6" t="s">
        <v>5364</v>
      </c>
      <c r="F1151" s="5">
        <f>decoded[[#This Row],[FRT_DEC]]-B1150</f>
        <v>15</v>
      </c>
      <c r="G1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INFO]]))),G1150)</f>
        <v>57</v>
      </c>
    </row>
    <row r="1152" spans="1:7" x14ac:dyDescent="0.25">
      <c r="A1152" s="4" t="s">
        <v>1289</v>
      </c>
      <c r="B1152" s="5">
        <v>1556337993759</v>
      </c>
      <c r="C1152" s="4" t="s">
        <v>5438</v>
      </c>
      <c r="D1152" s="4" t="s">
        <v>289</v>
      </c>
      <c r="E1152" s="6" t="s">
        <v>5366</v>
      </c>
      <c r="F1152" s="5">
        <f>decoded[[#This Row],[FRT_DEC]]-B1151</f>
        <v>18</v>
      </c>
      <c r="G1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INFO]]))),G1151)</f>
        <v>57</v>
      </c>
    </row>
    <row r="1153" spans="1:7" x14ac:dyDescent="0.25">
      <c r="A1153" s="4" t="s">
        <v>1290</v>
      </c>
      <c r="B1153" s="5">
        <v>1556337995186</v>
      </c>
      <c r="C1153" s="4" t="s">
        <v>5439</v>
      </c>
      <c r="D1153" s="4" t="s">
        <v>109</v>
      </c>
      <c r="E1153" s="6" t="s">
        <v>3989</v>
      </c>
      <c r="F1153" s="5">
        <f>decoded[[#This Row],[FRT_DEC]]-B1152</f>
        <v>1427</v>
      </c>
      <c r="G1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INFO]]))),G1152)</f>
        <v>57</v>
      </c>
    </row>
    <row r="1154" spans="1:7" x14ac:dyDescent="0.25">
      <c r="A1154" s="4" t="s">
        <v>1291</v>
      </c>
      <c r="B1154" s="5">
        <v>1556337995189</v>
      </c>
      <c r="C1154" s="4" t="s">
        <v>5440</v>
      </c>
      <c r="D1154" s="4" t="s">
        <v>3742</v>
      </c>
      <c r="E1154" s="6" t="s">
        <v>5441</v>
      </c>
      <c r="F1154" s="5">
        <f>decoded[[#This Row],[FRT_DEC]]-B1153</f>
        <v>3</v>
      </c>
      <c r="G1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INFO]]))),G1153)</f>
        <v>57</v>
      </c>
    </row>
    <row r="1155" spans="1:7" x14ac:dyDescent="0.25">
      <c r="A1155" s="4" t="s">
        <v>1292</v>
      </c>
      <c r="B1155" s="5">
        <v>1556337995191</v>
      </c>
      <c r="C1155" s="4" t="s">
        <v>5442</v>
      </c>
      <c r="D1155" s="4" t="s">
        <v>3742</v>
      </c>
      <c r="E1155" s="6" t="s">
        <v>3982</v>
      </c>
      <c r="F1155" s="5">
        <f>decoded[[#This Row],[FRT_DEC]]-B1154</f>
        <v>2</v>
      </c>
      <c r="G1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INFO]]))),G1154)</f>
        <v>57</v>
      </c>
    </row>
    <row r="1156" spans="1:7" x14ac:dyDescent="0.25">
      <c r="A1156" s="4" t="s">
        <v>1293</v>
      </c>
      <c r="B1156" s="5">
        <v>1556337995206</v>
      </c>
      <c r="C1156" s="4" t="s">
        <v>5443</v>
      </c>
      <c r="D1156" s="4" t="s">
        <v>1131</v>
      </c>
      <c r="E1156" s="6" t="s">
        <v>2137</v>
      </c>
      <c r="F1156" s="5">
        <f>decoded[[#This Row],[FRT_DEC]]-B1155</f>
        <v>15</v>
      </c>
      <c r="G1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INFO]]))),G1155)</f>
        <v>57</v>
      </c>
    </row>
    <row r="1157" spans="1:7" x14ac:dyDescent="0.25">
      <c r="A1157" s="4" t="s">
        <v>1294</v>
      </c>
      <c r="B1157" s="5">
        <v>1556337995210</v>
      </c>
      <c r="C1157" s="4" t="s">
        <v>5444</v>
      </c>
      <c r="D1157" s="4" t="s">
        <v>97</v>
      </c>
      <c r="E1157" s="6" t="s">
        <v>2138</v>
      </c>
      <c r="F1157" s="5">
        <f>decoded[[#This Row],[FRT_DEC]]-B1156</f>
        <v>4</v>
      </c>
      <c r="G1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INFO]]))),G1156)</f>
        <v>57</v>
      </c>
    </row>
    <row r="1158" spans="1:7" x14ac:dyDescent="0.25">
      <c r="A1158" s="4" t="s">
        <v>1295</v>
      </c>
      <c r="B1158" s="5">
        <v>1556337995278</v>
      </c>
      <c r="C1158" s="4" t="s">
        <v>5445</v>
      </c>
      <c r="D1158" s="4" t="s">
        <v>110</v>
      </c>
      <c r="E1158" s="6" t="s">
        <v>290</v>
      </c>
      <c r="F1158" s="5">
        <f>decoded[[#This Row],[FRT_DEC]]-B1157</f>
        <v>68</v>
      </c>
      <c r="G1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INFO]]))),G1157)</f>
        <v>57</v>
      </c>
    </row>
    <row r="1159" spans="1:7" x14ac:dyDescent="0.25">
      <c r="A1159" s="4" t="s">
        <v>1296</v>
      </c>
      <c r="B1159" s="5">
        <v>1556337995290</v>
      </c>
      <c r="C1159" s="4" t="s">
        <v>5446</v>
      </c>
      <c r="D1159" s="4" t="s">
        <v>1131</v>
      </c>
      <c r="E1159" s="6" t="s">
        <v>2139</v>
      </c>
      <c r="F1159" s="5">
        <f>decoded[[#This Row],[FRT_DEC]]-B1158</f>
        <v>12</v>
      </c>
      <c r="G1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INFO]]))),G1158)</f>
        <v>57</v>
      </c>
    </row>
    <row r="1160" spans="1:7" x14ac:dyDescent="0.25">
      <c r="A1160" s="4" t="s">
        <v>1297</v>
      </c>
      <c r="B1160" s="5">
        <v>1556337995295</v>
      </c>
      <c r="C1160" s="4" t="s">
        <v>5447</v>
      </c>
      <c r="D1160" s="4" t="s">
        <v>97</v>
      </c>
      <c r="E1160" s="6" t="s">
        <v>2140</v>
      </c>
      <c r="F1160" s="5">
        <f>decoded[[#This Row],[FRT_DEC]]-B1159</f>
        <v>5</v>
      </c>
      <c r="G1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INFO]]))),G1159)</f>
        <v>57</v>
      </c>
    </row>
    <row r="1161" spans="1:7" x14ac:dyDescent="0.25">
      <c r="A1161" s="4" t="s">
        <v>1298</v>
      </c>
      <c r="B1161" s="5">
        <v>1556337995934</v>
      </c>
      <c r="C1161" s="4" t="s">
        <v>5448</v>
      </c>
      <c r="D1161" s="4" t="s">
        <v>112</v>
      </c>
      <c r="E1161" s="6" t="s">
        <v>3757</v>
      </c>
      <c r="F1161" s="5">
        <f>decoded[[#This Row],[FRT_DEC]]-B1160</f>
        <v>639</v>
      </c>
      <c r="G1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INFO]]))),G1160)</f>
        <v>57</v>
      </c>
    </row>
    <row r="1162" spans="1:7" x14ac:dyDescent="0.25">
      <c r="A1162" s="4" t="s">
        <v>1299</v>
      </c>
      <c r="B1162" s="5">
        <v>1556337995948</v>
      </c>
      <c r="C1162" s="4" t="s">
        <v>5449</v>
      </c>
      <c r="D1162" s="4" t="s">
        <v>1131</v>
      </c>
      <c r="E1162" s="6" t="s">
        <v>2141</v>
      </c>
      <c r="F1162" s="5">
        <f>decoded[[#This Row],[FRT_DEC]]-B1161</f>
        <v>14</v>
      </c>
      <c r="G1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INFO]]))),G1161)</f>
        <v>57</v>
      </c>
    </row>
    <row r="1163" spans="1:7" x14ac:dyDescent="0.25">
      <c r="A1163" s="4" t="s">
        <v>1300</v>
      </c>
      <c r="B1163" s="5">
        <v>1556337995952</v>
      </c>
      <c r="C1163" s="4" t="s">
        <v>5450</v>
      </c>
      <c r="D1163" s="4" t="s">
        <v>97</v>
      </c>
      <c r="E1163" s="6" t="s">
        <v>2142</v>
      </c>
      <c r="F1163" s="5">
        <f>decoded[[#This Row],[FRT_DEC]]-B1162</f>
        <v>4</v>
      </c>
      <c r="G1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INFO]]))),G1162)</f>
        <v>57</v>
      </c>
    </row>
    <row r="1164" spans="1:7" x14ac:dyDescent="0.25">
      <c r="A1164" s="4" t="s">
        <v>1301</v>
      </c>
      <c r="B1164" s="5">
        <v>1556337995956</v>
      </c>
      <c r="C1164" s="4" t="s">
        <v>5451</v>
      </c>
      <c r="D1164" s="4" t="s">
        <v>291</v>
      </c>
      <c r="E1164" s="6" t="s">
        <v>5452</v>
      </c>
      <c r="F1164" s="5">
        <f>decoded[[#This Row],[FRT_DEC]]-B1163</f>
        <v>4</v>
      </c>
      <c r="G1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INFO]]))),G1163)</f>
        <v>57</v>
      </c>
    </row>
    <row r="1165" spans="1:7" x14ac:dyDescent="0.25">
      <c r="A1165" s="4" t="s">
        <v>1302</v>
      </c>
      <c r="B1165" s="5">
        <v>1556337995962</v>
      </c>
      <c r="C1165" s="4" t="s">
        <v>5453</v>
      </c>
      <c r="D1165" s="4" t="s">
        <v>11</v>
      </c>
      <c r="E1165" s="6" t="s">
        <v>4012</v>
      </c>
      <c r="F1165" s="5">
        <f>decoded[[#This Row],[FRT_DEC]]-B1164</f>
        <v>6</v>
      </c>
      <c r="G1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INFO]]))),G1164)</f>
        <v>57</v>
      </c>
    </row>
    <row r="1166" spans="1:7" x14ac:dyDescent="0.25">
      <c r="A1166" s="4" t="s">
        <v>1303</v>
      </c>
      <c r="B1166" s="5">
        <v>1556337995971</v>
      </c>
      <c r="C1166" s="4" t="s">
        <v>5454</v>
      </c>
      <c r="D1166" s="4" t="s">
        <v>52</v>
      </c>
      <c r="E1166" s="6" t="s">
        <v>356</v>
      </c>
      <c r="F1166" s="5">
        <f>decoded[[#This Row],[FRT_DEC]]-B1165</f>
        <v>9</v>
      </c>
      <c r="G1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INFO]]))),G1165)</f>
        <v>57</v>
      </c>
    </row>
    <row r="1167" spans="1:7" x14ac:dyDescent="0.25">
      <c r="A1167" s="4" t="s">
        <v>1304</v>
      </c>
      <c r="B1167" s="5">
        <v>1556337995974</v>
      </c>
      <c r="C1167" s="4" t="s">
        <v>5455</v>
      </c>
      <c r="D1167" s="4" t="s">
        <v>358</v>
      </c>
      <c r="E1167" s="6" t="s">
        <v>5456</v>
      </c>
      <c r="F1167" s="5">
        <f>decoded[[#This Row],[FRT_DEC]]-B1166</f>
        <v>3</v>
      </c>
      <c r="G1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INFO]]))),G1166)</f>
        <v>57</v>
      </c>
    </row>
    <row r="1168" spans="1:7" x14ac:dyDescent="0.25">
      <c r="A1168" s="4" t="s">
        <v>1305</v>
      </c>
      <c r="B1168" s="5">
        <v>1556337995977</v>
      </c>
      <c r="C1168" s="4" t="s">
        <v>5457</v>
      </c>
      <c r="D1168" s="4" t="s">
        <v>8</v>
      </c>
      <c r="E1168" s="6" t="s">
        <v>4027</v>
      </c>
      <c r="F1168" s="5">
        <f>decoded[[#This Row],[FRT_DEC]]-B1167</f>
        <v>3</v>
      </c>
      <c r="G1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INFO]]))),G1167)</f>
        <v>57</v>
      </c>
    </row>
    <row r="1169" spans="1:7" x14ac:dyDescent="0.25">
      <c r="A1169" s="4" t="s">
        <v>1306</v>
      </c>
      <c r="B1169" s="5">
        <v>1556337995982</v>
      </c>
      <c r="C1169" s="4" t="s">
        <v>5458</v>
      </c>
      <c r="D1169" s="4" t="s">
        <v>11</v>
      </c>
      <c r="E1169" s="6" t="s">
        <v>4016</v>
      </c>
      <c r="F1169" s="5">
        <f>decoded[[#This Row],[FRT_DEC]]-B1168</f>
        <v>5</v>
      </c>
      <c r="G1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INFO]]))),G1168)</f>
        <v>57</v>
      </c>
    </row>
    <row r="1170" spans="1:7" x14ac:dyDescent="0.25">
      <c r="A1170" s="4" t="s">
        <v>1307</v>
      </c>
      <c r="B1170" s="5">
        <v>1556337995990</v>
      </c>
      <c r="C1170" s="4" t="s">
        <v>5459</v>
      </c>
      <c r="D1170" s="4" t="s">
        <v>52</v>
      </c>
      <c r="E1170" s="6" t="s">
        <v>2078</v>
      </c>
      <c r="F1170" s="5">
        <f>decoded[[#This Row],[FRT_DEC]]-B1169</f>
        <v>8</v>
      </c>
      <c r="G1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INFO]]))),G1169)</f>
        <v>57</v>
      </c>
    </row>
    <row r="1171" spans="1:7" x14ac:dyDescent="0.25">
      <c r="A1171" s="4" t="s">
        <v>1308</v>
      </c>
      <c r="B1171" s="5">
        <v>1556337995993</v>
      </c>
      <c r="C1171" s="4" t="s">
        <v>5460</v>
      </c>
      <c r="D1171" s="4" t="s">
        <v>2079</v>
      </c>
      <c r="E1171" s="6" t="s">
        <v>4048</v>
      </c>
      <c r="F1171" s="5">
        <f>decoded[[#This Row],[FRT_DEC]]-B1170</f>
        <v>3</v>
      </c>
      <c r="G1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INFO]]))),G1170)</f>
        <v>57</v>
      </c>
    </row>
    <row r="1172" spans="1:7" x14ac:dyDescent="0.25">
      <c r="A1172" s="4" t="s">
        <v>1309</v>
      </c>
      <c r="B1172" s="5">
        <v>1556337996039</v>
      </c>
      <c r="C1172" s="4" t="s">
        <v>5461</v>
      </c>
      <c r="D1172" s="4" t="s">
        <v>12</v>
      </c>
      <c r="E1172" s="6" t="s">
        <v>4</v>
      </c>
      <c r="F1172" s="5">
        <f>decoded[[#This Row],[FRT_DEC]]-B1171</f>
        <v>46</v>
      </c>
      <c r="G1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INFO]]))),G1171)</f>
        <v>57</v>
      </c>
    </row>
    <row r="1173" spans="1:7" x14ac:dyDescent="0.25">
      <c r="A1173" s="4" t="s">
        <v>1310</v>
      </c>
      <c r="B1173" s="5">
        <v>1556337996044</v>
      </c>
      <c r="C1173" s="4" t="s">
        <v>5462</v>
      </c>
      <c r="D1173" s="4" t="s">
        <v>8</v>
      </c>
      <c r="E1173" s="6" t="s">
        <v>4089</v>
      </c>
      <c r="F1173" s="5">
        <f>decoded[[#This Row],[FRT_DEC]]-B1172</f>
        <v>5</v>
      </c>
      <c r="G1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INFO]]))),G1172)</f>
        <v>57</v>
      </c>
    </row>
    <row r="1174" spans="1:7" x14ac:dyDescent="0.25">
      <c r="A1174" s="4" t="s">
        <v>1311</v>
      </c>
      <c r="B1174" s="5">
        <v>1556337996370</v>
      </c>
      <c r="C1174" s="4" t="s">
        <v>5463</v>
      </c>
      <c r="D1174" s="4" t="s">
        <v>12</v>
      </c>
      <c r="E1174" s="6" t="s">
        <v>4</v>
      </c>
      <c r="F1174" s="5">
        <f>decoded[[#This Row],[FRT_DEC]]-B1173</f>
        <v>326</v>
      </c>
      <c r="G1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INFO]]))),G1173)</f>
        <v>57</v>
      </c>
    </row>
    <row r="1175" spans="1:7" x14ac:dyDescent="0.25">
      <c r="A1175" s="4" t="s">
        <v>1312</v>
      </c>
      <c r="B1175" s="5">
        <v>1556337996374</v>
      </c>
      <c r="C1175" s="4" t="s">
        <v>5464</v>
      </c>
      <c r="D1175" s="4" t="s">
        <v>8</v>
      </c>
      <c r="E1175" s="6" t="s">
        <v>4078</v>
      </c>
      <c r="F1175" s="5">
        <f>decoded[[#This Row],[FRT_DEC]]-B1174</f>
        <v>4</v>
      </c>
      <c r="G1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INFO]]))),G1174)</f>
        <v>57</v>
      </c>
    </row>
    <row r="1176" spans="1:7" x14ac:dyDescent="0.25">
      <c r="A1176" s="4" t="s">
        <v>1313</v>
      </c>
      <c r="B1176" s="5">
        <v>1556337996561</v>
      </c>
      <c r="C1176" s="4" t="s">
        <v>5465</v>
      </c>
      <c r="D1176" s="4" t="s">
        <v>13</v>
      </c>
      <c r="E1176" s="6" t="s">
        <v>5</v>
      </c>
      <c r="F1176" s="5">
        <f>decoded[[#This Row],[FRT_DEC]]-B1175</f>
        <v>187</v>
      </c>
      <c r="G1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INFO]]))),G1175)</f>
        <v>57</v>
      </c>
    </row>
    <row r="1177" spans="1:7" x14ac:dyDescent="0.25">
      <c r="A1177" s="4" t="s">
        <v>1314</v>
      </c>
      <c r="B1177" s="5">
        <v>1556337996565</v>
      </c>
      <c r="C1177" s="4" t="s">
        <v>5466</v>
      </c>
      <c r="D1177" s="4" t="s">
        <v>11</v>
      </c>
      <c r="E1177" s="6" t="s">
        <v>4010</v>
      </c>
      <c r="F1177" s="5">
        <f>decoded[[#This Row],[FRT_DEC]]-B1176</f>
        <v>4</v>
      </c>
      <c r="G1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INFO]]))),G1176)</f>
        <v>57</v>
      </c>
    </row>
    <row r="1178" spans="1:7" x14ac:dyDescent="0.25">
      <c r="A1178" s="4" t="s">
        <v>1315</v>
      </c>
      <c r="B1178" s="5">
        <v>1556337996637</v>
      </c>
      <c r="C1178" s="4" t="s">
        <v>5467</v>
      </c>
      <c r="D1178" s="4" t="s">
        <v>12</v>
      </c>
      <c r="E1178" s="6" t="s">
        <v>4</v>
      </c>
      <c r="F1178" s="5">
        <f>decoded[[#This Row],[FRT_DEC]]-B1177</f>
        <v>72</v>
      </c>
      <c r="G1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INFO]]))),G1177)</f>
        <v>57</v>
      </c>
    </row>
    <row r="1179" spans="1:7" x14ac:dyDescent="0.25">
      <c r="A1179" s="4" t="s">
        <v>1316</v>
      </c>
      <c r="B1179" s="5">
        <v>1556337996642</v>
      </c>
      <c r="C1179" s="4" t="s">
        <v>5468</v>
      </c>
      <c r="D1179" s="4" t="s">
        <v>14</v>
      </c>
      <c r="E1179" s="6" t="s">
        <v>6</v>
      </c>
      <c r="F1179" s="5">
        <f>decoded[[#This Row],[FRT_DEC]]-B1178</f>
        <v>5</v>
      </c>
      <c r="G1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INFO]]))),G1178)</f>
        <v>57</v>
      </c>
    </row>
    <row r="1180" spans="1:7" x14ac:dyDescent="0.25">
      <c r="A1180" s="4" t="s">
        <v>1317</v>
      </c>
      <c r="B1180" s="5">
        <v>1556337996650</v>
      </c>
      <c r="C1180" s="4" t="s">
        <v>5469</v>
      </c>
      <c r="D1180" s="4" t="s">
        <v>14</v>
      </c>
      <c r="E1180" s="6" t="s">
        <v>71</v>
      </c>
      <c r="F1180" s="5">
        <f>decoded[[#This Row],[FRT_DEC]]-B1179</f>
        <v>8</v>
      </c>
      <c r="G1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INFO]]))),G1179)</f>
        <v>57</v>
      </c>
    </row>
    <row r="1181" spans="1:7" x14ac:dyDescent="0.25">
      <c r="A1181" s="4" t="s">
        <v>1318</v>
      </c>
      <c r="B1181" s="5">
        <v>1556337996793</v>
      </c>
      <c r="C1181" s="4" t="s">
        <v>5470</v>
      </c>
      <c r="D1181" s="4" t="s">
        <v>55</v>
      </c>
      <c r="E1181" s="6" t="s">
        <v>3770</v>
      </c>
      <c r="F1181" s="5">
        <f>decoded[[#This Row],[FRT_DEC]]-B1180</f>
        <v>143</v>
      </c>
      <c r="G1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INFO]]))),G1180)</f>
        <v>57</v>
      </c>
    </row>
    <row r="1182" spans="1:7" x14ac:dyDescent="0.25">
      <c r="A1182" s="4" t="s">
        <v>1319</v>
      </c>
      <c r="B1182" s="5">
        <v>1556337996795</v>
      </c>
      <c r="C1182" s="4" t="s">
        <v>5471</v>
      </c>
      <c r="D1182" s="4" t="s">
        <v>3743</v>
      </c>
      <c r="E1182" s="6" t="s">
        <v>5472</v>
      </c>
      <c r="F1182" s="5">
        <f>decoded[[#This Row],[FRT_DEC]]-B1181</f>
        <v>2</v>
      </c>
      <c r="G1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INFO]]))),G1181)</f>
        <v>57</v>
      </c>
    </row>
    <row r="1183" spans="1:7" x14ac:dyDescent="0.25">
      <c r="A1183" s="4" t="s">
        <v>1320</v>
      </c>
      <c r="B1183" s="5">
        <v>1556337996798</v>
      </c>
      <c r="C1183" s="4" t="s">
        <v>5473</v>
      </c>
      <c r="D1183" s="4" t="s">
        <v>3743</v>
      </c>
      <c r="E1183" s="6" t="s">
        <v>3983</v>
      </c>
      <c r="F1183" s="5">
        <f>decoded[[#This Row],[FRT_DEC]]-B1182</f>
        <v>3</v>
      </c>
      <c r="G1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INFO]]))),G1182)</f>
        <v>57</v>
      </c>
    </row>
    <row r="1184" spans="1:7" x14ac:dyDescent="0.25">
      <c r="A1184" s="4" t="s">
        <v>1321</v>
      </c>
      <c r="B1184" s="5">
        <v>1556337996814</v>
      </c>
      <c r="C1184" s="4" t="s">
        <v>5474</v>
      </c>
      <c r="D1184" s="4" t="s">
        <v>73</v>
      </c>
      <c r="E1184" s="6" t="s">
        <v>2080</v>
      </c>
      <c r="F1184" s="5">
        <f>decoded[[#This Row],[FRT_DEC]]-B1183</f>
        <v>16</v>
      </c>
      <c r="G1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INFO]]))),G1183)</f>
        <v>57</v>
      </c>
    </row>
    <row r="1185" spans="1:7" x14ac:dyDescent="0.25">
      <c r="A1185" s="4" t="s">
        <v>1322</v>
      </c>
      <c r="B1185" s="5">
        <v>1556337996818</v>
      </c>
      <c r="C1185" s="4" t="s">
        <v>5475</v>
      </c>
      <c r="D1185" s="4" t="s">
        <v>2081</v>
      </c>
      <c r="E1185" s="6" t="s">
        <v>2083</v>
      </c>
      <c r="F1185" s="5">
        <f>decoded[[#This Row],[FRT_DEC]]-B1184</f>
        <v>4</v>
      </c>
      <c r="G1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INFO]]))),G1184)</f>
        <v>57</v>
      </c>
    </row>
    <row r="1186" spans="1:7" x14ac:dyDescent="0.25">
      <c r="A1186" s="4" t="s">
        <v>1323</v>
      </c>
      <c r="B1186" s="5">
        <v>1556337996823</v>
      </c>
      <c r="C1186" s="4" t="s">
        <v>5476</v>
      </c>
      <c r="D1186" s="4" t="s">
        <v>8</v>
      </c>
      <c r="E1186" s="6" t="s">
        <v>4090</v>
      </c>
      <c r="F1186" s="5">
        <f>decoded[[#This Row],[FRT_DEC]]-B1185</f>
        <v>5</v>
      </c>
      <c r="G1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INFO]]))),G1185)</f>
        <v>57</v>
      </c>
    </row>
    <row r="1187" spans="1:7" ht="30" x14ac:dyDescent="0.25">
      <c r="A1187" s="4" t="s">
        <v>1324</v>
      </c>
      <c r="B1187" s="5">
        <v>1556337996834</v>
      </c>
      <c r="C1187" s="4" t="s">
        <v>5477</v>
      </c>
      <c r="D1187" s="4" t="s">
        <v>267</v>
      </c>
      <c r="E1187" s="6" t="s">
        <v>3725</v>
      </c>
      <c r="F1187" s="5">
        <f>decoded[[#This Row],[FRT_DEC]]-B1186</f>
        <v>11</v>
      </c>
      <c r="G1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INFO]]))),G1186)</f>
        <v>57</v>
      </c>
    </row>
    <row r="1188" spans="1:7" x14ac:dyDescent="0.25">
      <c r="A1188" s="4" t="s">
        <v>1325</v>
      </c>
      <c r="B1188" s="5">
        <v>1556337996837</v>
      </c>
      <c r="C1188" s="4" t="s">
        <v>5478</v>
      </c>
      <c r="D1188" s="4" t="s">
        <v>269</v>
      </c>
      <c r="E1188" s="6" t="s">
        <v>298</v>
      </c>
      <c r="F1188" s="5">
        <f>decoded[[#This Row],[FRT_DEC]]-B1187</f>
        <v>3</v>
      </c>
      <c r="G1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INFO]]))),G1187)</f>
        <v>57</v>
      </c>
    </row>
    <row r="1189" spans="1:7" x14ac:dyDescent="0.25">
      <c r="A1189" s="4" t="s">
        <v>1326</v>
      </c>
      <c r="B1189" s="5">
        <v>1556337996850</v>
      </c>
      <c r="C1189" s="4" t="s">
        <v>5479</v>
      </c>
      <c r="D1189" s="4" t="s">
        <v>11</v>
      </c>
      <c r="E1189" s="6" t="s">
        <v>4011</v>
      </c>
      <c r="F1189" s="5">
        <f>decoded[[#This Row],[FRT_DEC]]-B1188</f>
        <v>13</v>
      </c>
      <c r="G1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INFO]]))),G1188)</f>
        <v>57</v>
      </c>
    </row>
    <row r="1190" spans="1:7" x14ac:dyDescent="0.25">
      <c r="A1190" s="4" t="s">
        <v>1327</v>
      </c>
      <c r="B1190" s="5">
        <v>1556337996869</v>
      </c>
      <c r="C1190" s="4" t="s">
        <v>5480</v>
      </c>
      <c r="D1190" s="4" t="s">
        <v>52</v>
      </c>
      <c r="E1190" s="6" t="s">
        <v>56</v>
      </c>
      <c r="F1190" s="5">
        <f>decoded[[#This Row],[FRT_DEC]]-B1189</f>
        <v>19</v>
      </c>
      <c r="G1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INFO]]))),G1189)</f>
        <v>57</v>
      </c>
    </row>
    <row r="1191" spans="1:7" x14ac:dyDescent="0.25">
      <c r="A1191" s="4" t="s">
        <v>1328</v>
      </c>
      <c r="B1191" s="5">
        <v>1556337996874</v>
      </c>
      <c r="C1191" s="4" t="s">
        <v>5481</v>
      </c>
      <c r="D1191" s="4" t="s">
        <v>272</v>
      </c>
      <c r="E1191" s="6" t="s">
        <v>5482</v>
      </c>
      <c r="F1191" s="5">
        <f>decoded[[#This Row],[FRT_DEC]]-B1190</f>
        <v>5</v>
      </c>
      <c r="G1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INFO]]))),G1190)</f>
        <v>57</v>
      </c>
    </row>
    <row r="1192" spans="1:7" x14ac:dyDescent="0.25">
      <c r="A1192" s="4" t="s">
        <v>1329</v>
      </c>
      <c r="B1192" s="5">
        <v>1556337996894</v>
      </c>
      <c r="C1192" s="4" t="s">
        <v>5483</v>
      </c>
      <c r="D1192" s="4" t="s">
        <v>57</v>
      </c>
      <c r="E1192" s="6" t="s">
        <v>366</v>
      </c>
      <c r="F1192" s="5">
        <f>decoded[[#This Row],[FRT_DEC]]-B1191</f>
        <v>20</v>
      </c>
      <c r="G1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INFO]]))),G1191)</f>
        <v>57</v>
      </c>
    </row>
    <row r="1193" spans="1:7" x14ac:dyDescent="0.25">
      <c r="A1193" s="4" t="s">
        <v>1330</v>
      </c>
      <c r="B1193" s="5">
        <v>1556337996899</v>
      </c>
      <c r="C1193" s="4" t="s">
        <v>5484</v>
      </c>
      <c r="D1193" s="4" t="s">
        <v>57</v>
      </c>
      <c r="E1193" s="6" t="s">
        <v>368</v>
      </c>
      <c r="F1193" s="5">
        <f>decoded[[#This Row],[FRT_DEC]]-B1192</f>
        <v>5</v>
      </c>
      <c r="G1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INFO]]))),G1192)</f>
        <v>57</v>
      </c>
    </row>
    <row r="1194" spans="1:7" x14ac:dyDescent="0.25">
      <c r="A1194" s="4" t="s">
        <v>1331</v>
      </c>
      <c r="B1194" s="5">
        <v>1556337996903</v>
      </c>
      <c r="C1194" s="4" t="s">
        <v>5485</v>
      </c>
      <c r="D1194" s="4" t="s">
        <v>57</v>
      </c>
      <c r="E1194" s="6" t="s">
        <v>59</v>
      </c>
      <c r="F1194" s="5">
        <f>decoded[[#This Row],[FRT_DEC]]-B1193</f>
        <v>4</v>
      </c>
      <c r="G1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INFO]]))),G1193)</f>
        <v>57</v>
      </c>
    </row>
    <row r="1195" spans="1:7" x14ac:dyDescent="0.25">
      <c r="A1195" s="4" t="s">
        <v>1332</v>
      </c>
      <c r="B1195" s="5">
        <v>1556337996906</v>
      </c>
      <c r="C1195" s="4" t="s">
        <v>5486</v>
      </c>
      <c r="D1195" s="4" t="s">
        <v>57</v>
      </c>
      <c r="E1195" s="6" t="s">
        <v>60</v>
      </c>
      <c r="F1195" s="5">
        <f>decoded[[#This Row],[FRT_DEC]]-B1194</f>
        <v>3</v>
      </c>
      <c r="G1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INFO]]))),G1194)</f>
        <v>57</v>
      </c>
    </row>
    <row r="1196" spans="1:7" x14ac:dyDescent="0.25">
      <c r="A1196" s="4" t="s">
        <v>1333</v>
      </c>
      <c r="B1196" s="5">
        <v>1556337996910</v>
      </c>
      <c r="C1196" s="4" t="s">
        <v>5487</v>
      </c>
      <c r="D1196" s="4" t="s">
        <v>61</v>
      </c>
      <c r="E1196" s="6" t="s">
        <v>5488</v>
      </c>
      <c r="F1196" s="5">
        <f>decoded[[#This Row],[FRT_DEC]]-B1195</f>
        <v>4</v>
      </c>
      <c r="G1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INFO]]))),G1195)</f>
        <v>57</v>
      </c>
    </row>
    <row r="1197" spans="1:7" x14ac:dyDescent="0.25">
      <c r="A1197" s="4" t="s">
        <v>1334</v>
      </c>
      <c r="B1197" s="5">
        <v>1556337996913</v>
      </c>
      <c r="C1197" s="4" t="s">
        <v>5489</v>
      </c>
      <c r="D1197" s="4" t="s">
        <v>62</v>
      </c>
      <c r="E1197" s="6" t="s">
        <v>63</v>
      </c>
      <c r="F1197" s="5">
        <f>decoded[[#This Row],[FRT_DEC]]-B1196</f>
        <v>3</v>
      </c>
      <c r="G1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INFO]]))),G1196)</f>
        <v>57</v>
      </c>
    </row>
    <row r="1198" spans="1:7" x14ac:dyDescent="0.25">
      <c r="A1198" s="4" t="s">
        <v>1335</v>
      </c>
      <c r="B1198" s="5">
        <v>1556337996926</v>
      </c>
      <c r="C1198" s="4" t="s">
        <v>5490</v>
      </c>
      <c r="D1198" s="4" t="s">
        <v>1131</v>
      </c>
      <c r="E1198" s="6" t="s">
        <v>2143</v>
      </c>
      <c r="F1198" s="5">
        <f>decoded[[#This Row],[FRT_DEC]]-B1197</f>
        <v>13</v>
      </c>
      <c r="G1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INFO]]))),G1197)</f>
        <v>57</v>
      </c>
    </row>
    <row r="1199" spans="1:7" x14ac:dyDescent="0.25">
      <c r="A1199" s="4" t="s">
        <v>1336</v>
      </c>
      <c r="B1199" s="5">
        <v>1556337996930</v>
      </c>
      <c r="C1199" s="4" t="s">
        <v>5491</v>
      </c>
      <c r="D1199" s="4" t="s">
        <v>1131</v>
      </c>
      <c r="E1199" s="6" t="s">
        <v>2144</v>
      </c>
      <c r="F1199" s="5">
        <f>decoded[[#This Row],[FRT_DEC]]-B1198</f>
        <v>4</v>
      </c>
      <c r="G1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INFO]]))),G1198)</f>
        <v>57</v>
      </c>
    </row>
    <row r="1200" spans="1:7" x14ac:dyDescent="0.25">
      <c r="A1200" s="4" t="s">
        <v>1337</v>
      </c>
      <c r="B1200" s="5">
        <v>1556337996944</v>
      </c>
      <c r="C1200" s="4" t="s">
        <v>5492</v>
      </c>
      <c r="D1200" s="4" t="s">
        <v>1131</v>
      </c>
      <c r="E1200" s="6" t="s">
        <v>2145</v>
      </c>
      <c r="F1200" s="5">
        <f>decoded[[#This Row],[FRT_DEC]]-B1199</f>
        <v>14</v>
      </c>
      <c r="G1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INFO]]))),G1199)</f>
        <v>57</v>
      </c>
    </row>
    <row r="1201" spans="1:7" x14ac:dyDescent="0.25">
      <c r="A1201" s="4" t="s">
        <v>1338</v>
      </c>
      <c r="B1201" s="5">
        <v>1556337996948</v>
      </c>
      <c r="C1201" s="4" t="s">
        <v>5493</v>
      </c>
      <c r="D1201" s="4" t="s">
        <v>65</v>
      </c>
      <c r="E1201" s="6" t="s">
        <v>66</v>
      </c>
      <c r="F1201" s="5">
        <f>decoded[[#This Row],[FRT_DEC]]-B1200</f>
        <v>4</v>
      </c>
      <c r="G1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INFO]]))),G1200)</f>
        <v>57</v>
      </c>
    </row>
    <row r="1202" spans="1:7" x14ac:dyDescent="0.25">
      <c r="A1202" s="4" t="s">
        <v>1339</v>
      </c>
      <c r="B1202" s="5">
        <v>1556337996957</v>
      </c>
      <c r="C1202" s="4" t="s">
        <v>5494</v>
      </c>
      <c r="D1202" s="4" t="s">
        <v>11</v>
      </c>
      <c r="E1202" s="6" t="s">
        <v>4023</v>
      </c>
      <c r="F1202" s="5">
        <f>decoded[[#This Row],[FRT_DEC]]-B1201</f>
        <v>9</v>
      </c>
      <c r="G1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INFO]]))),G1201)</f>
        <v>57</v>
      </c>
    </row>
    <row r="1203" spans="1:7" x14ac:dyDescent="0.25">
      <c r="A1203" s="4" t="s">
        <v>1340</v>
      </c>
      <c r="B1203" s="5">
        <v>1556337996968</v>
      </c>
      <c r="C1203" s="4" t="s">
        <v>5495</v>
      </c>
      <c r="D1203" s="4" t="s">
        <v>52</v>
      </c>
      <c r="E1203" s="6" t="s">
        <v>754</v>
      </c>
      <c r="F1203" s="5">
        <f>decoded[[#This Row],[FRT_DEC]]-B1202</f>
        <v>11</v>
      </c>
      <c r="G1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INFO]]))),G1202)</f>
        <v>57</v>
      </c>
    </row>
    <row r="1204" spans="1:7" x14ac:dyDescent="0.25">
      <c r="A1204" s="4" t="s">
        <v>1341</v>
      </c>
      <c r="B1204" s="5">
        <v>1556337996973</v>
      </c>
      <c r="C1204" s="4" t="s">
        <v>5496</v>
      </c>
      <c r="D1204" s="4" t="s">
        <v>11</v>
      </c>
      <c r="E1204" s="6" t="s">
        <v>4015</v>
      </c>
      <c r="F1204" s="5">
        <f>decoded[[#This Row],[FRT_DEC]]-B1203</f>
        <v>5</v>
      </c>
      <c r="G1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INFO]]))),G1203)</f>
        <v>57</v>
      </c>
    </row>
    <row r="1205" spans="1:7" x14ac:dyDescent="0.25">
      <c r="A1205" s="4" t="s">
        <v>1342</v>
      </c>
      <c r="B1205" s="5">
        <v>1556337996982</v>
      </c>
      <c r="C1205" s="4" t="s">
        <v>5497</v>
      </c>
      <c r="D1205" s="4" t="s">
        <v>52</v>
      </c>
      <c r="E1205" s="6" t="s">
        <v>64</v>
      </c>
      <c r="F1205" s="5">
        <f>decoded[[#This Row],[FRT_DEC]]-B1204</f>
        <v>9</v>
      </c>
      <c r="G1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INFO]]))),G1204)</f>
        <v>57</v>
      </c>
    </row>
    <row r="1206" spans="1:7" x14ac:dyDescent="0.25">
      <c r="A1206" s="4" t="s">
        <v>1343</v>
      </c>
      <c r="B1206" s="5">
        <v>1556337996985</v>
      </c>
      <c r="C1206" s="4" t="s">
        <v>5498</v>
      </c>
      <c r="D1206" s="4" t="s">
        <v>67</v>
      </c>
      <c r="E1206" s="6" t="s">
        <v>4091</v>
      </c>
      <c r="F1206" s="5">
        <f>decoded[[#This Row],[FRT_DEC]]-B1205</f>
        <v>3</v>
      </c>
      <c r="G1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INFO]]))),G1205)</f>
        <v>57</v>
      </c>
    </row>
    <row r="1207" spans="1:7" x14ac:dyDescent="0.25">
      <c r="A1207" s="4" t="s">
        <v>1344</v>
      </c>
      <c r="B1207" s="5">
        <v>1556337996993</v>
      </c>
      <c r="C1207" s="4" t="s">
        <v>5499</v>
      </c>
      <c r="D1207" s="4" t="s">
        <v>97</v>
      </c>
      <c r="E1207" s="6" t="s">
        <v>3741</v>
      </c>
      <c r="F1207" s="5">
        <f>decoded[[#This Row],[FRT_DEC]]-B1206</f>
        <v>8</v>
      </c>
      <c r="G1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INFO]]))),G1206)</f>
        <v>57</v>
      </c>
    </row>
    <row r="1208" spans="1:7" x14ac:dyDescent="0.25">
      <c r="A1208" s="4" t="s">
        <v>1345</v>
      </c>
      <c r="B1208" s="5">
        <v>1556337996998</v>
      </c>
      <c r="C1208" s="4" t="s">
        <v>5500</v>
      </c>
      <c r="D1208" s="4" t="s">
        <v>97</v>
      </c>
      <c r="E1208" s="6" t="s">
        <v>2127</v>
      </c>
      <c r="F1208" s="5">
        <f>decoded[[#This Row],[FRT_DEC]]-B1207</f>
        <v>5</v>
      </c>
      <c r="G1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INFO]]))),G1207)</f>
        <v>57</v>
      </c>
    </row>
    <row r="1209" spans="1:7" x14ac:dyDescent="0.25">
      <c r="A1209" s="4" t="s">
        <v>1346</v>
      </c>
      <c r="B1209" s="5">
        <v>1556337997010</v>
      </c>
      <c r="C1209" s="4" t="s">
        <v>5501</v>
      </c>
      <c r="D1209" s="4" t="s">
        <v>9</v>
      </c>
      <c r="E1209" s="6" t="s">
        <v>4002</v>
      </c>
      <c r="F1209" s="5">
        <f>decoded[[#This Row],[FRT_DEC]]-B1208</f>
        <v>12</v>
      </c>
      <c r="G1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INFO]]))),G1208)</f>
        <v>57</v>
      </c>
    </row>
    <row r="1210" spans="1:7" x14ac:dyDescent="0.25">
      <c r="A1210" s="4" t="s">
        <v>1347</v>
      </c>
      <c r="B1210" s="5">
        <v>1556337997015</v>
      </c>
      <c r="C1210" s="4" t="s">
        <v>5502</v>
      </c>
      <c r="D1210" s="4" t="s">
        <v>97</v>
      </c>
      <c r="E1210" s="6" t="s">
        <v>2146</v>
      </c>
      <c r="F1210" s="5">
        <f>decoded[[#This Row],[FRT_DEC]]-B1209</f>
        <v>5</v>
      </c>
      <c r="G1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INFO]]))),G1209)</f>
        <v>57</v>
      </c>
    </row>
    <row r="1211" spans="1:7" x14ac:dyDescent="0.25">
      <c r="A1211" s="4" t="s">
        <v>1348</v>
      </c>
      <c r="B1211" s="5">
        <v>1556337997757</v>
      </c>
      <c r="C1211" s="4" t="s">
        <v>5503</v>
      </c>
      <c r="D1211" s="4" t="s">
        <v>12</v>
      </c>
      <c r="E1211" s="6" t="s">
        <v>4</v>
      </c>
      <c r="F1211" s="5">
        <f>decoded[[#This Row],[FRT_DEC]]-B1210</f>
        <v>742</v>
      </c>
      <c r="G1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INFO]]))),G1210)</f>
        <v>57</v>
      </c>
    </row>
    <row r="1212" spans="1:7" x14ac:dyDescent="0.25">
      <c r="A1212" s="4" t="s">
        <v>1349</v>
      </c>
      <c r="B1212" s="5">
        <v>1556337997763</v>
      </c>
      <c r="C1212" s="4" t="s">
        <v>5504</v>
      </c>
      <c r="D1212" s="4" t="s">
        <v>8</v>
      </c>
      <c r="E1212" s="6" t="s">
        <v>4078</v>
      </c>
      <c r="F1212" s="5">
        <f>decoded[[#This Row],[FRT_DEC]]-B1211</f>
        <v>6</v>
      </c>
      <c r="G1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INFO]]))),G1211)</f>
        <v>57</v>
      </c>
    </row>
    <row r="1213" spans="1:7" x14ac:dyDescent="0.25">
      <c r="A1213" s="4" t="s">
        <v>1350</v>
      </c>
      <c r="B1213" s="5">
        <v>1556337997860</v>
      </c>
      <c r="C1213" s="4" t="s">
        <v>5505</v>
      </c>
      <c r="D1213" s="4" t="s">
        <v>12</v>
      </c>
      <c r="E1213" s="6" t="s">
        <v>4</v>
      </c>
      <c r="F1213" s="5">
        <f>decoded[[#This Row],[FRT_DEC]]-B1212</f>
        <v>97</v>
      </c>
      <c r="G1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INFO]]))),G1212)</f>
        <v>57</v>
      </c>
    </row>
    <row r="1214" spans="1:7" x14ac:dyDescent="0.25">
      <c r="A1214" s="4" t="s">
        <v>1351</v>
      </c>
      <c r="B1214" s="5">
        <v>1556337997867</v>
      </c>
      <c r="C1214" s="4" t="s">
        <v>5506</v>
      </c>
      <c r="D1214" s="4" t="s">
        <v>8</v>
      </c>
      <c r="E1214" s="6" t="s">
        <v>4080</v>
      </c>
      <c r="F1214" s="5">
        <f>decoded[[#This Row],[FRT_DEC]]-B1213</f>
        <v>7</v>
      </c>
      <c r="G1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INFO]]))),G1213)</f>
        <v>57</v>
      </c>
    </row>
    <row r="1215" spans="1:7" x14ac:dyDescent="0.25">
      <c r="A1215" s="4" t="s">
        <v>1352</v>
      </c>
      <c r="B1215" s="5">
        <v>1556337997962</v>
      </c>
      <c r="C1215" s="4" t="s">
        <v>5507</v>
      </c>
      <c r="D1215" s="4" t="s">
        <v>12</v>
      </c>
      <c r="E1215" s="6" t="s">
        <v>4</v>
      </c>
      <c r="F1215" s="5">
        <f>decoded[[#This Row],[FRT_DEC]]-B1214</f>
        <v>95</v>
      </c>
      <c r="G1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INFO]]))),G1214)</f>
        <v>57</v>
      </c>
    </row>
    <row r="1216" spans="1:7" x14ac:dyDescent="0.25">
      <c r="A1216" s="4" t="s">
        <v>1353</v>
      </c>
      <c r="B1216" s="5">
        <v>1556337997968</v>
      </c>
      <c r="C1216" s="4" t="s">
        <v>5508</v>
      </c>
      <c r="D1216" s="4" t="s">
        <v>8</v>
      </c>
      <c r="E1216" s="6" t="s">
        <v>4682</v>
      </c>
      <c r="F1216" s="5">
        <f>decoded[[#This Row],[FRT_DEC]]-B1215</f>
        <v>6</v>
      </c>
      <c r="G1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INFO]]))),G1215)</f>
        <v>57</v>
      </c>
    </row>
    <row r="1217" spans="1:7" x14ac:dyDescent="0.25">
      <c r="A1217" s="4" t="s">
        <v>1354</v>
      </c>
      <c r="B1217" s="5">
        <v>1556338002462</v>
      </c>
      <c r="C1217" s="4" t="s">
        <v>5509</v>
      </c>
      <c r="D1217" s="4" t="s">
        <v>1131</v>
      </c>
      <c r="E1217" s="6" t="s">
        <v>2120</v>
      </c>
      <c r="F1217" s="5">
        <f>decoded[[#This Row],[FRT_DEC]]-B1216</f>
        <v>4494</v>
      </c>
      <c r="G1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INFO]]))),G1216)</f>
        <v>57</v>
      </c>
    </row>
    <row r="1218" spans="1:7" x14ac:dyDescent="0.25">
      <c r="A1218" s="4" t="s">
        <v>1355</v>
      </c>
      <c r="B1218" s="5">
        <v>1556338002465</v>
      </c>
      <c r="C1218" s="4" t="s">
        <v>5510</v>
      </c>
      <c r="D1218" s="4" t="s">
        <v>97</v>
      </c>
      <c r="E1218" s="6" t="s">
        <v>2121</v>
      </c>
      <c r="F1218" s="5">
        <f>decoded[[#This Row],[FRT_DEC]]-B1217</f>
        <v>3</v>
      </c>
      <c r="G1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INFO]]))),G1217)</f>
        <v>57</v>
      </c>
    </row>
    <row r="1219" spans="1:7" x14ac:dyDescent="0.25">
      <c r="A1219" s="4" t="s">
        <v>1356</v>
      </c>
      <c r="B1219" s="5">
        <v>1556338002615</v>
      </c>
      <c r="C1219" s="4" t="s">
        <v>5511</v>
      </c>
      <c r="D1219" s="4" t="s">
        <v>109</v>
      </c>
      <c r="E1219" s="6" t="s">
        <v>3768</v>
      </c>
      <c r="F1219" s="5">
        <f>decoded[[#This Row],[FRT_DEC]]-B1218</f>
        <v>150</v>
      </c>
      <c r="G1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INFO]]))),G1218)</f>
        <v>57</v>
      </c>
    </row>
    <row r="1220" spans="1:7" x14ac:dyDescent="0.25">
      <c r="A1220" s="4" t="s">
        <v>1357</v>
      </c>
      <c r="B1220" s="5">
        <v>1556338002617</v>
      </c>
      <c r="C1220" s="4" t="s">
        <v>5512</v>
      </c>
      <c r="D1220" s="4" t="s">
        <v>3742</v>
      </c>
      <c r="E1220" s="6" t="s">
        <v>5513</v>
      </c>
      <c r="F1220" s="5">
        <f>decoded[[#This Row],[FRT_DEC]]-B1219</f>
        <v>2</v>
      </c>
      <c r="G1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INFO]]))),G1219)</f>
        <v>57</v>
      </c>
    </row>
    <row r="1221" spans="1:7" x14ac:dyDescent="0.25">
      <c r="A1221" s="4" t="s">
        <v>1358</v>
      </c>
      <c r="B1221" s="5">
        <v>1556338002621</v>
      </c>
      <c r="C1221" s="4" t="s">
        <v>5514</v>
      </c>
      <c r="D1221" s="4" t="s">
        <v>3742</v>
      </c>
      <c r="E1221" s="6" t="s">
        <v>3982</v>
      </c>
      <c r="F1221" s="5">
        <f>decoded[[#This Row],[FRT_DEC]]-B1220</f>
        <v>4</v>
      </c>
      <c r="G1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INFO]]))),G1220)</f>
        <v>57</v>
      </c>
    </row>
    <row r="1222" spans="1:7" x14ac:dyDescent="0.25">
      <c r="A1222" s="4" t="s">
        <v>1359</v>
      </c>
      <c r="B1222" s="5">
        <v>1556338002634</v>
      </c>
      <c r="C1222" s="4" t="s">
        <v>5515</v>
      </c>
      <c r="D1222" s="4" t="s">
        <v>1131</v>
      </c>
      <c r="E1222" s="6" t="s">
        <v>2122</v>
      </c>
      <c r="F1222" s="5">
        <f>decoded[[#This Row],[FRT_DEC]]-B1221</f>
        <v>13</v>
      </c>
      <c r="G1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INFO]]))),G1221)</f>
        <v>57</v>
      </c>
    </row>
    <row r="1223" spans="1:7" x14ac:dyDescent="0.25">
      <c r="A1223" s="4" t="s">
        <v>1360</v>
      </c>
      <c r="B1223" s="5">
        <v>1556338002638</v>
      </c>
      <c r="C1223" s="4" t="s">
        <v>5516</v>
      </c>
      <c r="D1223" s="4" t="s">
        <v>97</v>
      </c>
      <c r="E1223" s="6" t="s">
        <v>2123</v>
      </c>
      <c r="F1223" s="5">
        <f>decoded[[#This Row],[FRT_DEC]]-B1222</f>
        <v>4</v>
      </c>
      <c r="G1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INFO]]))),G1222)</f>
        <v>57</v>
      </c>
    </row>
    <row r="1224" spans="1:7" x14ac:dyDescent="0.25">
      <c r="A1224" s="4" t="s">
        <v>1361</v>
      </c>
      <c r="B1224" s="5">
        <v>1556338002707</v>
      </c>
      <c r="C1224" s="4" t="s">
        <v>5517</v>
      </c>
      <c r="D1224" s="4" t="s">
        <v>110</v>
      </c>
      <c r="E1224" s="6" t="s">
        <v>234</v>
      </c>
      <c r="F1224" s="5">
        <f>decoded[[#This Row],[FRT_DEC]]-B1223</f>
        <v>69</v>
      </c>
      <c r="G1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INFO]]))),G1223)</f>
        <v>57</v>
      </c>
    </row>
    <row r="1225" spans="1:7" x14ac:dyDescent="0.25">
      <c r="A1225" s="4" t="s">
        <v>1362</v>
      </c>
      <c r="B1225" s="5">
        <v>1556338002719</v>
      </c>
      <c r="C1225" s="4" t="s">
        <v>5518</v>
      </c>
      <c r="D1225" s="4" t="s">
        <v>1131</v>
      </c>
      <c r="E1225" s="6" t="s">
        <v>2124</v>
      </c>
      <c r="F1225" s="5">
        <f>decoded[[#This Row],[FRT_DEC]]-B1224</f>
        <v>12</v>
      </c>
      <c r="G1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INFO]]))),G1224)</f>
        <v>57</v>
      </c>
    </row>
    <row r="1226" spans="1:7" x14ac:dyDescent="0.25">
      <c r="A1226" s="4" t="s">
        <v>1363</v>
      </c>
      <c r="B1226" s="5">
        <v>1556338002723</v>
      </c>
      <c r="C1226" s="4" t="s">
        <v>5519</v>
      </c>
      <c r="D1226" s="4" t="s">
        <v>97</v>
      </c>
      <c r="E1226" s="6" t="s">
        <v>2125</v>
      </c>
      <c r="F1226" s="5">
        <f>decoded[[#This Row],[FRT_DEC]]-B1225</f>
        <v>4</v>
      </c>
      <c r="G1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INFO]]))),G1225)</f>
        <v>57</v>
      </c>
    </row>
    <row r="1227" spans="1:7" x14ac:dyDescent="0.25">
      <c r="A1227" s="4" t="s">
        <v>1364</v>
      </c>
      <c r="B1227" s="5">
        <v>1556338004018</v>
      </c>
      <c r="C1227" s="4" t="s">
        <v>5520</v>
      </c>
      <c r="D1227" s="4" t="s">
        <v>112</v>
      </c>
      <c r="E1227" s="6" t="s">
        <v>3761</v>
      </c>
      <c r="F1227" s="5">
        <f>decoded[[#This Row],[FRT_DEC]]-B1226</f>
        <v>1295</v>
      </c>
      <c r="G1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INFO]]))),G1226)</f>
        <v>57</v>
      </c>
    </row>
    <row r="1228" spans="1:7" x14ac:dyDescent="0.25">
      <c r="A1228" s="4" t="s">
        <v>1365</v>
      </c>
      <c r="B1228" s="5">
        <v>1556338004031</v>
      </c>
      <c r="C1228" s="4" t="s">
        <v>5521</v>
      </c>
      <c r="D1228" s="4" t="s">
        <v>238</v>
      </c>
      <c r="E1228" s="6" t="s">
        <v>239</v>
      </c>
      <c r="F1228" s="5">
        <f>decoded[[#This Row],[FRT_DEC]]-B1227</f>
        <v>13</v>
      </c>
      <c r="G1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INFO]]))),G1227)</f>
        <v>57</v>
      </c>
    </row>
    <row r="1229" spans="1:7" x14ac:dyDescent="0.25">
      <c r="A1229" s="4" t="s">
        <v>1366</v>
      </c>
      <c r="B1229" s="5">
        <v>1556338004034</v>
      </c>
      <c r="C1229" s="4" t="s">
        <v>5522</v>
      </c>
      <c r="D1229" s="4" t="s">
        <v>241</v>
      </c>
      <c r="E1229" s="6" t="s">
        <v>3764</v>
      </c>
      <c r="F1229" s="5">
        <f>decoded[[#This Row],[FRT_DEC]]-B1228</f>
        <v>3</v>
      </c>
      <c r="G1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INFO]]))),G1228)</f>
        <v>57</v>
      </c>
    </row>
    <row r="1230" spans="1:7" x14ac:dyDescent="0.25">
      <c r="A1230" s="4" t="s">
        <v>1367</v>
      </c>
      <c r="B1230" s="5">
        <v>1556338004038</v>
      </c>
      <c r="C1230" s="4" t="s">
        <v>5523</v>
      </c>
      <c r="D1230" s="4" t="s">
        <v>74</v>
      </c>
      <c r="E1230" s="6" t="s">
        <v>243</v>
      </c>
      <c r="F1230" s="5">
        <f>decoded[[#This Row],[FRT_DEC]]-B1229</f>
        <v>4</v>
      </c>
      <c r="G1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INFO]]))),G1229)</f>
        <v>57</v>
      </c>
    </row>
    <row r="1231" spans="1:7" x14ac:dyDescent="0.25">
      <c r="A1231" s="4" t="s">
        <v>1368</v>
      </c>
      <c r="B1231" s="5">
        <v>1556338004040</v>
      </c>
      <c r="C1231" s="4" t="s">
        <v>5524</v>
      </c>
      <c r="D1231" s="4" t="s">
        <v>74</v>
      </c>
      <c r="E1231" s="6" t="s">
        <v>76</v>
      </c>
      <c r="F1231" s="5">
        <f>decoded[[#This Row],[FRT_DEC]]-B1230</f>
        <v>2</v>
      </c>
      <c r="G1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INFO]]))),G1230)</f>
        <v>57</v>
      </c>
    </row>
    <row r="1232" spans="1:7" x14ac:dyDescent="0.25">
      <c r="A1232" s="4" t="s">
        <v>1369</v>
      </c>
      <c r="B1232" s="5">
        <v>1556338004052</v>
      </c>
      <c r="C1232" s="4" t="s">
        <v>5525</v>
      </c>
      <c r="D1232" s="4" t="s">
        <v>51</v>
      </c>
      <c r="E1232" s="6" t="s">
        <v>2012</v>
      </c>
      <c r="F1232" s="5">
        <f>decoded[[#This Row],[FRT_DEC]]-B1231</f>
        <v>12</v>
      </c>
      <c r="G1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INFO]]))),G1231)</f>
        <v>57</v>
      </c>
    </row>
    <row r="1233" spans="1:7" x14ac:dyDescent="0.25">
      <c r="A1233" s="4" t="s">
        <v>1370</v>
      </c>
      <c r="B1233" s="5">
        <v>1556338004061</v>
      </c>
      <c r="C1233" s="4" t="s">
        <v>5526</v>
      </c>
      <c r="D1233" s="4" t="s">
        <v>51</v>
      </c>
      <c r="E1233" s="6" t="s">
        <v>5527</v>
      </c>
      <c r="F1233" s="5">
        <f>decoded[[#This Row],[FRT_DEC]]-B1232</f>
        <v>9</v>
      </c>
      <c r="G1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INFO]]))),G1232)</f>
        <v>57</v>
      </c>
    </row>
    <row r="1234" spans="1:7" x14ac:dyDescent="0.25">
      <c r="A1234" s="4" t="s">
        <v>1371</v>
      </c>
      <c r="B1234" s="5">
        <v>1556338004063</v>
      </c>
      <c r="C1234" s="4" t="s">
        <v>5528</v>
      </c>
      <c r="D1234" s="4" t="s">
        <v>247</v>
      </c>
      <c r="E1234" s="6" t="s">
        <v>248</v>
      </c>
      <c r="F1234" s="5">
        <f>decoded[[#This Row],[FRT_DEC]]-B1233</f>
        <v>2</v>
      </c>
      <c r="G1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INFO]]))),G1233)</f>
        <v>57</v>
      </c>
    </row>
    <row r="1235" spans="1:7" x14ac:dyDescent="0.25">
      <c r="A1235" s="4" t="s">
        <v>1372</v>
      </c>
      <c r="B1235" s="5">
        <v>1556338004068</v>
      </c>
      <c r="C1235" s="4" t="s">
        <v>5529</v>
      </c>
      <c r="D1235" s="4" t="s">
        <v>9</v>
      </c>
      <c r="E1235" s="6" t="s">
        <v>4002</v>
      </c>
      <c r="F1235" s="5">
        <f>decoded[[#This Row],[FRT_DEC]]-B1234</f>
        <v>5</v>
      </c>
      <c r="G1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INFO]]))),G1234)</f>
        <v>57</v>
      </c>
    </row>
    <row r="1236" spans="1:7" x14ac:dyDescent="0.25">
      <c r="A1236" s="4" t="s">
        <v>1373</v>
      </c>
      <c r="B1236" s="5">
        <v>1556338004073</v>
      </c>
      <c r="C1236" s="4" t="s">
        <v>5530</v>
      </c>
      <c r="D1236" s="4" t="s">
        <v>11</v>
      </c>
      <c r="E1236" s="6" t="s">
        <v>4022</v>
      </c>
      <c r="F1236" s="5">
        <f>decoded[[#This Row],[FRT_DEC]]-B1235</f>
        <v>5</v>
      </c>
      <c r="G1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INFO]]))),G1235)</f>
        <v>57</v>
      </c>
    </row>
    <row r="1237" spans="1:7" x14ac:dyDescent="0.25">
      <c r="A1237" s="4" t="s">
        <v>1374</v>
      </c>
      <c r="B1237" s="5">
        <v>1556338004081</v>
      </c>
      <c r="C1237" s="4" t="s">
        <v>5531</v>
      </c>
      <c r="D1237" s="4" t="s">
        <v>52</v>
      </c>
      <c r="E1237" s="6" t="s">
        <v>53</v>
      </c>
      <c r="F1237" s="5">
        <f>decoded[[#This Row],[FRT_DEC]]-B1236</f>
        <v>8</v>
      </c>
      <c r="G1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INFO]]))),G1236)</f>
        <v>57</v>
      </c>
    </row>
    <row r="1238" spans="1:7" x14ac:dyDescent="0.25">
      <c r="A1238" s="4" t="s">
        <v>1375</v>
      </c>
      <c r="B1238" s="5">
        <v>1556338004109</v>
      </c>
      <c r="C1238" s="4" t="s">
        <v>5532</v>
      </c>
      <c r="D1238" s="4" t="s">
        <v>54</v>
      </c>
      <c r="E1238" s="6" t="s">
        <v>5533</v>
      </c>
      <c r="F1238" s="5">
        <f>decoded[[#This Row],[FRT_DEC]]-B1237</f>
        <v>28</v>
      </c>
      <c r="G1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INFO]]))),G1237)</f>
        <v>57</v>
      </c>
    </row>
    <row r="1239" spans="1:7" x14ac:dyDescent="0.25">
      <c r="A1239" s="4" t="s">
        <v>1376</v>
      </c>
      <c r="B1239" s="5">
        <v>1556338004115</v>
      </c>
      <c r="C1239" s="4" t="s">
        <v>5534</v>
      </c>
      <c r="D1239" s="4" t="s">
        <v>1131</v>
      </c>
      <c r="E1239" s="6" t="s">
        <v>2126</v>
      </c>
      <c r="F1239" s="5">
        <f>decoded[[#This Row],[FRT_DEC]]-B1238</f>
        <v>6</v>
      </c>
      <c r="G1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INFO]]))),G1238)</f>
        <v>57</v>
      </c>
    </row>
    <row r="1240" spans="1:7" x14ac:dyDescent="0.25">
      <c r="A1240" s="4" t="s">
        <v>1377</v>
      </c>
      <c r="B1240" s="5">
        <v>1556338004119</v>
      </c>
      <c r="C1240" s="4" t="s">
        <v>5535</v>
      </c>
      <c r="D1240" s="4" t="s">
        <v>97</v>
      </c>
      <c r="E1240" s="6" t="s">
        <v>2127</v>
      </c>
      <c r="F1240" s="5">
        <f>decoded[[#This Row],[FRT_DEC]]-B1239</f>
        <v>4</v>
      </c>
      <c r="G1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INFO]]))),G1239)</f>
        <v>57</v>
      </c>
    </row>
    <row r="1241" spans="1:7" ht="30" x14ac:dyDescent="0.25">
      <c r="A1241" s="4" t="s">
        <v>1378</v>
      </c>
      <c r="B1241" s="5">
        <v>1556338004134</v>
      </c>
      <c r="C1241" s="4" t="s">
        <v>5536</v>
      </c>
      <c r="D1241" s="4" t="s">
        <v>10</v>
      </c>
      <c r="E1241" s="6" t="s">
        <v>5537</v>
      </c>
      <c r="F1241" s="5">
        <f>decoded[[#This Row],[FRT_DEC]]-B1240</f>
        <v>15</v>
      </c>
      <c r="G1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INFO]]))),G1240)</f>
        <v>57</v>
      </c>
    </row>
    <row r="1242" spans="1:7" ht="30" x14ac:dyDescent="0.25">
      <c r="A1242" s="4" t="s">
        <v>1379</v>
      </c>
      <c r="B1242" s="5">
        <v>1556338004138</v>
      </c>
      <c r="C1242" s="4" t="s">
        <v>5538</v>
      </c>
      <c r="D1242" s="4" t="s">
        <v>10</v>
      </c>
      <c r="E1242" s="6" t="s">
        <v>5537</v>
      </c>
      <c r="F1242" s="5">
        <f>decoded[[#This Row],[FRT_DEC]]-B1241</f>
        <v>4</v>
      </c>
      <c r="G1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INFO]]))),G1241)</f>
        <v>57</v>
      </c>
    </row>
    <row r="1243" spans="1:7" x14ac:dyDescent="0.25">
      <c r="A1243" s="4" t="s">
        <v>1380</v>
      </c>
      <c r="B1243" s="5">
        <v>1556338004141</v>
      </c>
      <c r="C1243" s="4" t="s">
        <v>5539</v>
      </c>
      <c r="D1243" s="4" t="s">
        <v>10</v>
      </c>
      <c r="E1243" s="6" t="s">
        <v>5540</v>
      </c>
      <c r="F1243" s="5">
        <f>decoded[[#This Row],[FRT_DEC]]-B1242</f>
        <v>3</v>
      </c>
      <c r="G1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INFO]]))),G1242)</f>
        <v>57</v>
      </c>
    </row>
    <row r="1244" spans="1:7" x14ac:dyDescent="0.25">
      <c r="A1244" s="4" t="s">
        <v>1381</v>
      </c>
      <c r="B1244" s="5">
        <v>1556338004145</v>
      </c>
      <c r="C1244" s="4" t="s">
        <v>5541</v>
      </c>
      <c r="D1244" s="4" t="s">
        <v>1131</v>
      </c>
      <c r="E1244" s="6" t="s">
        <v>2128</v>
      </c>
      <c r="F1244" s="5">
        <f>decoded[[#This Row],[FRT_DEC]]-B1243</f>
        <v>4</v>
      </c>
      <c r="G1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INFO]]))),G1243)</f>
        <v>57</v>
      </c>
    </row>
    <row r="1245" spans="1:7" x14ac:dyDescent="0.25">
      <c r="A1245" s="4" t="s">
        <v>1382</v>
      </c>
      <c r="B1245" s="5">
        <v>1556338004148</v>
      </c>
      <c r="C1245" s="4" t="s">
        <v>5542</v>
      </c>
      <c r="D1245" s="4" t="s">
        <v>1131</v>
      </c>
      <c r="E1245" s="6" t="s">
        <v>2128</v>
      </c>
      <c r="F1245" s="5">
        <f>decoded[[#This Row],[FRT_DEC]]-B1244</f>
        <v>3</v>
      </c>
      <c r="G1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INFO]]))),G1244)</f>
        <v>57</v>
      </c>
    </row>
    <row r="1246" spans="1:7" x14ac:dyDescent="0.25">
      <c r="A1246" s="4" t="s">
        <v>1383</v>
      </c>
      <c r="B1246" s="5">
        <v>1556338004153</v>
      </c>
      <c r="C1246" s="4" t="s">
        <v>5543</v>
      </c>
      <c r="D1246" s="4" t="s">
        <v>97</v>
      </c>
      <c r="E1246" s="6" t="s">
        <v>2129</v>
      </c>
      <c r="F1246" s="5">
        <f>decoded[[#This Row],[FRT_DEC]]-B1245</f>
        <v>5</v>
      </c>
      <c r="G1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INFO]]))),G1245)</f>
        <v>57</v>
      </c>
    </row>
    <row r="1247" spans="1:7" x14ac:dyDescent="0.25">
      <c r="A1247" s="4" t="s">
        <v>1384</v>
      </c>
      <c r="B1247" s="5">
        <v>1556338004156</v>
      </c>
      <c r="C1247" s="4" t="s">
        <v>5544</v>
      </c>
      <c r="D1247" s="4" t="s">
        <v>16</v>
      </c>
      <c r="E1247" s="6" t="s">
        <v>4049</v>
      </c>
      <c r="F1247" s="5">
        <f>decoded[[#This Row],[FRT_DEC]]-B1246</f>
        <v>3</v>
      </c>
      <c r="G1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INFO]]))),G1246)</f>
        <v>58</v>
      </c>
    </row>
    <row r="1248" spans="1:7" x14ac:dyDescent="0.25">
      <c r="A1248" s="4" t="s">
        <v>1385</v>
      </c>
      <c r="B1248" s="5">
        <v>1556338004161</v>
      </c>
      <c r="C1248" s="4" t="s">
        <v>5545</v>
      </c>
      <c r="D1248" s="4" t="s">
        <v>97</v>
      </c>
      <c r="E1248" s="6" t="s">
        <v>2130</v>
      </c>
      <c r="F1248" s="5">
        <f>decoded[[#This Row],[FRT_DEC]]-B1247</f>
        <v>5</v>
      </c>
      <c r="G1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INFO]]))),G1247)</f>
        <v>58</v>
      </c>
    </row>
    <row r="1249" spans="1:7" x14ac:dyDescent="0.25">
      <c r="A1249" s="4" t="s">
        <v>1386</v>
      </c>
      <c r="B1249" s="5">
        <v>1556338004189</v>
      </c>
      <c r="C1249" s="4" t="s">
        <v>5546</v>
      </c>
      <c r="D1249" s="4" t="s">
        <v>11</v>
      </c>
      <c r="E1249" s="6" t="s">
        <v>4006</v>
      </c>
      <c r="F1249" s="5">
        <f>decoded[[#This Row],[FRT_DEC]]-B1248</f>
        <v>28</v>
      </c>
      <c r="G1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INFO]]))),G1248)</f>
        <v>58</v>
      </c>
    </row>
    <row r="1250" spans="1:7" x14ac:dyDescent="0.25">
      <c r="A1250" s="4" t="s">
        <v>1387</v>
      </c>
      <c r="B1250" s="5">
        <v>1556338004198</v>
      </c>
      <c r="C1250" s="4" t="s">
        <v>5547</v>
      </c>
      <c r="D1250" s="4" t="s">
        <v>52</v>
      </c>
      <c r="E1250" s="6" t="s">
        <v>2078</v>
      </c>
      <c r="F1250" s="5">
        <f>decoded[[#This Row],[FRT_DEC]]-B1249</f>
        <v>9</v>
      </c>
      <c r="G1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INFO]]))),G1249)</f>
        <v>58</v>
      </c>
    </row>
    <row r="1251" spans="1:7" x14ac:dyDescent="0.25">
      <c r="A1251" s="4" t="s">
        <v>1388</v>
      </c>
      <c r="B1251" s="5">
        <v>1556338004200</v>
      </c>
      <c r="C1251" s="4" t="s">
        <v>5548</v>
      </c>
      <c r="D1251" s="4" t="s">
        <v>2079</v>
      </c>
      <c r="E1251" s="6" t="s">
        <v>4050</v>
      </c>
      <c r="F1251" s="5">
        <f>decoded[[#This Row],[FRT_DEC]]-B1250</f>
        <v>2</v>
      </c>
      <c r="G1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INFO]]))),G1250)</f>
        <v>58</v>
      </c>
    </row>
    <row r="1252" spans="1:7" x14ac:dyDescent="0.25">
      <c r="A1252" s="4" t="s">
        <v>1389</v>
      </c>
      <c r="B1252" s="5">
        <v>1556338004225</v>
      </c>
      <c r="C1252" s="4" t="s">
        <v>5549</v>
      </c>
      <c r="D1252" s="4" t="s">
        <v>12</v>
      </c>
      <c r="E1252" s="6" t="s">
        <v>4</v>
      </c>
      <c r="F1252" s="5">
        <f>decoded[[#This Row],[FRT_DEC]]-B1251</f>
        <v>25</v>
      </c>
      <c r="G1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INFO]]))),G1251)</f>
        <v>58</v>
      </c>
    </row>
    <row r="1253" spans="1:7" x14ac:dyDescent="0.25">
      <c r="A1253" s="4" t="s">
        <v>1390</v>
      </c>
      <c r="B1253" s="5">
        <v>1556338004229</v>
      </c>
      <c r="C1253" s="4" t="s">
        <v>5550</v>
      </c>
      <c r="D1253" s="4" t="s">
        <v>8</v>
      </c>
      <c r="E1253" s="6" t="s">
        <v>4078</v>
      </c>
      <c r="F1253" s="5">
        <f>decoded[[#This Row],[FRT_DEC]]-B1252</f>
        <v>4</v>
      </c>
      <c r="G1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INFO]]))),G1252)</f>
        <v>58</v>
      </c>
    </row>
    <row r="1254" spans="1:7" x14ac:dyDescent="0.25">
      <c r="A1254" s="4" t="s">
        <v>1391</v>
      </c>
      <c r="B1254" s="5">
        <v>1556338004575</v>
      </c>
      <c r="C1254" s="4" t="s">
        <v>5551</v>
      </c>
      <c r="D1254" s="4" t="s">
        <v>12</v>
      </c>
      <c r="E1254" s="6" t="s">
        <v>4</v>
      </c>
      <c r="F1254" s="5">
        <f>decoded[[#This Row],[FRT_DEC]]-B1253</f>
        <v>346</v>
      </c>
      <c r="G1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INFO]]))),G1253)</f>
        <v>58</v>
      </c>
    </row>
    <row r="1255" spans="1:7" x14ac:dyDescent="0.25">
      <c r="A1255" s="4" t="s">
        <v>1392</v>
      </c>
      <c r="B1255" s="5">
        <v>1556338004584</v>
      </c>
      <c r="C1255" s="4" t="s">
        <v>5552</v>
      </c>
      <c r="D1255" s="4" t="s">
        <v>8</v>
      </c>
      <c r="E1255" s="6" t="s">
        <v>4089</v>
      </c>
      <c r="F1255" s="5">
        <f>decoded[[#This Row],[FRT_DEC]]-B1254</f>
        <v>9</v>
      </c>
      <c r="G1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INFO]]))),G1254)</f>
        <v>58</v>
      </c>
    </row>
    <row r="1256" spans="1:7" x14ac:dyDescent="0.25">
      <c r="A1256" s="4" t="s">
        <v>1393</v>
      </c>
      <c r="B1256" s="5">
        <v>1556338004757</v>
      </c>
      <c r="C1256" s="4" t="s">
        <v>5553</v>
      </c>
      <c r="D1256" s="4" t="s">
        <v>13</v>
      </c>
      <c r="E1256" s="6" t="s">
        <v>5</v>
      </c>
      <c r="F1256" s="5">
        <f>decoded[[#This Row],[FRT_DEC]]-B1255</f>
        <v>173</v>
      </c>
      <c r="G1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INFO]]))),G1255)</f>
        <v>58</v>
      </c>
    </row>
    <row r="1257" spans="1:7" x14ac:dyDescent="0.25">
      <c r="A1257" s="4" t="s">
        <v>1394</v>
      </c>
      <c r="B1257" s="5">
        <v>1556338004761</v>
      </c>
      <c r="C1257" s="4" t="s">
        <v>5554</v>
      </c>
      <c r="D1257" s="4" t="s">
        <v>11</v>
      </c>
      <c r="E1257" s="6" t="s">
        <v>4010</v>
      </c>
      <c r="F1257" s="5">
        <f>decoded[[#This Row],[FRT_DEC]]-B1256</f>
        <v>4</v>
      </c>
      <c r="G1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INFO]]))),G1256)</f>
        <v>58</v>
      </c>
    </row>
    <row r="1258" spans="1:7" x14ac:dyDescent="0.25">
      <c r="A1258" s="4" t="s">
        <v>1395</v>
      </c>
      <c r="B1258" s="5">
        <v>1556338004833</v>
      </c>
      <c r="C1258" s="4" t="s">
        <v>5555</v>
      </c>
      <c r="D1258" s="4" t="s">
        <v>12</v>
      </c>
      <c r="E1258" s="6" t="s">
        <v>4</v>
      </c>
      <c r="F1258" s="5">
        <f>decoded[[#This Row],[FRT_DEC]]-B1257</f>
        <v>72</v>
      </c>
      <c r="G1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INFO]]))),G1257)</f>
        <v>58</v>
      </c>
    </row>
    <row r="1259" spans="1:7" x14ac:dyDescent="0.25">
      <c r="A1259" s="4" t="s">
        <v>1396</v>
      </c>
      <c r="B1259" s="5">
        <v>1556338004837</v>
      </c>
      <c r="C1259" s="4" t="s">
        <v>5556</v>
      </c>
      <c r="D1259" s="4" t="s">
        <v>14</v>
      </c>
      <c r="E1259" s="6" t="s">
        <v>6</v>
      </c>
      <c r="F1259" s="5">
        <f>decoded[[#This Row],[FRT_DEC]]-B1258</f>
        <v>4</v>
      </c>
      <c r="G1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INFO]]))),G1258)</f>
        <v>58</v>
      </c>
    </row>
    <row r="1260" spans="1:7" x14ac:dyDescent="0.25">
      <c r="A1260" s="4" t="s">
        <v>1397</v>
      </c>
      <c r="B1260" s="5">
        <v>1556338004845</v>
      </c>
      <c r="C1260" s="4" t="s">
        <v>5557</v>
      </c>
      <c r="D1260" s="4" t="s">
        <v>14</v>
      </c>
      <c r="E1260" s="6" t="s">
        <v>71</v>
      </c>
      <c r="F1260" s="5">
        <f>decoded[[#This Row],[FRT_DEC]]-B1259</f>
        <v>8</v>
      </c>
      <c r="G1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INFO]]))),G1259)</f>
        <v>58</v>
      </c>
    </row>
    <row r="1261" spans="1:7" x14ac:dyDescent="0.25">
      <c r="A1261" s="4" t="s">
        <v>1398</v>
      </c>
      <c r="B1261" s="5">
        <v>1556338004865</v>
      </c>
      <c r="C1261" s="4" t="s">
        <v>5558</v>
      </c>
      <c r="D1261" s="4" t="s">
        <v>73</v>
      </c>
      <c r="E1261" s="6" t="s">
        <v>2080</v>
      </c>
      <c r="F1261" s="5">
        <f>decoded[[#This Row],[FRT_DEC]]-B1260</f>
        <v>20</v>
      </c>
      <c r="G1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INFO]]))),G1260)</f>
        <v>58</v>
      </c>
    </row>
    <row r="1262" spans="1:7" x14ac:dyDescent="0.25">
      <c r="A1262" s="4" t="s">
        <v>1399</v>
      </c>
      <c r="B1262" s="5">
        <v>1556338004869</v>
      </c>
      <c r="C1262" s="4" t="s">
        <v>5559</v>
      </c>
      <c r="D1262" s="4" t="s">
        <v>2081</v>
      </c>
      <c r="E1262" s="6" t="s">
        <v>2083</v>
      </c>
      <c r="F1262" s="5">
        <f>decoded[[#This Row],[FRT_DEC]]-B1261</f>
        <v>4</v>
      </c>
      <c r="G1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INFO]]))),G1261)</f>
        <v>58</v>
      </c>
    </row>
    <row r="1263" spans="1:7" x14ac:dyDescent="0.25">
      <c r="A1263" s="4" t="s">
        <v>1400</v>
      </c>
      <c r="B1263" s="5">
        <v>1556338004874</v>
      </c>
      <c r="C1263" s="4" t="s">
        <v>5560</v>
      </c>
      <c r="D1263" s="4" t="s">
        <v>8</v>
      </c>
      <c r="E1263" s="6" t="s">
        <v>4090</v>
      </c>
      <c r="F1263" s="5">
        <f>decoded[[#This Row],[FRT_DEC]]-B1262</f>
        <v>5</v>
      </c>
      <c r="G1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INFO]]))),G1262)</f>
        <v>58</v>
      </c>
    </row>
    <row r="1264" spans="1:7" x14ac:dyDescent="0.25">
      <c r="A1264" s="4" t="s">
        <v>1401</v>
      </c>
      <c r="B1264" s="5">
        <v>1556338005260</v>
      </c>
      <c r="C1264" s="4" t="s">
        <v>5561</v>
      </c>
      <c r="D1264" s="4" t="s">
        <v>55</v>
      </c>
      <c r="E1264" s="6" t="s">
        <v>3730</v>
      </c>
      <c r="F1264" s="5">
        <f>decoded[[#This Row],[FRT_DEC]]-B1263</f>
        <v>386</v>
      </c>
      <c r="G1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INFO]]))),G1263)</f>
        <v>58</v>
      </c>
    </row>
    <row r="1265" spans="1:7" x14ac:dyDescent="0.25">
      <c r="A1265" s="4" t="s">
        <v>1402</v>
      </c>
      <c r="B1265" s="5">
        <v>1556338005262</v>
      </c>
      <c r="C1265" s="4" t="s">
        <v>5562</v>
      </c>
      <c r="D1265" s="4" t="s">
        <v>3743</v>
      </c>
      <c r="E1265" s="6" t="s">
        <v>5563</v>
      </c>
      <c r="F1265" s="5">
        <f>decoded[[#This Row],[FRT_DEC]]-B1264</f>
        <v>2</v>
      </c>
      <c r="G1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INFO]]))),G1264)</f>
        <v>58</v>
      </c>
    </row>
    <row r="1266" spans="1:7" x14ac:dyDescent="0.25">
      <c r="A1266" s="4" t="s">
        <v>1403</v>
      </c>
      <c r="B1266" s="5">
        <v>1556338005265</v>
      </c>
      <c r="C1266" s="4" t="s">
        <v>5564</v>
      </c>
      <c r="D1266" s="4" t="s">
        <v>3743</v>
      </c>
      <c r="E1266" s="6" t="s">
        <v>3983</v>
      </c>
      <c r="F1266" s="5">
        <f>decoded[[#This Row],[FRT_DEC]]-B1265</f>
        <v>3</v>
      </c>
      <c r="G1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INFO]]))),G1265)</f>
        <v>58</v>
      </c>
    </row>
    <row r="1267" spans="1:7" x14ac:dyDescent="0.25">
      <c r="A1267" s="4" t="s">
        <v>1404</v>
      </c>
      <c r="B1267" s="5">
        <v>1556338005298</v>
      </c>
      <c r="C1267" s="4" t="s">
        <v>5565</v>
      </c>
      <c r="D1267" s="4" t="s">
        <v>267</v>
      </c>
      <c r="E1267" s="6" t="s">
        <v>1082</v>
      </c>
      <c r="F1267" s="5">
        <f>decoded[[#This Row],[FRT_DEC]]-B1266</f>
        <v>33</v>
      </c>
      <c r="G1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INFO]]))),G1266)</f>
        <v>58</v>
      </c>
    </row>
    <row r="1268" spans="1:7" x14ac:dyDescent="0.25">
      <c r="A1268" s="4" t="s">
        <v>1405</v>
      </c>
      <c r="B1268" s="5">
        <v>1556338005301</v>
      </c>
      <c r="C1268" s="4" t="s">
        <v>5566</v>
      </c>
      <c r="D1268" s="4" t="s">
        <v>269</v>
      </c>
      <c r="E1268" s="6" t="s">
        <v>4092</v>
      </c>
      <c r="F1268" s="5">
        <f>decoded[[#This Row],[FRT_DEC]]-B1267</f>
        <v>3</v>
      </c>
      <c r="G1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INFO]]))),G1267)</f>
        <v>58</v>
      </c>
    </row>
    <row r="1269" spans="1:7" x14ac:dyDescent="0.25">
      <c r="A1269" s="4" t="s">
        <v>1406</v>
      </c>
      <c r="B1269" s="5">
        <v>1556338005315</v>
      </c>
      <c r="C1269" s="4" t="s">
        <v>5567</v>
      </c>
      <c r="D1269" s="4" t="s">
        <v>11</v>
      </c>
      <c r="E1269" s="6" t="s">
        <v>4011</v>
      </c>
      <c r="F1269" s="5">
        <f>decoded[[#This Row],[FRT_DEC]]-B1268</f>
        <v>14</v>
      </c>
      <c r="G1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INFO]]))),G1268)</f>
        <v>58</v>
      </c>
    </row>
    <row r="1270" spans="1:7" x14ac:dyDescent="0.25">
      <c r="A1270" s="4" t="s">
        <v>1407</v>
      </c>
      <c r="B1270" s="5">
        <v>1556338005336</v>
      </c>
      <c r="C1270" s="4" t="s">
        <v>5568</v>
      </c>
      <c r="D1270" s="4" t="s">
        <v>52</v>
      </c>
      <c r="E1270" s="6" t="s">
        <v>56</v>
      </c>
      <c r="F1270" s="5">
        <f>decoded[[#This Row],[FRT_DEC]]-B1269</f>
        <v>21</v>
      </c>
      <c r="G1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INFO]]))),G1269)</f>
        <v>58</v>
      </c>
    </row>
    <row r="1271" spans="1:7" x14ac:dyDescent="0.25">
      <c r="A1271" s="4" t="s">
        <v>1408</v>
      </c>
      <c r="B1271" s="5">
        <v>1556338005342</v>
      </c>
      <c r="C1271" s="4" t="s">
        <v>5569</v>
      </c>
      <c r="D1271" s="4" t="s">
        <v>272</v>
      </c>
      <c r="E1271" s="6" t="s">
        <v>5570</v>
      </c>
      <c r="F1271" s="5">
        <f>decoded[[#This Row],[FRT_DEC]]-B1270</f>
        <v>6</v>
      </c>
      <c r="G1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INFO]]))),G1270)</f>
        <v>58</v>
      </c>
    </row>
    <row r="1272" spans="1:7" x14ac:dyDescent="0.25">
      <c r="A1272" s="4" t="s">
        <v>1409</v>
      </c>
      <c r="B1272" s="5">
        <v>1556338005350</v>
      </c>
      <c r="C1272" s="4" t="s">
        <v>5571</v>
      </c>
      <c r="D1272" s="4" t="s">
        <v>1131</v>
      </c>
      <c r="E1272" s="6" t="s">
        <v>3767</v>
      </c>
      <c r="F1272" s="5">
        <f>decoded[[#This Row],[FRT_DEC]]-B1271</f>
        <v>8</v>
      </c>
      <c r="G1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INFO]]))),G1271)</f>
        <v>58</v>
      </c>
    </row>
    <row r="1273" spans="1:7" x14ac:dyDescent="0.25">
      <c r="A1273" s="4" t="s">
        <v>1410</v>
      </c>
      <c r="B1273" s="5">
        <v>1556338005355</v>
      </c>
      <c r="C1273" s="4" t="s">
        <v>5572</v>
      </c>
      <c r="D1273" s="4" t="s">
        <v>97</v>
      </c>
      <c r="E1273" s="6" t="s">
        <v>2131</v>
      </c>
      <c r="F1273" s="5">
        <f>decoded[[#This Row],[FRT_DEC]]-B1272</f>
        <v>5</v>
      </c>
      <c r="G1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INFO]]))),G1272)</f>
        <v>58</v>
      </c>
    </row>
    <row r="1274" spans="1:7" x14ac:dyDescent="0.25">
      <c r="A1274" s="4" t="s">
        <v>1411</v>
      </c>
      <c r="B1274" s="5">
        <v>1556338005375</v>
      </c>
      <c r="C1274" s="4" t="s">
        <v>5573</v>
      </c>
      <c r="D1274" s="4" t="s">
        <v>3726</v>
      </c>
      <c r="E1274" s="6" t="s">
        <v>5574</v>
      </c>
      <c r="F1274" s="5">
        <f>decoded[[#This Row],[FRT_DEC]]-B1273</f>
        <v>20</v>
      </c>
      <c r="G1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INFO]]))),G1273)</f>
        <v>58</v>
      </c>
    </row>
    <row r="1275" spans="1:7" x14ac:dyDescent="0.25">
      <c r="A1275" s="4" t="s">
        <v>1412</v>
      </c>
      <c r="B1275" s="5">
        <v>1556338005378</v>
      </c>
      <c r="C1275" s="4" t="s">
        <v>5575</v>
      </c>
      <c r="D1275" s="4" t="s">
        <v>3726</v>
      </c>
      <c r="E1275" s="6" t="s">
        <v>3986</v>
      </c>
      <c r="F1275" s="5">
        <f>decoded[[#This Row],[FRT_DEC]]-B1274</f>
        <v>3</v>
      </c>
      <c r="G1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INFO]]))),G1274)</f>
        <v>58</v>
      </c>
    </row>
    <row r="1276" spans="1:7" x14ac:dyDescent="0.25">
      <c r="A1276" s="4" t="s">
        <v>1413</v>
      </c>
      <c r="B1276" s="5">
        <v>1556338006611</v>
      </c>
      <c r="C1276" s="4" t="s">
        <v>5576</v>
      </c>
      <c r="D1276" s="4" t="s">
        <v>275</v>
      </c>
      <c r="E1276" s="6" t="s">
        <v>4101</v>
      </c>
      <c r="F1276" s="5">
        <f>decoded[[#This Row],[FRT_DEC]]-B1275</f>
        <v>1233</v>
      </c>
      <c r="G1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INFO]]))),G1275)</f>
        <v>58</v>
      </c>
    </row>
    <row r="1277" spans="1:7" x14ac:dyDescent="0.25">
      <c r="A1277" s="4" t="s">
        <v>1414</v>
      </c>
      <c r="B1277" s="5">
        <v>1556338006652</v>
      </c>
      <c r="C1277" s="4" t="s">
        <v>5577</v>
      </c>
      <c r="D1277" s="4" t="s">
        <v>12</v>
      </c>
      <c r="E1277" s="6" t="s">
        <v>4</v>
      </c>
      <c r="F1277" s="5">
        <f>decoded[[#This Row],[FRT_DEC]]-B1276</f>
        <v>41</v>
      </c>
      <c r="G1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INFO]]))),G1276)</f>
        <v>58</v>
      </c>
    </row>
    <row r="1278" spans="1:7" x14ac:dyDescent="0.25">
      <c r="A1278" s="4" t="s">
        <v>1415</v>
      </c>
      <c r="B1278" s="5">
        <v>1556338006657</v>
      </c>
      <c r="C1278" s="4" t="s">
        <v>5578</v>
      </c>
      <c r="D1278" s="4" t="s">
        <v>8</v>
      </c>
      <c r="E1278" s="6" t="s">
        <v>4080</v>
      </c>
      <c r="F1278" s="5">
        <f>decoded[[#This Row],[FRT_DEC]]-B1277</f>
        <v>5</v>
      </c>
      <c r="G1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INFO]]))),G1277)</f>
        <v>58</v>
      </c>
    </row>
    <row r="1279" spans="1:7" x14ac:dyDescent="0.25">
      <c r="A1279" s="4" t="s">
        <v>1416</v>
      </c>
      <c r="B1279" s="5">
        <v>1556338007939</v>
      </c>
      <c r="C1279" s="4" t="s">
        <v>5579</v>
      </c>
      <c r="D1279" s="4" t="s">
        <v>15</v>
      </c>
      <c r="E1279" s="6" t="s">
        <v>5580</v>
      </c>
      <c r="F1279" s="5">
        <f>decoded[[#This Row],[FRT_DEC]]-B1278</f>
        <v>1282</v>
      </c>
      <c r="G1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INFO]]))),G1278)</f>
        <v>58</v>
      </c>
    </row>
    <row r="1280" spans="1:7" x14ac:dyDescent="0.25">
      <c r="A1280" s="4" t="s">
        <v>1417</v>
      </c>
      <c r="B1280" s="5">
        <v>1556338007942</v>
      </c>
      <c r="C1280" s="4" t="s">
        <v>5581</v>
      </c>
      <c r="D1280" s="4" t="s">
        <v>15</v>
      </c>
      <c r="E1280" s="6" t="s">
        <v>3987</v>
      </c>
      <c r="F1280" s="5">
        <f>decoded[[#This Row],[FRT_DEC]]-B1279</f>
        <v>3</v>
      </c>
      <c r="G1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INFO]]))),G1279)</f>
        <v>58</v>
      </c>
    </row>
    <row r="1281" spans="1:7" x14ac:dyDescent="0.25">
      <c r="A1281" s="4" t="s">
        <v>1418</v>
      </c>
      <c r="B1281" s="5">
        <v>1556338007944</v>
      </c>
      <c r="C1281" s="4" t="s">
        <v>5582</v>
      </c>
      <c r="D1281" s="4" t="s">
        <v>3744</v>
      </c>
      <c r="E1281" s="6" t="s">
        <v>5583</v>
      </c>
      <c r="F1281" s="5">
        <f>decoded[[#This Row],[FRT_DEC]]-B1280</f>
        <v>2</v>
      </c>
      <c r="G1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INFO]]))),G1280)</f>
        <v>58</v>
      </c>
    </row>
    <row r="1282" spans="1:7" x14ac:dyDescent="0.25">
      <c r="A1282" s="4" t="s">
        <v>1419</v>
      </c>
      <c r="B1282" s="5">
        <v>1556338007946</v>
      </c>
      <c r="C1282" s="4" t="s">
        <v>5584</v>
      </c>
      <c r="D1282" s="4" t="s">
        <v>3744</v>
      </c>
      <c r="E1282" s="6" t="s">
        <v>3988</v>
      </c>
      <c r="F1282" s="5">
        <f>decoded[[#This Row],[FRT_DEC]]-B1281</f>
        <v>2</v>
      </c>
      <c r="G1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INFO]]))),G1281)</f>
        <v>58</v>
      </c>
    </row>
    <row r="1283" spans="1:7" x14ac:dyDescent="0.25">
      <c r="A1283" s="4" t="s">
        <v>1420</v>
      </c>
      <c r="B1283" s="5">
        <v>1556338007981</v>
      </c>
      <c r="C1283" s="4" t="s">
        <v>5585</v>
      </c>
      <c r="D1283" s="4" t="s">
        <v>3765</v>
      </c>
      <c r="E1283" s="6" t="s">
        <v>3766</v>
      </c>
      <c r="F1283" s="5">
        <f>decoded[[#This Row],[FRT_DEC]]-B1282</f>
        <v>35</v>
      </c>
      <c r="G1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INFO]]))),G1282)</f>
        <v>58</v>
      </c>
    </row>
    <row r="1284" spans="1:7" ht="30" x14ac:dyDescent="0.25">
      <c r="A1284" s="4" t="s">
        <v>1421</v>
      </c>
      <c r="B1284" s="5">
        <v>1556338007985</v>
      </c>
      <c r="C1284" s="4" t="s">
        <v>5586</v>
      </c>
      <c r="D1284" s="4" t="s">
        <v>267</v>
      </c>
      <c r="E1284" s="6" t="s">
        <v>281</v>
      </c>
      <c r="F1284" s="5">
        <f>decoded[[#This Row],[FRT_DEC]]-B1283</f>
        <v>4</v>
      </c>
      <c r="G1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INFO]]))),G1283)</f>
        <v>58</v>
      </c>
    </row>
    <row r="1285" spans="1:7" x14ac:dyDescent="0.25">
      <c r="A1285" s="4" t="s">
        <v>1422</v>
      </c>
      <c r="B1285" s="5">
        <v>1556338007987</v>
      </c>
      <c r="C1285" s="4" t="s">
        <v>5587</v>
      </c>
      <c r="D1285" s="4" t="s">
        <v>269</v>
      </c>
      <c r="E1285" s="6" t="s">
        <v>283</v>
      </c>
      <c r="F1285" s="5">
        <f>decoded[[#This Row],[FRT_DEC]]-B1284</f>
        <v>2</v>
      </c>
      <c r="G1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INFO]]))),G1284)</f>
        <v>58</v>
      </c>
    </row>
    <row r="1286" spans="1:7" x14ac:dyDescent="0.25">
      <c r="A1286" s="4" t="s">
        <v>1423</v>
      </c>
      <c r="B1286" s="5">
        <v>1556338007992</v>
      </c>
      <c r="C1286" s="4" t="s">
        <v>5588</v>
      </c>
      <c r="D1286" s="4" t="s">
        <v>1131</v>
      </c>
      <c r="E1286" s="6" t="s">
        <v>2132</v>
      </c>
      <c r="F1286" s="5">
        <f>decoded[[#This Row],[FRT_DEC]]-B1285</f>
        <v>5</v>
      </c>
      <c r="G1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INFO]]))),G1285)</f>
        <v>58</v>
      </c>
    </row>
    <row r="1287" spans="1:7" x14ac:dyDescent="0.25">
      <c r="A1287" s="4" t="s">
        <v>1424</v>
      </c>
      <c r="B1287" s="5">
        <v>1556338007997</v>
      </c>
      <c r="C1287" s="4" t="s">
        <v>5589</v>
      </c>
      <c r="D1287" s="4" t="s">
        <v>97</v>
      </c>
      <c r="E1287" s="6" t="s">
        <v>2133</v>
      </c>
      <c r="F1287" s="5">
        <f>decoded[[#This Row],[FRT_DEC]]-B1286</f>
        <v>5</v>
      </c>
      <c r="G1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INFO]]))),G1286)</f>
        <v>58</v>
      </c>
    </row>
    <row r="1288" spans="1:7" x14ac:dyDescent="0.25">
      <c r="A1288" s="4" t="s">
        <v>1425</v>
      </c>
      <c r="B1288" s="5">
        <v>1556338008001</v>
      </c>
      <c r="C1288" s="4" t="s">
        <v>5590</v>
      </c>
      <c r="D1288" s="4" t="s">
        <v>97</v>
      </c>
      <c r="E1288" s="6" t="s">
        <v>2134</v>
      </c>
      <c r="F1288" s="5">
        <f>decoded[[#This Row],[FRT_DEC]]-B1287</f>
        <v>4</v>
      </c>
      <c r="G1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INFO]]))),G1287)</f>
        <v>58</v>
      </c>
    </row>
    <row r="1289" spans="1:7" x14ac:dyDescent="0.25">
      <c r="A1289" s="4" t="s">
        <v>1426</v>
      </c>
      <c r="B1289" s="5">
        <v>1556338008012</v>
      </c>
      <c r="C1289" s="4" t="s">
        <v>5591</v>
      </c>
      <c r="D1289" s="4" t="s">
        <v>272</v>
      </c>
      <c r="E1289" s="6" t="s">
        <v>5592</v>
      </c>
      <c r="F1289" s="5">
        <f>decoded[[#This Row],[FRT_DEC]]-B1288</f>
        <v>11</v>
      </c>
      <c r="G1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INFO]]))),G1288)</f>
        <v>58</v>
      </c>
    </row>
    <row r="1290" spans="1:7" x14ac:dyDescent="0.25">
      <c r="A1290" s="4" t="s">
        <v>1427</v>
      </c>
      <c r="B1290" s="5">
        <v>1556338008543</v>
      </c>
      <c r="C1290" s="4" t="s">
        <v>5593</v>
      </c>
      <c r="D1290" s="4" t="s">
        <v>1131</v>
      </c>
      <c r="E1290" s="6" t="s">
        <v>2135</v>
      </c>
      <c r="F1290" s="5">
        <f>decoded[[#This Row],[FRT_DEC]]-B1289</f>
        <v>531</v>
      </c>
      <c r="G1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INFO]]))),G1289)</f>
        <v>58</v>
      </c>
    </row>
    <row r="1291" spans="1:7" x14ac:dyDescent="0.25">
      <c r="A1291" s="4" t="s">
        <v>1428</v>
      </c>
      <c r="B1291" s="5">
        <v>1556338008550</v>
      </c>
      <c r="C1291" s="4" t="s">
        <v>5594</v>
      </c>
      <c r="D1291" s="4" t="s">
        <v>97</v>
      </c>
      <c r="E1291" s="6" t="s">
        <v>2136</v>
      </c>
      <c r="F1291" s="5">
        <f>decoded[[#This Row],[FRT_DEC]]-B1290</f>
        <v>7</v>
      </c>
      <c r="G1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INFO]]))),G1290)</f>
        <v>58</v>
      </c>
    </row>
    <row r="1292" spans="1:7" x14ac:dyDescent="0.25">
      <c r="A1292" s="4" t="s">
        <v>1429</v>
      </c>
      <c r="B1292" s="5">
        <v>1556338008575</v>
      </c>
      <c r="C1292" s="4" t="s">
        <v>5595</v>
      </c>
      <c r="D1292" s="4" t="s">
        <v>3727</v>
      </c>
      <c r="E1292" s="6" t="s">
        <v>4102</v>
      </c>
      <c r="F1292" s="5">
        <f>decoded[[#This Row],[FRT_DEC]]-B1291</f>
        <v>25</v>
      </c>
      <c r="G1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INFO]]))),G1291)</f>
        <v>58</v>
      </c>
    </row>
    <row r="1293" spans="1:7" x14ac:dyDescent="0.25">
      <c r="A1293" s="4" t="s">
        <v>1430</v>
      </c>
      <c r="B1293" s="5">
        <v>1556338008721</v>
      </c>
      <c r="C1293" s="4" t="s">
        <v>5596</v>
      </c>
      <c r="D1293" s="4" t="s">
        <v>289</v>
      </c>
      <c r="E1293" s="6" t="s">
        <v>4103</v>
      </c>
      <c r="F1293" s="5">
        <f>decoded[[#This Row],[FRT_DEC]]-B1292</f>
        <v>146</v>
      </c>
      <c r="G1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INFO]]))),G1292)</f>
        <v>58</v>
      </c>
    </row>
    <row r="1294" spans="1:7" x14ac:dyDescent="0.25">
      <c r="A1294" s="4" t="s">
        <v>1431</v>
      </c>
      <c r="B1294" s="5">
        <v>1556338010049</v>
      </c>
      <c r="C1294" s="4" t="s">
        <v>5597</v>
      </c>
      <c r="D1294" s="4" t="s">
        <v>109</v>
      </c>
      <c r="E1294" s="6" t="s">
        <v>4099</v>
      </c>
      <c r="F1294" s="5">
        <f>decoded[[#This Row],[FRT_DEC]]-B1293</f>
        <v>1328</v>
      </c>
      <c r="G1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INFO]]))),G1293)</f>
        <v>58</v>
      </c>
    </row>
    <row r="1295" spans="1:7" x14ac:dyDescent="0.25">
      <c r="A1295" s="4" t="s">
        <v>1432</v>
      </c>
      <c r="B1295" s="5">
        <v>1556338010052</v>
      </c>
      <c r="C1295" s="4" t="s">
        <v>5598</v>
      </c>
      <c r="D1295" s="4" t="s">
        <v>3742</v>
      </c>
      <c r="E1295" s="6" t="s">
        <v>5599</v>
      </c>
      <c r="F1295" s="5">
        <f>decoded[[#This Row],[FRT_DEC]]-B1294</f>
        <v>3</v>
      </c>
      <c r="G1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INFO]]))),G1294)</f>
        <v>58</v>
      </c>
    </row>
    <row r="1296" spans="1:7" x14ac:dyDescent="0.25">
      <c r="A1296" s="4" t="s">
        <v>1433</v>
      </c>
      <c r="B1296" s="5">
        <v>1556338010054</v>
      </c>
      <c r="C1296" s="4" t="s">
        <v>5600</v>
      </c>
      <c r="D1296" s="4" t="s">
        <v>3742</v>
      </c>
      <c r="E1296" s="6" t="s">
        <v>3982</v>
      </c>
      <c r="F1296" s="5">
        <f>decoded[[#This Row],[FRT_DEC]]-B1295</f>
        <v>2</v>
      </c>
      <c r="G1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INFO]]))),G1295)</f>
        <v>58</v>
      </c>
    </row>
    <row r="1297" spans="1:7" x14ac:dyDescent="0.25">
      <c r="A1297" s="4" t="s">
        <v>1434</v>
      </c>
      <c r="B1297" s="5">
        <v>1556338010088</v>
      </c>
      <c r="C1297" s="4" t="s">
        <v>5601</v>
      </c>
      <c r="D1297" s="4" t="s">
        <v>1131</v>
      </c>
      <c r="E1297" s="6" t="s">
        <v>2137</v>
      </c>
      <c r="F1297" s="5">
        <f>decoded[[#This Row],[FRT_DEC]]-B1296</f>
        <v>34</v>
      </c>
      <c r="G1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INFO]]))),G1296)</f>
        <v>58</v>
      </c>
    </row>
    <row r="1298" spans="1:7" x14ac:dyDescent="0.25">
      <c r="A1298" s="4" t="s">
        <v>1435</v>
      </c>
      <c r="B1298" s="5">
        <v>1556338010112</v>
      </c>
      <c r="C1298" s="4" t="s">
        <v>5602</v>
      </c>
      <c r="D1298" s="4" t="s">
        <v>97</v>
      </c>
      <c r="E1298" s="6" t="s">
        <v>2138</v>
      </c>
      <c r="F1298" s="5">
        <f>decoded[[#This Row],[FRT_DEC]]-B1297</f>
        <v>24</v>
      </c>
      <c r="G1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INFO]]))),G1297)</f>
        <v>58</v>
      </c>
    </row>
    <row r="1299" spans="1:7" x14ac:dyDescent="0.25">
      <c r="A1299" s="4" t="s">
        <v>1436</v>
      </c>
      <c r="B1299" s="5">
        <v>1556338010237</v>
      </c>
      <c r="C1299" s="4" t="s">
        <v>5603</v>
      </c>
      <c r="D1299" s="4" t="s">
        <v>110</v>
      </c>
      <c r="E1299" s="6" t="s">
        <v>290</v>
      </c>
      <c r="F1299" s="5">
        <f>decoded[[#This Row],[FRT_DEC]]-B1298</f>
        <v>125</v>
      </c>
      <c r="G1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INFO]]))),G1298)</f>
        <v>58</v>
      </c>
    </row>
    <row r="1300" spans="1:7" x14ac:dyDescent="0.25">
      <c r="A1300" s="4" t="s">
        <v>1437</v>
      </c>
      <c r="B1300" s="5">
        <v>1556338010242</v>
      </c>
      <c r="C1300" s="4" t="s">
        <v>5604</v>
      </c>
      <c r="D1300" s="4" t="s">
        <v>112</v>
      </c>
      <c r="E1300" s="6" t="s">
        <v>3769</v>
      </c>
      <c r="F1300" s="5">
        <f>decoded[[#This Row],[FRT_DEC]]-B1299</f>
        <v>5</v>
      </c>
      <c r="G1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INFO]]))),G1299)</f>
        <v>58</v>
      </c>
    </row>
    <row r="1301" spans="1:7" x14ac:dyDescent="0.25">
      <c r="A1301" s="4" t="s">
        <v>1438</v>
      </c>
      <c r="B1301" s="5">
        <v>1556338010260</v>
      </c>
      <c r="C1301" s="4" t="s">
        <v>5605</v>
      </c>
      <c r="D1301" s="4" t="s">
        <v>1131</v>
      </c>
      <c r="E1301" s="6" t="s">
        <v>2139</v>
      </c>
      <c r="F1301" s="5">
        <f>decoded[[#This Row],[FRT_DEC]]-B1300</f>
        <v>18</v>
      </c>
      <c r="G1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INFO]]))),G1300)</f>
        <v>58</v>
      </c>
    </row>
    <row r="1302" spans="1:7" x14ac:dyDescent="0.25">
      <c r="A1302" s="4" t="s">
        <v>1439</v>
      </c>
      <c r="B1302" s="5">
        <v>1556338010265</v>
      </c>
      <c r="C1302" s="4" t="s">
        <v>5606</v>
      </c>
      <c r="D1302" s="4" t="s">
        <v>97</v>
      </c>
      <c r="E1302" s="6" t="s">
        <v>2140</v>
      </c>
      <c r="F1302" s="5">
        <f>decoded[[#This Row],[FRT_DEC]]-B1301</f>
        <v>5</v>
      </c>
      <c r="G1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INFO]]))),G1301)</f>
        <v>58</v>
      </c>
    </row>
    <row r="1303" spans="1:7" x14ac:dyDescent="0.25">
      <c r="A1303" s="4" t="s">
        <v>1440</v>
      </c>
      <c r="B1303" s="5">
        <v>1556338010353</v>
      </c>
      <c r="C1303" s="4" t="s">
        <v>5607</v>
      </c>
      <c r="D1303" s="4" t="s">
        <v>1131</v>
      </c>
      <c r="E1303" s="6" t="s">
        <v>2141</v>
      </c>
      <c r="F1303" s="5">
        <f>decoded[[#This Row],[FRT_DEC]]-B1302</f>
        <v>88</v>
      </c>
      <c r="G1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INFO]]))),G1302)</f>
        <v>58</v>
      </c>
    </row>
    <row r="1304" spans="1:7" x14ac:dyDescent="0.25">
      <c r="A1304" s="4" t="s">
        <v>1441</v>
      </c>
      <c r="B1304" s="5">
        <v>1556338010357</v>
      </c>
      <c r="C1304" s="4" t="s">
        <v>5608</v>
      </c>
      <c r="D1304" s="4" t="s">
        <v>97</v>
      </c>
      <c r="E1304" s="6" t="s">
        <v>2142</v>
      </c>
      <c r="F1304" s="5">
        <f>decoded[[#This Row],[FRT_DEC]]-B1303</f>
        <v>4</v>
      </c>
      <c r="G1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INFO]]))),G1303)</f>
        <v>58</v>
      </c>
    </row>
    <row r="1305" spans="1:7" x14ac:dyDescent="0.25">
      <c r="A1305" s="4" t="s">
        <v>1442</v>
      </c>
      <c r="B1305" s="5">
        <v>1556338010363</v>
      </c>
      <c r="C1305" s="4" t="s">
        <v>5609</v>
      </c>
      <c r="D1305" s="4" t="s">
        <v>11</v>
      </c>
      <c r="E1305" s="6" t="s">
        <v>4006</v>
      </c>
      <c r="F1305" s="5">
        <f>decoded[[#This Row],[FRT_DEC]]-B1304</f>
        <v>6</v>
      </c>
      <c r="G1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INFO]]))),G1304)</f>
        <v>58</v>
      </c>
    </row>
    <row r="1306" spans="1:7" x14ac:dyDescent="0.25">
      <c r="A1306" s="4" t="s">
        <v>1443</v>
      </c>
      <c r="B1306" s="5">
        <v>1556338010436</v>
      </c>
      <c r="C1306" s="4" t="s">
        <v>5610</v>
      </c>
      <c r="D1306" s="4" t="s">
        <v>52</v>
      </c>
      <c r="E1306" s="6" t="s">
        <v>2078</v>
      </c>
      <c r="F1306" s="5">
        <f>decoded[[#This Row],[FRT_DEC]]-B1305</f>
        <v>73</v>
      </c>
      <c r="G1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INFO]]))),G1305)</f>
        <v>58</v>
      </c>
    </row>
    <row r="1307" spans="1:7" x14ac:dyDescent="0.25">
      <c r="A1307" s="4" t="s">
        <v>1444</v>
      </c>
      <c r="B1307" s="5">
        <v>1556338010439</v>
      </c>
      <c r="C1307" s="4" t="s">
        <v>5611</v>
      </c>
      <c r="D1307" s="4" t="s">
        <v>2079</v>
      </c>
      <c r="E1307" s="6" t="s">
        <v>4050</v>
      </c>
      <c r="F1307" s="5">
        <f>decoded[[#This Row],[FRT_DEC]]-B1306</f>
        <v>3</v>
      </c>
      <c r="G1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INFO]]))),G1306)</f>
        <v>58</v>
      </c>
    </row>
    <row r="1308" spans="1:7" x14ac:dyDescent="0.25">
      <c r="A1308" s="4" t="s">
        <v>1445</v>
      </c>
      <c r="B1308" s="5">
        <v>1556338010467</v>
      </c>
      <c r="C1308" s="4" t="s">
        <v>5612</v>
      </c>
      <c r="D1308" s="4" t="s">
        <v>12</v>
      </c>
      <c r="E1308" s="6" t="s">
        <v>4</v>
      </c>
      <c r="F1308" s="5">
        <f>decoded[[#This Row],[FRT_DEC]]-B1307</f>
        <v>28</v>
      </c>
      <c r="G1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INFO]]))),G1307)</f>
        <v>58</v>
      </c>
    </row>
    <row r="1309" spans="1:7" x14ac:dyDescent="0.25">
      <c r="A1309" s="4" t="s">
        <v>1446</v>
      </c>
      <c r="B1309" s="5">
        <v>1556338010471</v>
      </c>
      <c r="C1309" s="4" t="s">
        <v>5613</v>
      </c>
      <c r="D1309" s="4" t="s">
        <v>8</v>
      </c>
      <c r="E1309" s="6" t="s">
        <v>4089</v>
      </c>
      <c r="F1309" s="5">
        <f>decoded[[#This Row],[FRT_DEC]]-B1308</f>
        <v>4</v>
      </c>
      <c r="G1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INFO]]))),G1308)</f>
        <v>58</v>
      </c>
    </row>
    <row r="1310" spans="1:7" x14ac:dyDescent="0.25">
      <c r="A1310" s="4" t="s">
        <v>1447</v>
      </c>
      <c r="B1310" s="5">
        <v>1556338010651</v>
      </c>
      <c r="C1310" s="4" t="s">
        <v>5614</v>
      </c>
      <c r="D1310" s="4" t="s">
        <v>13</v>
      </c>
      <c r="E1310" s="6" t="s">
        <v>5</v>
      </c>
      <c r="F1310" s="5">
        <f>decoded[[#This Row],[FRT_DEC]]-B1309</f>
        <v>180</v>
      </c>
      <c r="G1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INFO]]))),G1309)</f>
        <v>58</v>
      </c>
    </row>
    <row r="1311" spans="1:7" x14ac:dyDescent="0.25">
      <c r="A1311" s="4" t="s">
        <v>1448</v>
      </c>
      <c r="B1311" s="5">
        <v>1556338010655</v>
      </c>
      <c r="C1311" s="4" t="s">
        <v>5615</v>
      </c>
      <c r="D1311" s="4" t="s">
        <v>11</v>
      </c>
      <c r="E1311" s="6" t="s">
        <v>4010</v>
      </c>
      <c r="F1311" s="5">
        <f>decoded[[#This Row],[FRT_DEC]]-B1310</f>
        <v>4</v>
      </c>
      <c r="G1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INFO]]))),G1310)</f>
        <v>58</v>
      </c>
    </row>
    <row r="1312" spans="1:7" x14ac:dyDescent="0.25">
      <c r="A1312" s="4" t="s">
        <v>1449</v>
      </c>
      <c r="B1312" s="5">
        <v>1556338010728</v>
      </c>
      <c r="C1312" s="4" t="s">
        <v>5616</v>
      </c>
      <c r="D1312" s="4" t="s">
        <v>12</v>
      </c>
      <c r="E1312" s="6" t="s">
        <v>4</v>
      </c>
      <c r="F1312" s="5">
        <f>decoded[[#This Row],[FRT_DEC]]-B1311</f>
        <v>73</v>
      </c>
      <c r="G1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INFO]]))),G1311)</f>
        <v>58</v>
      </c>
    </row>
    <row r="1313" spans="1:7" x14ac:dyDescent="0.25">
      <c r="A1313" s="4" t="s">
        <v>1450</v>
      </c>
      <c r="B1313" s="5">
        <v>1556338010731</v>
      </c>
      <c r="C1313" s="4" t="s">
        <v>5617</v>
      </c>
      <c r="D1313" s="4" t="s">
        <v>14</v>
      </c>
      <c r="E1313" s="6" t="s">
        <v>6</v>
      </c>
      <c r="F1313" s="5">
        <f>decoded[[#This Row],[FRT_DEC]]-B1312</f>
        <v>3</v>
      </c>
      <c r="G1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INFO]]))),G1312)</f>
        <v>58</v>
      </c>
    </row>
    <row r="1314" spans="1:7" x14ac:dyDescent="0.25">
      <c r="A1314" s="4" t="s">
        <v>1451</v>
      </c>
      <c r="B1314" s="5">
        <v>1556338010744</v>
      </c>
      <c r="C1314" s="4" t="s">
        <v>5618</v>
      </c>
      <c r="D1314" s="4" t="s">
        <v>14</v>
      </c>
      <c r="E1314" s="6" t="s">
        <v>71</v>
      </c>
      <c r="F1314" s="5">
        <f>decoded[[#This Row],[FRT_DEC]]-B1313</f>
        <v>13</v>
      </c>
      <c r="G1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INFO]]))),G1313)</f>
        <v>58</v>
      </c>
    </row>
    <row r="1315" spans="1:7" x14ac:dyDescent="0.25">
      <c r="A1315" s="4" t="s">
        <v>1452</v>
      </c>
      <c r="B1315" s="5">
        <v>1556338010814</v>
      </c>
      <c r="C1315" s="4" t="s">
        <v>5619</v>
      </c>
      <c r="D1315" s="4" t="s">
        <v>73</v>
      </c>
      <c r="E1315" s="6" t="s">
        <v>2080</v>
      </c>
      <c r="F1315" s="5">
        <f>decoded[[#This Row],[FRT_DEC]]-B1314</f>
        <v>70</v>
      </c>
      <c r="G1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INFO]]))),G1314)</f>
        <v>58</v>
      </c>
    </row>
    <row r="1316" spans="1:7" x14ac:dyDescent="0.25">
      <c r="A1316" s="4" t="s">
        <v>1453</v>
      </c>
      <c r="B1316" s="5">
        <v>1556338010818</v>
      </c>
      <c r="C1316" s="4" t="s">
        <v>5620</v>
      </c>
      <c r="D1316" s="4" t="s">
        <v>2081</v>
      </c>
      <c r="E1316" s="6" t="s">
        <v>2083</v>
      </c>
      <c r="F1316" s="5">
        <f>decoded[[#This Row],[FRT_DEC]]-B1315</f>
        <v>4</v>
      </c>
      <c r="G1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INFO]]))),G1315)</f>
        <v>58</v>
      </c>
    </row>
    <row r="1317" spans="1:7" x14ac:dyDescent="0.25">
      <c r="A1317" s="4" t="s">
        <v>1454</v>
      </c>
      <c r="B1317" s="5">
        <v>1556338010822</v>
      </c>
      <c r="C1317" s="4" t="s">
        <v>5621</v>
      </c>
      <c r="D1317" s="4" t="s">
        <v>8</v>
      </c>
      <c r="E1317" s="6" t="s">
        <v>4090</v>
      </c>
      <c r="F1317" s="5">
        <f>decoded[[#This Row],[FRT_DEC]]-B1316</f>
        <v>4</v>
      </c>
      <c r="G1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INFO]]))),G1316)</f>
        <v>58</v>
      </c>
    </row>
    <row r="1318" spans="1:7" x14ac:dyDescent="0.25">
      <c r="A1318" s="4" t="s">
        <v>1455</v>
      </c>
      <c r="B1318" s="5">
        <v>1556338011132</v>
      </c>
      <c r="C1318" s="4" t="s">
        <v>5622</v>
      </c>
      <c r="D1318" s="4" t="s">
        <v>55</v>
      </c>
      <c r="E1318" s="6" t="s">
        <v>3731</v>
      </c>
      <c r="F1318" s="5">
        <f>decoded[[#This Row],[FRT_DEC]]-B1317</f>
        <v>310</v>
      </c>
      <c r="G1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INFO]]))),G1317)</f>
        <v>58</v>
      </c>
    </row>
    <row r="1319" spans="1:7" x14ac:dyDescent="0.25">
      <c r="A1319" s="4" t="s">
        <v>1456</v>
      </c>
      <c r="B1319" s="5">
        <v>1556338011136</v>
      </c>
      <c r="C1319" s="4" t="s">
        <v>5623</v>
      </c>
      <c r="D1319" s="4" t="s">
        <v>3743</v>
      </c>
      <c r="E1319" s="6" t="s">
        <v>5624</v>
      </c>
      <c r="F1319" s="5">
        <f>decoded[[#This Row],[FRT_DEC]]-B1318</f>
        <v>4</v>
      </c>
      <c r="G1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INFO]]))),G1318)</f>
        <v>58</v>
      </c>
    </row>
    <row r="1320" spans="1:7" x14ac:dyDescent="0.25">
      <c r="A1320" s="4" t="s">
        <v>1457</v>
      </c>
      <c r="B1320" s="5">
        <v>1556338011138</v>
      </c>
      <c r="C1320" s="4" t="s">
        <v>5625</v>
      </c>
      <c r="D1320" s="4" t="s">
        <v>3743</v>
      </c>
      <c r="E1320" s="6" t="s">
        <v>3983</v>
      </c>
      <c r="F1320" s="5">
        <f>decoded[[#This Row],[FRT_DEC]]-B1319</f>
        <v>2</v>
      </c>
      <c r="G1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INFO]]))),G1319)</f>
        <v>58</v>
      </c>
    </row>
    <row r="1321" spans="1:7" ht="30" x14ac:dyDescent="0.25">
      <c r="A1321" s="4" t="s">
        <v>1458</v>
      </c>
      <c r="B1321" s="5">
        <v>1556338011169</v>
      </c>
      <c r="C1321" s="4" t="s">
        <v>5626</v>
      </c>
      <c r="D1321" s="4" t="s">
        <v>267</v>
      </c>
      <c r="E1321" s="6" t="s">
        <v>2119</v>
      </c>
      <c r="F1321" s="5">
        <f>decoded[[#This Row],[FRT_DEC]]-B1320</f>
        <v>31</v>
      </c>
      <c r="G1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INFO]]))),G1320)</f>
        <v>58</v>
      </c>
    </row>
    <row r="1322" spans="1:7" x14ac:dyDescent="0.25">
      <c r="A1322" s="4" t="s">
        <v>1459</v>
      </c>
      <c r="B1322" s="5">
        <v>1556338011172</v>
      </c>
      <c r="C1322" s="4" t="s">
        <v>5627</v>
      </c>
      <c r="D1322" s="4" t="s">
        <v>269</v>
      </c>
      <c r="E1322" s="6" t="s">
        <v>283</v>
      </c>
      <c r="F1322" s="5">
        <f>decoded[[#This Row],[FRT_DEC]]-B1321</f>
        <v>3</v>
      </c>
      <c r="G1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INFO]]))),G1321)</f>
        <v>58</v>
      </c>
    </row>
    <row r="1323" spans="1:7" x14ac:dyDescent="0.25">
      <c r="A1323" s="4" t="s">
        <v>1460</v>
      </c>
      <c r="B1323" s="5">
        <v>1556338011182</v>
      </c>
      <c r="C1323" s="4" t="s">
        <v>5628</v>
      </c>
      <c r="D1323" s="4" t="s">
        <v>291</v>
      </c>
      <c r="E1323" s="6" t="s">
        <v>5629</v>
      </c>
      <c r="F1323" s="5">
        <f>decoded[[#This Row],[FRT_DEC]]-B1322</f>
        <v>10</v>
      </c>
      <c r="G1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INFO]]))),G1322)</f>
        <v>58</v>
      </c>
    </row>
    <row r="1324" spans="1:7" x14ac:dyDescent="0.25">
      <c r="A1324" s="4" t="s">
        <v>1461</v>
      </c>
      <c r="B1324" s="5">
        <v>1556338011187</v>
      </c>
      <c r="C1324" s="4" t="s">
        <v>5630</v>
      </c>
      <c r="D1324" s="4" t="s">
        <v>11</v>
      </c>
      <c r="E1324" s="6" t="s">
        <v>4011</v>
      </c>
      <c r="F1324" s="5">
        <f>decoded[[#This Row],[FRT_DEC]]-B1323</f>
        <v>5</v>
      </c>
      <c r="G1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INFO]]))),G1323)</f>
        <v>58</v>
      </c>
    </row>
    <row r="1325" spans="1:7" x14ac:dyDescent="0.25">
      <c r="A1325" s="4" t="s">
        <v>1462</v>
      </c>
      <c r="B1325" s="5">
        <v>1556338011210</v>
      </c>
      <c r="C1325" s="4" t="s">
        <v>5631</v>
      </c>
      <c r="D1325" s="4" t="s">
        <v>52</v>
      </c>
      <c r="E1325" s="6" t="s">
        <v>56</v>
      </c>
      <c r="F1325" s="5">
        <f>decoded[[#This Row],[FRT_DEC]]-B1324</f>
        <v>23</v>
      </c>
      <c r="G1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INFO]]))),G1324)</f>
        <v>58</v>
      </c>
    </row>
    <row r="1326" spans="1:7" x14ac:dyDescent="0.25">
      <c r="A1326" s="4" t="s">
        <v>1463</v>
      </c>
      <c r="B1326" s="5">
        <v>1556338011217</v>
      </c>
      <c r="C1326" s="4" t="s">
        <v>5632</v>
      </c>
      <c r="D1326" s="4" t="s">
        <v>272</v>
      </c>
      <c r="E1326" s="6" t="s">
        <v>5633</v>
      </c>
      <c r="F1326" s="5">
        <f>decoded[[#This Row],[FRT_DEC]]-B1325</f>
        <v>7</v>
      </c>
      <c r="G1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INFO]]))),G1325)</f>
        <v>58</v>
      </c>
    </row>
    <row r="1327" spans="1:7" x14ac:dyDescent="0.25">
      <c r="A1327" s="4" t="s">
        <v>1464</v>
      </c>
      <c r="B1327" s="5">
        <v>1556338011224</v>
      </c>
      <c r="C1327" s="4" t="s">
        <v>5634</v>
      </c>
      <c r="D1327" s="4" t="s">
        <v>1131</v>
      </c>
      <c r="E1327" s="6" t="s">
        <v>2143</v>
      </c>
      <c r="F1327" s="5">
        <f>decoded[[#This Row],[FRT_DEC]]-B1326</f>
        <v>7</v>
      </c>
      <c r="G1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INFO]]))),G1326)</f>
        <v>58</v>
      </c>
    </row>
    <row r="1328" spans="1:7" x14ac:dyDescent="0.25">
      <c r="A1328" s="4" t="s">
        <v>1465</v>
      </c>
      <c r="B1328" s="5">
        <v>1556338011228</v>
      </c>
      <c r="C1328" s="4" t="s">
        <v>5635</v>
      </c>
      <c r="D1328" s="4" t="s">
        <v>1131</v>
      </c>
      <c r="E1328" s="6" t="s">
        <v>2144</v>
      </c>
      <c r="F1328" s="5">
        <f>decoded[[#This Row],[FRT_DEC]]-B1327</f>
        <v>4</v>
      </c>
      <c r="G1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INFO]]))),G1327)</f>
        <v>58</v>
      </c>
    </row>
    <row r="1329" spans="1:7" x14ac:dyDescent="0.25">
      <c r="A1329" s="4" t="s">
        <v>1466</v>
      </c>
      <c r="B1329" s="5">
        <v>1556338011240</v>
      </c>
      <c r="C1329" s="4" t="s">
        <v>5636</v>
      </c>
      <c r="D1329" s="4" t="s">
        <v>97</v>
      </c>
      <c r="E1329" s="6" t="s">
        <v>2131</v>
      </c>
      <c r="F1329" s="5">
        <f>decoded[[#This Row],[FRT_DEC]]-B1328</f>
        <v>12</v>
      </c>
      <c r="G1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INFO]]))),G1328)</f>
        <v>58</v>
      </c>
    </row>
    <row r="1330" spans="1:7" x14ac:dyDescent="0.25">
      <c r="A1330" s="4" t="s">
        <v>1467</v>
      </c>
      <c r="B1330" s="5">
        <v>1556338011271</v>
      </c>
      <c r="C1330" s="4" t="s">
        <v>5637</v>
      </c>
      <c r="D1330" s="4" t="s">
        <v>3726</v>
      </c>
      <c r="E1330" s="6" t="s">
        <v>5638</v>
      </c>
      <c r="F1330" s="5">
        <f>decoded[[#This Row],[FRT_DEC]]-B1329</f>
        <v>31</v>
      </c>
      <c r="G1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INFO]]))),G1329)</f>
        <v>58</v>
      </c>
    </row>
    <row r="1331" spans="1:7" x14ac:dyDescent="0.25">
      <c r="A1331" s="4" t="s">
        <v>1468</v>
      </c>
      <c r="B1331" s="5">
        <v>1556338011273</v>
      </c>
      <c r="C1331" s="4" t="s">
        <v>5639</v>
      </c>
      <c r="D1331" s="4" t="s">
        <v>3726</v>
      </c>
      <c r="E1331" s="6" t="s">
        <v>3986</v>
      </c>
      <c r="F1331" s="5">
        <f>decoded[[#This Row],[FRT_DEC]]-B1330</f>
        <v>2</v>
      </c>
      <c r="G1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INFO]]))),G1330)</f>
        <v>58</v>
      </c>
    </row>
    <row r="1332" spans="1:7" x14ac:dyDescent="0.25">
      <c r="A1332" s="4" t="s">
        <v>1469</v>
      </c>
      <c r="B1332" s="5">
        <v>1556338012078</v>
      </c>
      <c r="C1332" s="4" t="s">
        <v>5640</v>
      </c>
      <c r="D1332" s="4" t="s">
        <v>275</v>
      </c>
      <c r="E1332" s="6" t="s">
        <v>4101</v>
      </c>
      <c r="F1332" s="5">
        <f>decoded[[#This Row],[FRT_DEC]]-B1331</f>
        <v>805</v>
      </c>
      <c r="G1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INFO]]))),G1331)</f>
        <v>58</v>
      </c>
    </row>
    <row r="1333" spans="1:7" x14ac:dyDescent="0.25">
      <c r="A1333" s="4" t="s">
        <v>1470</v>
      </c>
      <c r="B1333" s="5">
        <v>1556338012120</v>
      </c>
      <c r="C1333" s="4" t="s">
        <v>5641</v>
      </c>
      <c r="D1333" s="4" t="s">
        <v>12</v>
      </c>
      <c r="E1333" s="6" t="s">
        <v>4</v>
      </c>
      <c r="F1333" s="5">
        <f>decoded[[#This Row],[FRT_DEC]]-B1332</f>
        <v>42</v>
      </c>
      <c r="G1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INFO]]))),G1332)</f>
        <v>58</v>
      </c>
    </row>
    <row r="1334" spans="1:7" x14ac:dyDescent="0.25">
      <c r="A1334" s="4" t="s">
        <v>1471</v>
      </c>
      <c r="B1334" s="5">
        <v>1556338012124</v>
      </c>
      <c r="C1334" s="4" t="s">
        <v>5642</v>
      </c>
      <c r="D1334" s="4" t="s">
        <v>8</v>
      </c>
      <c r="E1334" s="6" t="s">
        <v>4080</v>
      </c>
      <c r="F1334" s="5">
        <f>decoded[[#This Row],[FRT_DEC]]-B1333</f>
        <v>4</v>
      </c>
      <c r="G1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INFO]]))),G1333)</f>
        <v>58</v>
      </c>
    </row>
    <row r="1335" spans="1:7" x14ac:dyDescent="0.25">
      <c r="A1335" s="4" t="s">
        <v>1472</v>
      </c>
      <c r="B1335" s="5">
        <v>1556338013407</v>
      </c>
      <c r="C1335" s="4" t="s">
        <v>5643</v>
      </c>
      <c r="D1335" s="4" t="s">
        <v>15</v>
      </c>
      <c r="E1335" s="6" t="s">
        <v>5644</v>
      </c>
      <c r="F1335" s="5">
        <f>decoded[[#This Row],[FRT_DEC]]-B1334</f>
        <v>1283</v>
      </c>
      <c r="G1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INFO]]))),G1334)</f>
        <v>58</v>
      </c>
    </row>
    <row r="1336" spans="1:7" x14ac:dyDescent="0.25">
      <c r="A1336" s="4" t="s">
        <v>1473</v>
      </c>
      <c r="B1336" s="5">
        <v>1556338013410</v>
      </c>
      <c r="C1336" s="4" t="s">
        <v>5645</v>
      </c>
      <c r="D1336" s="4" t="s">
        <v>15</v>
      </c>
      <c r="E1336" s="6" t="s">
        <v>3987</v>
      </c>
      <c r="F1336" s="5">
        <f>decoded[[#This Row],[FRT_DEC]]-B1335</f>
        <v>3</v>
      </c>
      <c r="G1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INFO]]))),G1335)</f>
        <v>58</v>
      </c>
    </row>
    <row r="1337" spans="1:7" x14ac:dyDescent="0.25">
      <c r="A1337" s="4" t="s">
        <v>1474</v>
      </c>
      <c r="B1337" s="5">
        <v>1556338013412</v>
      </c>
      <c r="C1337" s="4" t="s">
        <v>5646</v>
      </c>
      <c r="D1337" s="4" t="s">
        <v>3744</v>
      </c>
      <c r="E1337" s="6" t="s">
        <v>5647</v>
      </c>
      <c r="F1337" s="5">
        <f>decoded[[#This Row],[FRT_DEC]]-B1336</f>
        <v>2</v>
      </c>
      <c r="G1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INFO]]))),G1336)</f>
        <v>58</v>
      </c>
    </row>
    <row r="1338" spans="1:7" x14ac:dyDescent="0.25">
      <c r="A1338" s="4" t="s">
        <v>1475</v>
      </c>
      <c r="B1338" s="5">
        <v>1556338013414</v>
      </c>
      <c r="C1338" s="4" t="s">
        <v>5648</v>
      </c>
      <c r="D1338" s="4" t="s">
        <v>3744</v>
      </c>
      <c r="E1338" s="6" t="s">
        <v>3988</v>
      </c>
      <c r="F1338" s="5">
        <f>decoded[[#This Row],[FRT_DEC]]-B1337</f>
        <v>2</v>
      </c>
      <c r="G1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INFO]]))),G1337)</f>
        <v>58</v>
      </c>
    </row>
    <row r="1339" spans="1:7" x14ac:dyDescent="0.25">
      <c r="A1339" s="4" t="s">
        <v>1476</v>
      </c>
      <c r="B1339" s="5">
        <v>1556338013496</v>
      </c>
      <c r="C1339" s="4" t="s">
        <v>5649</v>
      </c>
      <c r="D1339" s="4" t="s">
        <v>3765</v>
      </c>
      <c r="E1339" s="6" t="s">
        <v>3766</v>
      </c>
      <c r="F1339" s="5">
        <f>decoded[[#This Row],[FRT_DEC]]-B1338</f>
        <v>82</v>
      </c>
      <c r="G1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INFO]]))),G1338)</f>
        <v>58</v>
      </c>
    </row>
    <row r="1340" spans="1:7" ht="30" x14ac:dyDescent="0.25">
      <c r="A1340" s="4" t="s">
        <v>1477</v>
      </c>
      <c r="B1340" s="5">
        <v>1556338013501</v>
      </c>
      <c r="C1340" s="4" t="s">
        <v>5650</v>
      </c>
      <c r="D1340" s="4" t="s">
        <v>267</v>
      </c>
      <c r="E1340" s="6" t="s">
        <v>2163</v>
      </c>
      <c r="F1340" s="5">
        <f>decoded[[#This Row],[FRT_DEC]]-B1339</f>
        <v>5</v>
      </c>
      <c r="G1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INFO]]))),G1339)</f>
        <v>58</v>
      </c>
    </row>
    <row r="1341" spans="1:7" x14ac:dyDescent="0.25">
      <c r="A1341" s="4" t="s">
        <v>1478</v>
      </c>
      <c r="B1341" s="5">
        <v>1556338013503</v>
      </c>
      <c r="C1341" s="4" t="s">
        <v>5651</v>
      </c>
      <c r="D1341" s="4" t="s">
        <v>269</v>
      </c>
      <c r="E1341" s="6" t="s">
        <v>298</v>
      </c>
      <c r="F1341" s="5">
        <f>decoded[[#This Row],[FRT_DEC]]-B1340</f>
        <v>2</v>
      </c>
      <c r="G1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INFO]]))),G1340)</f>
        <v>58</v>
      </c>
    </row>
    <row r="1342" spans="1:7" x14ac:dyDescent="0.25">
      <c r="A1342" s="4" t="s">
        <v>1479</v>
      </c>
      <c r="B1342" s="5">
        <v>1556338013510</v>
      </c>
      <c r="C1342" s="4" t="s">
        <v>5652</v>
      </c>
      <c r="D1342" s="4" t="s">
        <v>57</v>
      </c>
      <c r="E1342" s="6" t="s">
        <v>58</v>
      </c>
      <c r="F1342" s="5">
        <f>decoded[[#This Row],[FRT_DEC]]-B1341</f>
        <v>7</v>
      </c>
      <c r="G1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INFO]]))),G1341)</f>
        <v>58</v>
      </c>
    </row>
    <row r="1343" spans="1:7" x14ac:dyDescent="0.25">
      <c r="A1343" s="4" t="s">
        <v>1480</v>
      </c>
      <c r="B1343" s="5">
        <v>1556338013514</v>
      </c>
      <c r="C1343" s="4" t="s">
        <v>5653</v>
      </c>
      <c r="D1343" s="4" t="s">
        <v>57</v>
      </c>
      <c r="E1343" s="6" t="s">
        <v>59</v>
      </c>
      <c r="F1343" s="5">
        <f>decoded[[#This Row],[FRT_DEC]]-B1342</f>
        <v>4</v>
      </c>
      <c r="G1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INFO]]))),G1342)</f>
        <v>58</v>
      </c>
    </row>
    <row r="1344" spans="1:7" x14ac:dyDescent="0.25">
      <c r="A1344" s="4" t="s">
        <v>1481</v>
      </c>
      <c r="B1344" s="5">
        <v>1556338013518</v>
      </c>
      <c r="C1344" s="4" t="s">
        <v>5654</v>
      </c>
      <c r="D1344" s="4" t="s">
        <v>57</v>
      </c>
      <c r="E1344" s="6" t="s">
        <v>60</v>
      </c>
      <c r="F1344" s="5">
        <f>decoded[[#This Row],[FRT_DEC]]-B1343</f>
        <v>4</v>
      </c>
      <c r="G1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INFO]]))),G1343)</f>
        <v>58</v>
      </c>
    </row>
    <row r="1345" spans="1:7" x14ac:dyDescent="0.25">
      <c r="A1345" s="4" t="s">
        <v>1482</v>
      </c>
      <c r="B1345" s="5">
        <v>1556338013521</v>
      </c>
      <c r="C1345" s="4" t="s">
        <v>5655</v>
      </c>
      <c r="D1345" s="4" t="s">
        <v>61</v>
      </c>
      <c r="E1345" s="6" t="s">
        <v>5656</v>
      </c>
      <c r="F1345" s="5">
        <f>decoded[[#This Row],[FRT_DEC]]-B1344</f>
        <v>3</v>
      </c>
      <c r="G1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INFO]]))),G1344)</f>
        <v>58</v>
      </c>
    </row>
    <row r="1346" spans="1:7" x14ac:dyDescent="0.25">
      <c r="A1346" s="4" t="s">
        <v>1483</v>
      </c>
      <c r="B1346" s="5">
        <v>1556338013524</v>
      </c>
      <c r="C1346" s="4" t="s">
        <v>5657</v>
      </c>
      <c r="D1346" s="4" t="s">
        <v>62</v>
      </c>
      <c r="E1346" s="6" t="s">
        <v>63</v>
      </c>
      <c r="F1346" s="5">
        <f>decoded[[#This Row],[FRT_DEC]]-B1345</f>
        <v>3</v>
      </c>
      <c r="G1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INFO]]))),G1345)</f>
        <v>58</v>
      </c>
    </row>
    <row r="1347" spans="1:7" x14ac:dyDescent="0.25">
      <c r="A1347" s="4" t="s">
        <v>1484</v>
      </c>
      <c r="B1347" s="5">
        <v>1556338013545</v>
      </c>
      <c r="C1347" s="4" t="s">
        <v>5658</v>
      </c>
      <c r="D1347" s="4" t="s">
        <v>1131</v>
      </c>
      <c r="E1347" s="6" t="s">
        <v>2132</v>
      </c>
      <c r="F1347" s="5">
        <f>decoded[[#This Row],[FRT_DEC]]-B1346</f>
        <v>21</v>
      </c>
      <c r="G1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INFO]]))),G1346)</f>
        <v>58</v>
      </c>
    </row>
    <row r="1348" spans="1:7" x14ac:dyDescent="0.25">
      <c r="A1348" s="4" t="s">
        <v>1485</v>
      </c>
      <c r="B1348" s="5">
        <v>1556338013551</v>
      </c>
      <c r="C1348" s="4" t="s">
        <v>5659</v>
      </c>
      <c r="D1348" s="4" t="s">
        <v>1131</v>
      </c>
      <c r="E1348" s="6" t="s">
        <v>2145</v>
      </c>
      <c r="F1348" s="5">
        <f>decoded[[#This Row],[FRT_DEC]]-B1347</f>
        <v>6</v>
      </c>
      <c r="G1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INFO]]))),G1347)</f>
        <v>58</v>
      </c>
    </row>
    <row r="1349" spans="1:7" x14ac:dyDescent="0.25">
      <c r="A1349" s="4" t="s">
        <v>1486</v>
      </c>
      <c r="B1349" s="5">
        <v>1556338013555</v>
      </c>
      <c r="C1349" s="4" t="s">
        <v>5660</v>
      </c>
      <c r="D1349" s="4" t="s">
        <v>65</v>
      </c>
      <c r="E1349" s="6" t="s">
        <v>66</v>
      </c>
      <c r="F1349" s="5">
        <f>decoded[[#This Row],[FRT_DEC]]-B1348</f>
        <v>4</v>
      </c>
      <c r="G1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INFO]]))),G1348)</f>
        <v>58</v>
      </c>
    </row>
    <row r="1350" spans="1:7" x14ac:dyDescent="0.25">
      <c r="A1350" s="4" t="s">
        <v>1487</v>
      </c>
      <c r="B1350" s="5">
        <v>1556338013565</v>
      </c>
      <c r="C1350" s="4" t="s">
        <v>5661</v>
      </c>
      <c r="D1350" s="4" t="s">
        <v>11</v>
      </c>
      <c r="E1350" s="6" t="s">
        <v>4023</v>
      </c>
      <c r="F1350" s="5">
        <f>decoded[[#This Row],[FRT_DEC]]-B1349</f>
        <v>10</v>
      </c>
      <c r="G1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INFO]]))),G1349)</f>
        <v>58</v>
      </c>
    </row>
    <row r="1351" spans="1:7" x14ac:dyDescent="0.25">
      <c r="A1351" s="4" t="s">
        <v>1488</v>
      </c>
      <c r="B1351" s="5">
        <v>1556338013576</v>
      </c>
      <c r="C1351" s="4" t="s">
        <v>5662</v>
      </c>
      <c r="D1351" s="4" t="s">
        <v>52</v>
      </c>
      <c r="E1351" s="6" t="s">
        <v>754</v>
      </c>
      <c r="F1351" s="5">
        <f>decoded[[#This Row],[FRT_DEC]]-B1350</f>
        <v>11</v>
      </c>
      <c r="G1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INFO]]))),G1350)</f>
        <v>58</v>
      </c>
    </row>
    <row r="1352" spans="1:7" x14ac:dyDescent="0.25">
      <c r="A1352" s="4" t="s">
        <v>1489</v>
      </c>
      <c r="B1352" s="5">
        <v>1556338013581</v>
      </c>
      <c r="C1352" s="4" t="s">
        <v>5663</v>
      </c>
      <c r="D1352" s="4" t="s">
        <v>11</v>
      </c>
      <c r="E1352" s="6" t="s">
        <v>4024</v>
      </c>
      <c r="F1352" s="5">
        <f>decoded[[#This Row],[FRT_DEC]]-B1351</f>
        <v>5</v>
      </c>
      <c r="G1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INFO]]))),G1351)</f>
        <v>58</v>
      </c>
    </row>
    <row r="1353" spans="1:7" x14ac:dyDescent="0.25">
      <c r="A1353" s="4" t="s">
        <v>1490</v>
      </c>
      <c r="B1353" s="5">
        <v>1556338013590</v>
      </c>
      <c r="C1353" s="4" t="s">
        <v>5664</v>
      </c>
      <c r="D1353" s="4" t="s">
        <v>52</v>
      </c>
      <c r="E1353" s="6" t="s">
        <v>64</v>
      </c>
      <c r="F1353" s="5">
        <f>decoded[[#This Row],[FRT_DEC]]-B1352</f>
        <v>9</v>
      </c>
      <c r="G1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INFO]]))),G1352)</f>
        <v>58</v>
      </c>
    </row>
    <row r="1354" spans="1:7" x14ac:dyDescent="0.25">
      <c r="A1354" s="4" t="s">
        <v>1491</v>
      </c>
      <c r="B1354" s="5">
        <v>1556338013595</v>
      </c>
      <c r="C1354" s="4" t="s">
        <v>5665</v>
      </c>
      <c r="D1354" s="4" t="s">
        <v>67</v>
      </c>
      <c r="E1354" s="6" t="s">
        <v>4100</v>
      </c>
      <c r="F1354" s="5">
        <f>decoded[[#This Row],[FRT_DEC]]-B1353</f>
        <v>5</v>
      </c>
      <c r="G1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INFO]]))),G1353)</f>
        <v>58</v>
      </c>
    </row>
    <row r="1355" spans="1:7" x14ac:dyDescent="0.25">
      <c r="A1355" s="4" t="s">
        <v>1492</v>
      </c>
      <c r="B1355" s="5">
        <v>1556338013601</v>
      </c>
      <c r="C1355" s="4" t="s">
        <v>5666</v>
      </c>
      <c r="D1355" s="4" t="s">
        <v>97</v>
      </c>
      <c r="E1355" s="6" t="s">
        <v>3741</v>
      </c>
      <c r="F1355" s="5">
        <f>decoded[[#This Row],[FRT_DEC]]-B1354</f>
        <v>6</v>
      </c>
      <c r="G1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INFO]]))),G1354)</f>
        <v>58</v>
      </c>
    </row>
    <row r="1356" spans="1:7" x14ac:dyDescent="0.25">
      <c r="A1356" s="4" t="s">
        <v>1493</v>
      </c>
      <c r="B1356" s="5">
        <v>1556338013606</v>
      </c>
      <c r="C1356" s="4" t="s">
        <v>5667</v>
      </c>
      <c r="D1356" s="4" t="s">
        <v>97</v>
      </c>
      <c r="E1356" s="6" t="s">
        <v>2127</v>
      </c>
      <c r="F1356" s="5">
        <f>decoded[[#This Row],[FRT_DEC]]-B1355</f>
        <v>5</v>
      </c>
      <c r="G1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INFO]]))),G1355)</f>
        <v>58</v>
      </c>
    </row>
    <row r="1357" spans="1:7" x14ac:dyDescent="0.25">
      <c r="A1357" s="4" t="s">
        <v>1494</v>
      </c>
      <c r="B1357" s="5">
        <v>1556338013619</v>
      </c>
      <c r="C1357" s="4" t="s">
        <v>5668</v>
      </c>
      <c r="D1357" s="4" t="s">
        <v>9</v>
      </c>
      <c r="E1357" s="6" t="s">
        <v>4002</v>
      </c>
      <c r="F1357" s="5">
        <f>decoded[[#This Row],[FRT_DEC]]-B1356</f>
        <v>13</v>
      </c>
      <c r="G1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INFO]]))),G1356)</f>
        <v>58</v>
      </c>
    </row>
    <row r="1358" spans="1:7" x14ac:dyDescent="0.25">
      <c r="A1358" s="4" t="s">
        <v>1495</v>
      </c>
      <c r="B1358" s="5">
        <v>1556338013623</v>
      </c>
      <c r="C1358" s="4" t="s">
        <v>5669</v>
      </c>
      <c r="D1358" s="4" t="s">
        <v>97</v>
      </c>
      <c r="E1358" s="6" t="s">
        <v>2146</v>
      </c>
      <c r="F1358" s="5">
        <f>decoded[[#This Row],[FRT_DEC]]-B1357</f>
        <v>4</v>
      </c>
      <c r="G1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INFO]]))),G1357)</f>
        <v>58</v>
      </c>
    </row>
    <row r="1359" spans="1:7" x14ac:dyDescent="0.25">
      <c r="A1359" s="4" t="s">
        <v>1496</v>
      </c>
      <c r="B1359" s="5">
        <v>1556338014385</v>
      </c>
      <c r="C1359" s="4" t="s">
        <v>5670</v>
      </c>
      <c r="D1359" s="4" t="s">
        <v>12</v>
      </c>
      <c r="E1359" s="6" t="s">
        <v>4</v>
      </c>
      <c r="F1359" s="5">
        <f>decoded[[#This Row],[FRT_DEC]]-B1358</f>
        <v>762</v>
      </c>
      <c r="G1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INFO]]))),G1358)</f>
        <v>58</v>
      </c>
    </row>
    <row r="1360" spans="1:7" x14ac:dyDescent="0.25">
      <c r="A1360" s="4" t="s">
        <v>1497</v>
      </c>
      <c r="B1360" s="5">
        <v>1556338014390</v>
      </c>
      <c r="C1360" s="4" t="s">
        <v>5671</v>
      </c>
      <c r="D1360" s="4" t="s">
        <v>8</v>
      </c>
      <c r="E1360" s="6" t="s">
        <v>4682</v>
      </c>
      <c r="F1360" s="5">
        <f>decoded[[#This Row],[FRT_DEC]]-B1359</f>
        <v>5</v>
      </c>
      <c r="G1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INFO]]))),G1359)</f>
        <v>58</v>
      </c>
    </row>
    <row r="1361" spans="1:7" x14ac:dyDescent="0.25">
      <c r="A1361" s="4" t="s">
        <v>1498</v>
      </c>
      <c r="B1361" s="5">
        <v>1556338014489</v>
      </c>
      <c r="C1361" s="4" t="s">
        <v>5672</v>
      </c>
      <c r="D1361" s="4" t="s">
        <v>12</v>
      </c>
      <c r="E1361" s="6" t="s">
        <v>4</v>
      </c>
      <c r="F1361" s="5">
        <f>decoded[[#This Row],[FRT_DEC]]-B1360</f>
        <v>99</v>
      </c>
      <c r="G1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INFO]]))),G1360)</f>
        <v>58</v>
      </c>
    </row>
    <row r="1362" spans="1:7" x14ac:dyDescent="0.25">
      <c r="A1362" s="4" t="s">
        <v>1499</v>
      </c>
      <c r="B1362" s="5">
        <v>1556338014495</v>
      </c>
      <c r="C1362" s="4" t="s">
        <v>5673</v>
      </c>
      <c r="D1362" s="4" t="s">
        <v>8</v>
      </c>
      <c r="E1362" s="6" t="s">
        <v>4089</v>
      </c>
      <c r="F1362" s="5">
        <f>decoded[[#This Row],[FRT_DEC]]-B1361</f>
        <v>6</v>
      </c>
      <c r="G1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INFO]]))),G1361)</f>
        <v>58</v>
      </c>
    </row>
    <row r="1363" spans="1:7" x14ac:dyDescent="0.25">
      <c r="A1363" s="4" t="s">
        <v>1500</v>
      </c>
      <c r="B1363" s="5">
        <v>1556338014591</v>
      </c>
      <c r="C1363" s="4" t="s">
        <v>5674</v>
      </c>
      <c r="D1363" s="4" t="s">
        <v>13</v>
      </c>
      <c r="E1363" s="6" t="s">
        <v>5</v>
      </c>
      <c r="F1363" s="5">
        <f>decoded[[#This Row],[FRT_DEC]]-B1362</f>
        <v>96</v>
      </c>
      <c r="G1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INFO]]))),G1362)</f>
        <v>58</v>
      </c>
    </row>
    <row r="1364" spans="1:7" x14ac:dyDescent="0.25">
      <c r="A1364" s="4" t="s">
        <v>1501</v>
      </c>
      <c r="B1364" s="5">
        <v>1556338014596</v>
      </c>
      <c r="C1364" s="4" t="s">
        <v>5675</v>
      </c>
      <c r="D1364" s="4" t="s">
        <v>11</v>
      </c>
      <c r="E1364" s="6" t="s">
        <v>4021</v>
      </c>
      <c r="F1364" s="5">
        <f>decoded[[#This Row],[FRT_DEC]]-B1363</f>
        <v>5</v>
      </c>
      <c r="G1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INFO]]))),G1363)</f>
        <v>58</v>
      </c>
    </row>
    <row r="1365" spans="1:7" x14ac:dyDescent="0.25">
      <c r="A1365" s="4" t="s">
        <v>1502</v>
      </c>
      <c r="B1365" s="5">
        <v>1556338014634</v>
      </c>
      <c r="C1365" s="4" t="s">
        <v>5676</v>
      </c>
      <c r="D1365" s="4" t="s">
        <v>12</v>
      </c>
      <c r="E1365" s="6" t="s">
        <v>4</v>
      </c>
      <c r="F1365" s="5">
        <f>decoded[[#This Row],[FRT_DEC]]-B1364</f>
        <v>38</v>
      </c>
      <c r="G1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INFO]]))),G1364)</f>
        <v>58</v>
      </c>
    </row>
    <row r="1366" spans="1:7" x14ac:dyDescent="0.25">
      <c r="A1366" s="4" t="s">
        <v>1503</v>
      </c>
      <c r="B1366" s="5">
        <v>1556338014638</v>
      </c>
      <c r="C1366" s="4" t="s">
        <v>5677</v>
      </c>
      <c r="D1366" s="4" t="s">
        <v>14</v>
      </c>
      <c r="E1366" s="6" t="s">
        <v>6</v>
      </c>
      <c r="F1366" s="5">
        <f>decoded[[#This Row],[FRT_DEC]]-B1365</f>
        <v>4</v>
      </c>
      <c r="G1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INFO]]))),G1365)</f>
        <v>58</v>
      </c>
    </row>
    <row r="1367" spans="1:7" x14ac:dyDescent="0.25">
      <c r="A1367" s="4" t="s">
        <v>1504</v>
      </c>
      <c r="B1367" s="5">
        <v>1556338014646</v>
      </c>
      <c r="C1367" s="4" t="s">
        <v>5678</v>
      </c>
      <c r="D1367" s="4" t="s">
        <v>14</v>
      </c>
      <c r="E1367" s="6" t="s">
        <v>36</v>
      </c>
      <c r="F1367" s="5">
        <f>decoded[[#This Row],[FRT_DEC]]-B1366</f>
        <v>8</v>
      </c>
      <c r="G1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INFO]]))),G1366)</f>
        <v>58</v>
      </c>
    </row>
    <row r="1368" spans="1:7" x14ac:dyDescent="0.25">
      <c r="A1368" s="4" t="s">
        <v>1505</v>
      </c>
      <c r="B1368" s="5">
        <v>1556338014656</v>
      </c>
      <c r="C1368" s="4" t="s">
        <v>5679</v>
      </c>
      <c r="D1368" s="4" t="s">
        <v>11</v>
      </c>
      <c r="E1368" s="6" t="s">
        <v>4008</v>
      </c>
      <c r="F1368" s="5">
        <f>decoded[[#This Row],[FRT_DEC]]-B1367</f>
        <v>10</v>
      </c>
      <c r="G1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INFO]]))),G1367)</f>
        <v>58</v>
      </c>
    </row>
    <row r="1369" spans="1:7" x14ac:dyDescent="0.25">
      <c r="A1369" s="4" t="s">
        <v>1506</v>
      </c>
      <c r="B1369" s="5">
        <v>1556338014676</v>
      </c>
      <c r="C1369" s="4" t="s">
        <v>5680</v>
      </c>
      <c r="D1369" s="4" t="s">
        <v>8</v>
      </c>
      <c r="E1369" s="6" t="s">
        <v>4105</v>
      </c>
      <c r="F1369" s="5">
        <f>decoded[[#This Row],[FRT_DEC]]-B1368</f>
        <v>20</v>
      </c>
      <c r="G1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INFO]]))),G1368)</f>
        <v>58</v>
      </c>
    </row>
    <row r="1370" spans="1:7" x14ac:dyDescent="0.25">
      <c r="A1370" s="4" t="s">
        <v>1507</v>
      </c>
      <c r="B1370" s="5">
        <v>1556338014701</v>
      </c>
      <c r="C1370" s="4" t="s">
        <v>5681</v>
      </c>
      <c r="D1370" s="4" t="s">
        <v>12</v>
      </c>
      <c r="E1370" s="6" t="s">
        <v>4</v>
      </c>
      <c r="F1370" s="5">
        <f>decoded[[#This Row],[FRT_DEC]]-B1369</f>
        <v>25</v>
      </c>
      <c r="G1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INFO]]))),G1369)</f>
        <v>58</v>
      </c>
    </row>
    <row r="1371" spans="1:7" x14ac:dyDescent="0.25">
      <c r="A1371" s="4" t="s">
        <v>1508</v>
      </c>
      <c r="B1371" s="5">
        <v>1556338014706</v>
      </c>
      <c r="C1371" s="4" t="s">
        <v>5682</v>
      </c>
      <c r="D1371" s="4" t="s">
        <v>8</v>
      </c>
      <c r="E1371" s="6" t="s">
        <v>4079</v>
      </c>
      <c r="F1371" s="5">
        <f>decoded[[#This Row],[FRT_DEC]]-B1370</f>
        <v>5</v>
      </c>
      <c r="G1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INFO]]))),G1370)</f>
        <v>58</v>
      </c>
    </row>
    <row r="1372" spans="1:7" x14ac:dyDescent="0.25">
      <c r="A1372" s="4" t="s">
        <v>1509</v>
      </c>
      <c r="B1372" s="5">
        <v>1556338975040</v>
      </c>
      <c r="C1372" s="4" t="s">
        <v>5683</v>
      </c>
      <c r="D1372" s="4" t="s">
        <v>13</v>
      </c>
      <c r="E1372" s="6" t="s">
        <v>5</v>
      </c>
      <c r="F1372" s="5">
        <f>decoded[[#This Row],[FRT_DEC]]-B1371</f>
        <v>960334</v>
      </c>
      <c r="G1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INFO]]))),G1371)</f>
        <v>58</v>
      </c>
    </row>
    <row r="1373" spans="1:7" x14ac:dyDescent="0.25">
      <c r="A1373" s="4" t="s">
        <v>1510</v>
      </c>
      <c r="B1373" s="5">
        <v>1556338975044</v>
      </c>
      <c r="C1373" s="4" t="s">
        <v>5684</v>
      </c>
      <c r="D1373" s="4" t="s">
        <v>11</v>
      </c>
      <c r="E1373" s="6" t="s">
        <v>4010</v>
      </c>
      <c r="F1373" s="5">
        <f>decoded[[#This Row],[FRT_DEC]]-B1372</f>
        <v>4</v>
      </c>
      <c r="G1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INFO]]))),G1372)</f>
        <v>58</v>
      </c>
    </row>
    <row r="1374" spans="1:7" x14ac:dyDescent="0.25">
      <c r="A1374" s="4" t="s">
        <v>1511</v>
      </c>
      <c r="B1374" s="5">
        <v>1556338975130</v>
      </c>
      <c r="C1374" s="4" t="s">
        <v>5685</v>
      </c>
      <c r="D1374" s="4" t="s">
        <v>12</v>
      </c>
      <c r="E1374" s="6" t="s">
        <v>4</v>
      </c>
      <c r="F1374" s="5">
        <f>decoded[[#This Row],[FRT_DEC]]-B1373</f>
        <v>86</v>
      </c>
      <c r="G1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INFO]]))),G1373)</f>
        <v>58</v>
      </c>
    </row>
    <row r="1375" spans="1:7" x14ac:dyDescent="0.25">
      <c r="A1375" s="4" t="s">
        <v>1512</v>
      </c>
      <c r="B1375" s="5">
        <v>1556338975135</v>
      </c>
      <c r="C1375" s="4" t="s">
        <v>5686</v>
      </c>
      <c r="D1375" s="4" t="s">
        <v>14</v>
      </c>
      <c r="E1375" s="6" t="s">
        <v>6</v>
      </c>
      <c r="F1375" s="5">
        <f>decoded[[#This Row],[FRT_DEC]]-B1374</f>
        <v>5</v>
      </c>
      <c r="G1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INFO]]))),G1374)</f>
        <v>58</v>
      </c>
    </row>
    <row r="1376" spans="1:7" x14ac:dyDescent="0.25">
      <c r="A1376" s="4" t="s">
        <v>1513</v>
      </c>
      <c r="B1376" s="5">
        <v>1556338975142</v>
      </c>
      <c r="C1376" s="4" t="s">
        <v>5687</v>
      </c>
      <c r="D1376" s="4" t="s">
        <v>14</v>
      </c>
      <c r="E1376" s="6" t="s">
        <v>71</v>
      </c>
      <c r="F1376" s="5">
        <f>decoded[[#This Row],[FRT_DEC]]-B1375</f>
        <v>7</v>
      </c>
      <c r="G1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INFO]]))),G1375)</f>
        <v>58</v>
      </c>
    </row>
    <row r="1377" spans="1:7" x14ac:dyDescent="0.25">
      <c r="A1377" s="4" t="s">
        <v>1514</v>
      </c>
      <c r="B1377" s="5">
        <v>1556338975712</v>
      </c>
      <c r="C1377" s="4" t="s">
        <v>5688</v>
      </c>
      <c r="D1377" s="4" t="s">
        <v>73</v>
      </c>
      <c r="E1377" s="6" t="s">
        <v>2164</v>
      </c>
      <c r="F1377" s="5">
        <f>decoded[[#This Row],[FRT_DEC]]-B1376</f>
        <v>570</v>
      </c>
      <c r="G1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INFO]]))),G1376)</f>
        <v>58</v>
      </c>
    </row>
    <row r="1378" spans="1:7" x14ac:dyDescent="0.25">
      <c r="A1378" s="4" t="s">
        <v>1515</v>
      </c>
      <c r="B1378" s="5">
        <v>1556338975715</v>
      </c>
      <c r="C1378" s="4" t="s">
        <v>5689</v>
      </c>
      <c r="D1378" s="4" t="s">
        <v>320</v>
      </c>
      <c r="E1378" s="6" t="s">
        <v>5690</v>
      </c>
      <c r="F1378" s="5">
        <f>decoded[[#This Row],[FRT_DEC]]-B1377</f>
        <v>3</v>
      </c>
      <c r="G1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INFO]]))),G1377)</f>
        <v>58</v>
      </c>
    </row>
    <row r="1379" spans="1:7" x14ac:dyDescent="0.25">
      <c r="A1379" s="4" t="s">
        <v>1516</v>
      </c>
      <c r="B1379" s="5">
        <v>1556338975719</v>
      </c>
      <c r="C1379" s="4" t="s">
        <v>5691</v>
      </c>
      <c r="D1379" s="4" t="s">
        <v>241</v>
      </c>
      <c r="E1379" s="6" t="s">
        <v>3764</v>
      </c>
      <c r="F1379" s="5">
        <f>decoded[[#This Row],[FRT_DEC]]-B1378</f>
        <v>4</v>
      </c>
      <c r="G1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INFO]]))),G1378)</f>
        <v>58</v>
      </c>
    </row>
    <row r="1380" spans="1:7" x14ac:dyDescent="0.25">
      <c r="A1380" s="4" t="s">
        <v>1517</v>
      </c>
      <c r="B1380" s="5">
        <v>1556338975747</v>
      </c>
      <c r="C1380" s="4" t="s">
        <v>5692</v>
      </c>
      <c r="D1380" s="4" t="s">
        <v>2162</v>
      </c>
      <c r="E1380" s="6" t="s">
        <v>3745</v>
      </c>
      <c r="F1380" s="5">
        <f>decoded[[#This Row],[FRT_DEC]]-B1379</f>
        <v>28</v>
      </c>
      <c r="G1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INFO]]))),G1379)</f>
        <v>58</v>
      </c>
    </row>
    <row r="1381" spans="1:7" x14ac:dyDescent="0.25">
      <c r="A1381" s="4" t="s">
        <v>1518</v>
      </c>
      <c r="B1381" s="5">
        <v>1556338975753</v>
      </c>
      <c r="C1381" s="4" t="s">
        <v>5693</v>
      </c>
      <c r="D1381" s="4" t="s">
        <v>74</v>
      </c>
      <c r="E1381" s="6" t="s">
        <v>243</v>
      </c>
      <c r="F1381" s="5">
        <f>decoded[[#This Row],[FRT_DEC]]-B1380</f>
        <v>6</v>
      </c>
      <c r="G1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INFO]]))),G1380)</f>
        <v>58</v>
      </c>
    </row>
    <row r="1382" spans="1:7" x14ac:dyDescent="0.25">
      <c r="A1382" s="4" t="s">
        <v>1519</v>
      </c>
      <c r="B1382" s="5">
        <v>1556338975757</v>
      </c>
      <c r="C1382" s="4" t="s">
        <v>5694</v>
      </c>
      <c r="D1382" s="4" t="s">
        <v>74</v>
      </c>
      <c r="E1382" s="6" t="s">
        <v>5695</v>
      </c>
      <c r="F1382" s="5">
        <f>decoded[[#This Row],[FRT_DEC]]-B1381</f>
        <v>4</v>
      </c>
      <c r="G1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INFO]]))),G1381)</f>
        <v>58</v>
      </c>
    </row>
    <row r="1383" spans="1:7" x14ac:dyDescent="0.25">
      <c r="A1383" s="4" t="s">
        <v>1520</v>
      </c>
      <c r="B1383" s="5">
        <v>1556338975771</v>
      </c>
      <c r="C1383" s="4" t="s">
        <v>5696</v>
      </c>
      <c r="D1383" s="4" t="s">
        <v>51</v>
      </c>
      <c r="E1383" s="6" t="s">
        <v>3747</v>
      </c>
      <c r="F1383" s="5">
        <f>decoded[[#This Row],[FRT_DEC]]-B1382</f>
        <v>14</v>
      </c>
      <c r="G1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INFO]]))),G1382)</f>
        <v>58</v>
      </c>
    </row>
    <row r="1384" spans="1:7" x14ac:dyDescent="0.25">
      <c r="A1384" s="4" t="s">
        <v>1521</v>
      </c>
      <c r="B1384" s="5">
        <v>1556338975774</v>
      </c>
      <c r="C1384" s="4" t="s">
        <v>5697</v>
      </c>
      <c r="D1384" s="4" t="s">
        <v>51</v>
      </c>
      <c r="E1384" s="6" t="s">
        <v>5698</v>
      </c>
      <c r="F1384" s="5">
        <f>decoded[[#This Row],[FRT_DEC]]-B1383</f>
        <v>3</v>
      </c>
      <c r="G1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INFO]]))),G1383)</f>
        <v>58</v>
      </c>
    </row>
    <row r="1385" spans="1:7" x14ac:dyDescent="0.25">
      <c r="A1385" s="4" t="s">
        <v>1522</v>
      </c>
      <c r="B1385" s="5">
        <v>1556338975777</v>
      </c>
      <c r="C1385" s="4" t="s">
        <v>5699</v>
      </c>
      <c r="D1385" s="4" t="s">
        <v>247</v>
      </c>
      <c r="E1385" s="6" t="s">
        <v>248</v>
      </c>
      <c r="F1385" s="5">
        <f>decoded[[#This Row],[FRT_DEC]]-B1384</f>
        <v>3</v>
      </c>
      <c r="G1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INFO]]))),G1384)</f>
        <v>58</v>
      </c>
    </row>
    <row r="1386" spans="1:7" x14ac:dyDescent="0.25">
      <c r="A1386" s="4" t="s">
        <v>1523</v>
      </c>
      <c r="B1386" s="5">
        <v>1556338975782</v>
      </c>
      <c r="C1386" s="4" t="s">
        <v>5700</v>
      </c>
      <c r="D1386" s="4" t="s">
        <v>11</v>
      </c>
      <c r="E1386" s="6" t="s">
        <v>4019</v>
      </c>
      <c r="F1386" s="5">
        <f>decoded[[#This Row],[FRT_DEC]]-B1385</f>
        <v>5</v>
      </c>
      <c r="G1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INFO]]))),G1385)</f>
        <v>58</v>
      </c>
    </row>
    <row r="1387" spans="1:7" x14ac:dyDescent="0.25">
      <c r="A1387" s="4" t="s">
        <v>1524</v>
      </c>
      <c r="B1387" s="5">
        <v>1556338975807</v>
      </c>
      <c r="C1387" s="4" t="s">
        <v>5701</v>
      </c>
      <c r="D1387" s="4" t="s">
        <v>52</v>
      </c>
      <c r="E1387" s="6" t="s">
        <v>321</v>
      </c>
      <c r="F1387" s="5">
        <f>decoded[[#This Row],[FRT_DEC]]-B1386</f>
        <v>25</v>
      </c>
      <c r="G1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INFO]]))),G1386)</f>
        <v>58</v>
      </c>
    </row>
    <row r="1388" spans="1:7" x14ac:dyDescent="0.25">
      <c r="A1388" s="4" t="s">
        <v>1525</v>
      </c>
      <c r="B1388" s="5">
        <v>1556338975815</v>
      </c>
      <c r="C1388" s="4" t="s">
        <v>5702</v>
      </c>
      <c r="D1388" s="4" t="s">
        <v>2082</v>
      </c>
      <c r="E1388" s="6" t="s">
        <v>4026</v>
      </c>
      <c r="F1388" s="5">
        <f>decoded[[#This Row],[FRT_DEC]]-B1387</f>
        <v>8</v>
      </c>
      <c r="G1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INFO]]))),G1387)</f>
        <v>58</v>
      </c>
    </row>
    <row r="1389" spans="1:7" x14ac:dyDescent="0.25">
      <c r="A1389" s="4" t="s">
        <v>1526</v>
      </c>
      <c r="B1389" s="5">
        <v>1556338975820</v>
      </c>
      <c r="C1389" s="4" t="s">
        <v>5703</v>
      </c>
      <c r="D1389" s="4" t="s">
        <v>322</v>
      </c>
      <c r="E1389" s="6" t="s">
        <v>5704</v>
      </c>
      <c r="F1389" s="5">
        <f>decoded[[#This Row],[FRT_DEC]]-B1388</f>
        <v>5</v>
      </c>
      <c r="G1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INFO]]))),G1388)</f>
        <v>58</v>
      </c>
    </row>
    <row r="1390" spans="1:7" x14ac:dyDescent="0.25">
      <c r="A1390" s="4" t="s">
        <v>1527</v>
      </c>
      <c r="B1390" s="5">
        <v>1556338975838</v>
      </c>
      <c r="C1390" s="4" t="s">
        <v>5705</v>
      </c>
      <c r="D1390" s="4" t="s">
        <v>12</v>
      </c>
      <c r="E1390" s="6" t="s">
        <v>4</v>
      </c>
      <c r="F1390" s="5">
        <f>decoded[[#This Row],[FRT_DEC]]-B1389</f>
        <v>18</v>
      </c>
      <c r="G1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INFO]]))),G1389)</f>
        <v>58</v>
      </c>
    </row>
    <row r="1391" spans="1:7" x14ac:dyDescent="0.25">
      <c r="A1391" s="4" t="s">
        <v>1528</v>
      </c>
      <c r="B1391" s="5">
        <v>1556338975844</v>
      </c>
      <c r="C1391" s="4" t="s">
        <v>5706</v>
      </c>
      <c r="D1391" s="4" t="s">
        <v>8</v>
      </c>
      <c r="E1391" s="6" t="s">
        <v>4089</v>
      </c>
      <c r="F1391" s="5">
        <f>decoded[[#This Row],[FRT_DEC]]-B1390</f>
        <v>6</v>
      </c>
      <c r="G1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INFO]]))),G1390)</f>
        <v>58</v>
      </c>
    </row>
    <row r="1392" spans="1:7" x14ac:dyDescent="0.25">
      <c r="A1392" s="4" t="s">
        <v>1529</v>
      </c>
      <c r="B1392" s="5">
        <v>1556338976764</v>
      </c>
      <c r="C1392" s="4" t="s">
        <v>5707</v>
      </c>
      <c r="D1392" s="4" t="s">
        <v>10</v>
      </c>
      <c r="E1392" s="6" t="s">
        <v>5708</v>
      </c>
      <c r="F1392" s="5">
        <f>decoded[[#This Row],[FRT_DEC]]-B1391</f>
        <v>920</v>
      </c>
      <c r="G1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INFO]]))),G1391)</f>
        <v>58</v>
      </c>
    </row>
    <row r="1393" spans="1:7" ht="30" x14ac:dyDescent="0.25">
      <c r="A1393" s="4" t="s">
        <v>1530</v>
      </c>
      <c r="B1393" s="5">
        <v>1556338976768</v>
      </c>
      <c r="C1393" s="4" t="s">
        <v>5709</v>
      </c>
      <c r="D1393" s="4" t="s">
        <v>10</v>
      </c>
      <c r="E1393" s="6" t="s">
        <v>5710</v>
      </c>
      <c r="F1393" s="5">
        <f>decoded[[#This Row],[FRT_DEC]]-B1392</f>
        <v>4</v>
      </c>
      <c r="G1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INFO]]))),G1392)</f>
        <v>58</v>
      </c>
    </row>
    <row r="1394" spans="1:7" x14ac:dyDescent="0.25">
      <c r="A1394" s="4" t="s">
        <v>1531</v>
      </c>
      <c r="B1394" s="5">
        <v>1556338976770</v>
      </c>
      <c r="C1394" s="4" t="s">
        <v>5711</v>
      </c>
      <c r="D1394" s="4" t="s">
        <v>10</v>
      </c>
      <c r="E1394" s="6" t="s">
        <v>5712</v>
      </c>
      <c r="F1394" s="5">
        <f>decoded[[#This Row],[FRT_DEC]]-B1393</f>
        <v>2</v>
      </c>
      <c r="G1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INFO]]))),G1393)</f>
        <v>58</v>
      </c>
    </row>
    <row r="1395" spans="1:7" x14ac:dyDescent="0.25">
      <c r="A1395" s="4" t="s">
        <v>1532</v>
      </c>
      <c r="B1395" s="5">
        <v>1556338976775</v>
      </c>
      <c r="C1395" s="4" t="s">
        <v>5713</v>
      </c>
      <c r="D1395" s="4" t="s">
        <v>1131</v>
      </c>
      <c r="E1395" s="6" t="s">
        <v>2120</v>
      </c>
      <c r="F1395" s="5">
        <f>decoded[[#This Row],[FRT_DEC]]-B1394</f>
        <v>5</v>
      </c>
      <c r="G1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INFO]]))),G1394)</f>
        <v>58</v>
      </c>
    </row>
    <row r="1396" spans="1:7" x14ac:dyDescent="0.25">
      <c r="A1396" s="4" t="s">
        <v>1533</v>
      </c>
      <c r="B1396" s="5">
        <v>1556338976780</v>
      </c>
      <c r="C1396" s="4" t="s">
        <v>5714</v>
      </c>
      <c r="D1396" s="4" t="s">
        <v>1131</v>
      </c>
      <c r="E1396" s="6" t="s">
        <v>2128</v>
      </c>
      <c r="F1396" s="5">
        <f>decoded[[#This Row],[FRT_DEC]]-B1395</f>
        <v>5</v>
      </c>
      <c r="G1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INFO]]))),G1395)</f>
        <v>58</v>
      </c>
    </row>
    <row r="1397" spans="1:7" x14ac:dyDescent="0.25">
      <c r="A1397" s="4" t="s">
        <v>1534</v>
      </c>
      <c r="B1397" s="5">
        <v>1556338976784</v>
      </c>
      <c r="C1397" s="4" t="s">
        <v>5715</v>
      </c>
      <c r="D1397" s="4" t="s">
        <v>65</v>
      </c>
      <c r="E1397" s="6" t="s">
        <v>66</v>
      </c>
      <c r="F1397" s="5">
        <f>decoded[[#This Row],[FRT_DEC]]-B1396</f>
        <v>4</v>
      </c>
      <c r="G1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INFO]]))),G1396)</f>
        <v>58</v>
      </c>
    </row>
    <row r="1398" spans="1:7" x14ac:dyDescent="0.25">
      <c r="A1398" s="4" t="s">
        <v>1535</v>
      </c>
      <c r="B1398" s="5">
        <v>1556338976790</v>
      </c>
      <c r="C1398" s="4" t="s">
        <v>5716</v>
      </c>
      <c r="D1398" s="4" t="s">
        <v>97</v>
      </c>
      <c r="E1398" s="6" t="s">
        <v>2129</v>
      </c>
      <c r="F1398" s="5">
        <f>decoded[[#This Row],[FRT_DEC]]-B1397</f>
        <v>6</v>
      </c>
      <c r="G1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INFO]]))),G1397)</f>
        <v>58</v>
      </c>
    </row>
    <row r="1399" spans="1:7" x14ac:dyDescent="0.25">
      <c r="A1399" s="4" t="s">
        <v>1536</v>
      </c>
      <c r="B1399" s="5">
        <v>1556338976802</v>
      </c>
      <c r="C1399" s="4" t="s">
        <v>5717</v>
      </c>
      <c r="D1399" s="4" t="s">
        <v>9</v>
      </c>
      <c r="E1399" s="6" t="s">
        <v>4002</v>
      </c>
      <c r="F1399" s="5">
        <f>decoded[[#This Row],[FRT_DEC]]-B1398</f>
        <v>12</v>
      </c>
      <c r="G1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INFO]]))),G1398)</f>
        <v>58</v>
      </c>
    </row>
    <row r="1400" spans="1:7" x14ac:dyDescent="0.25">
      <c r="A1400" s="4" t="s">
        <v>1537</v>
      </c>
      <c r="B1400" s="5">
        <v>1556338976806</v>
      </c>
      <c r="C1400" s="4" t="s">
        <v>5718</v>
      </c>
      <c r="D1400" s="4" t="s">
        <v>16</v>
      </c>
      <c r="E1400" s="6" t="s">
        <v>4052</v>
      </c>
      <c r="F1400" s="5">
        <f>decoded[[#This Row],[FRT_DEC]]-B1399</f>
        <v>4</v>
      </c>
      <c r="G1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INFO]]))),G1399)</f>
        <v>59</v>
      </c>
    </row>
    <row r="1401" spans="1:7" x14ac:dyDescent="0.25">
      <c r="A1401" s="4" t="s">
        <v>1538</v>
      </c>
      <c r="B1401" s="5">
        <v>1556338976839</v>
      </c>
      <c r="C1401" s="4" t="s">
        <v>5719</v>
      </c>
      <c r="D1401" s="4" t="s">
        <v>97</v>
      </c>
      <c r="E1401" s="6" t="s">
        <v>2131</v>
      </c>
      <c r="F1401" s="5">
        <f>decoded[[#This Row],[FRT_DEC]]-B1400</f>
        <v>33</v>
      </c>
      <c r="G1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INFO]]))),G1400)</f>
        <v>59</v>
      </c>
    </row>
    <row r="1402" spans="1:7" x14ac:dyDescent="0.25">
      <c r="A1402" s="4" t="s">
        <v>1539</v>
      </c>
      <c r="B1402" s="5">
        <v>1556338976860</v>
      </c>
      <c r="C1402" s="4" t="s">
        <v>5720</v>
      </c>
      <c r="D1402" s="4" t="s">
        <v>3726</v>
      </c>
      <c r="E1402" s="6" t="s">
        <v>5721</v>
      </c>
      <c r="F1402" s="5">
        <f>decoded[[#This Row],[FRT_DEC]]-B1401</f>
        <v>21</v>
      </c>
      <c r="G1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INFO]]))),G1401)</f>
        <v>59</v>
      </c>
    </row>
    <row r="1403" spans="1:7" x14ac:dyDescent="0.25">
      <c r="A1403" s="4" t="s">
        <v>1540</v>
      </c>
      <c r="B1403" s="5">
        <v>1556338976865</v>
      </c>
      <c r="C1403" s="4" t="s">
        <v>5722</v>
      </c>
      <c r="D1403" s="4" t="s">
        <v>3726</v>
      </c>
      <c r="E1403" s="6" t="s">
        <v>3986</v>
      </c>
      <c r="F1403" s="5">
        <f>decoded[[#This Row],[FRT_DEC]]-B1402</f>
        <v>5</v>
      </c>
      <c r="G1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INFO]]))),G1402)</f>
        <v>59</v>
      </c>
    </row>
    <row r="1404" spans="1:7" x14ac:dyDescent="0.25">
      <c r="A1404" s="4" t="s">
        <v>1541</v>
      </c>
      <c r="B1404" s="5">
        <v>1556338977755</v>
      </c>
      <c r="C1404" s="4" t="s">
        <v>5723</v>
      </c>
      <c r="D1404" s="4" t="s">
        <v>275</v>
      </c>
      <c r="E1404" s="6" t="s">
        <v>3993</v>
      </c>
      <c r="F1404" s="5">
        <f>decoded[[#This Row],[FRT_DEC]]-B1403</f>
        <v>890</v>
      </c>
      <c r="G1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INFO]]))),G1403)</f>
        <v>59</v>
      </c>
    </row>
    <row r="1405" spans="1:7" x14ac:dyDescent="0.25">
      <c r="A1405" s="4" t="s">
        <v>1542</v>
      </c>
      <c r="B1405" s="5">
        <v>1556338980845</v>
      </c>
      <c r="C1405" s="4" t="s">
        <v>5724</v>
      </c>
      <c r="D1405" s="4" t="s">
        <v>15</v>
      </c>
      <c r="E1405" s="6" t="s">
        <v>5725</v>
      </c>
      <c r="F1405" s="5">
        <f>decoded[[#This Row],[FRT_DEC]]-B1404</f>
        <v>3090</v>
      </c>
      <c r="G1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INFO]]))),G1404)</f>
        <v>59</v>
      </c>
    </row>
    <row r="1406" spans="1:7" x14ac:dyDescent="0.25">
      <c r="A1406" s="4" t="s">
        <v>1543</v>
      </c>
      <c r="B1406" s="5">
        <v>1556338980847</v>
      </c>
      <c r="C1406" s="4" t="s">
        <v>5726</v>
      </c>
      <c r="D1406" s="4" t="s">
        <v>15</v>
      </c>
      <c r="E1406" s="6" t="s">
        <v>3987</v>
      </c>
      <c r="F1406" s="5">
        <f>decoded[[#This Row],[FRT_DEC]]-B1405</f>
        <v>2</v>
      </c>
      <c r="G1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INFO]]))),G1405)</f>
        <v>59</v>
      </c>
    </row>
    <row r="1407" spans="1:7" x14ac:dyDescent="0.25">
      <c r="A1407" s="4" t="s">
        <v>1544</v>
      </c>
      <c r="B1407" s="5">
        <v>1556338980850</v>
      </c>
      <c r="C1407" s="4" t="s">
        <v>5727</v>
      </c>
      <c r="D1407" s="4" t="s">
        <v>3744</v>
      </c>
      <c r="E1407" s="6" t="s">
        <v>5728</v>
      </c>
      <c r="F1407" s="5">
        <f>decoded[[#This Row],[FRT_DEC]]-B1406</f>
        <v>3</v>
      </c>
      <c r="G1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INFO]]))),G1406)</f>
        <v>59</v>
      </c>
    </row>
    <row r="1408" spans="1:7" x14ac:dyDescent="0.25">
      <c r="A1408" s="4" t="s">
        <v>1545</v>
      </c>
      <c r="B1408" s="5">
        <v>1556338980852</v>
      </c>
      <c r="C1408" s="4" t="s">
        <v>5729</v>
      </c>
      <c r="D1408" s="4" t="s">
        <v>3744</v>
      </c>
      <c r="E1408" s="6" t="s">
        <v>3988</v>
      </c>
      <c r="F1408" s="5">
        <f>decoded[[#This Row],[FRT_DEC]]-B1407</f>
        <v>2</v>
      </c>
      <c r="G1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INFO]]))),G1407)</f>
        <v>59</v>
      </c>
    </row>
    <row r="1409" spans="1:7" x14ac:dyDescent="0.25">
      <c r="A1409" s="4" t="s">
        <v>1546</v>
      </c>
      <c r="B1409" s="5">
        <v>1556338980886</v>
      </c>
      <c r="C1409" s="4" t="s">
        <v>5730</v>
      </c>
      <c r="D1409" s="4" t="s">
        <v>3765</v>
      </c>
      <c r="E1409" s="6" t="s">
        <v>3766</v>
      </c>
      <c r="F1409" s="5">
        <f>decoded[[#This Row],[FRT_DEC]]-B1408</f>
        <v>34</v>
      </c>
      <c r="G1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INFO]]))),G1408)</f>
        <v>59</v>
      </c>
    </row>
    <row r="1410" spans="1:7" x14ac:dyDescent="0.25">
      <c r="A1410" s="4" t="s">
        <v>1547</v>
      </c>
      <c r="B1410" s="5">
        <v>1556338980891</v>
      </c>
      <c r="C1410" s="4" t="s">
        <v>5731</v>
      </c>
      <c r="D1410" s="4" t="s">
        <v>267</v>
      </c>
      <c r="E1410" s="6" t="s">
        <v>2165</v>
      </c>
      <c r="F1410" s="5">
        <f>decoded[[#This Row],[FRT_DEC]]-B1409</f>
        <v>5</v>
      </c>
      <c r="G1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INFO]]))),G1409)</f>
        <v>59</v>
      </c>
    </row>
    <row r="1411" spans="1:7" x14ac:dyDescent="0.25">
      <c r="A1411" s="4" t="s">
        <v>1548</v>
      </c>
      <c r="B1411" s="5">
        <v>1556338980893</v>
      </c>
      <c r="C1411" s="4" t="s">
        <v>5732</v>
      </c>
      <c r="D1411" s="4" t="s">
        <v>269</v>
      </c>
      <c r="E1411" s="6" t="s">
        <v>4086</v>
      </c>
      <c r="F1411" s="5">
        <f>decoded[[#This Row],[FRT_DEC]]-B1410</f>
        <v>2</v>
      </c>
      <c r="G1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INFO]]))),G1410)</f>
        <v>59</v>
      </c>
    </row>
    <row r="1412" spans="1:7" x14ac:dyDescent="0.25">
      <c r="A1412" s="4" t="s">
        <v>1549</v>
      </c>
      <c r="B1412" s="5">
        <v>1556338980899</v>
      </c>
      <c r="C1412" s="4" t="s">
        <v>5733</v>
      </c>
      <c r="D1412" s="4" t="s">
        <v>1131</v>
      </c>
      <c r="E1412" s="6" t="s">
        <v>2132</v>
      </c>
      <c r="F1412" s="5">
        <f>decoded[[#This Row],[FRT_DEC]]-B1411</f>
        <v>6</v>
      </c>
      <c r="G1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INFO]]))),G1411)</f>
        <v>59</v>
      </c>
    </row>
    <row r="1413" spans="1:7" x14ac:dyDescent="0.25">
      <c r="A1413" s="4" t="s">
        <v>1550</v>
      </c>
      <c r="B1413" s="5">
        <v>1556338980903</v>
      </c>
      <c r="C1413" s="4" t="s">
        <v>5734</v>
      </c>
      <c r="D1413" s="4" t="s">
        <v>97</v>
      </c>
      <c r="E1413" s="6" t="s">
        <v>2133</v>
      </c>
      <c r="F1413" s="5">
        <f>decoded[[#This Row],[FRT_DEC]]-B1412</f>
        <v>4</v>
      </c>
      <c r="G1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INFO]]))),G1412)</f>
        <v>59</v>
      </c>
    </row>
    <row r="1414" spans="1:7" x14ac:dyDescent="0.25">
      <c r="A1414" s="4" t="s">
        <v>1551</v>
      </c>
      <c r="B1414" s="5">
        <v>1556338980907</v>
      </c>
      <c r="C1414" s="4" t="s">
        <v>5735</v>
      </c>
      <c r="D1414" s="4" t="s">
        <v>97</v>
      </c>
      <c r="E1414" s="6" t="s">
        <v>2134</v>
      </c>
      <c r="F1414" s="5">
        <f>decoded[[#This Row],[FRT_DEC]]-B1413</f>
        <v>4</v>
      </c>
      <c r="G1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INFO]]))),G1413)</f>
        <v>59</v>
      </c>
    </row>
    <row r="1415" spans="1:7" x14ac:dyDescent="0.25">
      <c r="A1415" s="4" t="s">
        <v>1552</v>
      </c>
      <c r="B1415" s="5">
        <v>1556338980917</v>
      </c>
      <c r="C1415" s="4" t="s">
        <v>5736</v>
      </c>
      <c r="D1415" s="4" t="s">
        <v>272</v>
      </c>
      <c r="E1415" s="6" t="s">
        <v>5737</v>
      </c>
      <c r="F1415" s="5">
        <f>decoded[[#This Row],[FRT_DEC]]-B1414</f>
        <v>10</v>
      </c>
      <c r="G1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INFO]]))),G1414)</f>
        <v>59</v>
      </c>
    </row>
    <row r="1416" spans="1:7" x14ac:dyDescent="0.25">
      <c r="A1416" s="4" t="s">
        <v>1553</v>
      </c>
      <c r="B1416" s="5">
        <v>1556338981448</v>
      </c>
      <c r="C1416" s="4" t="s">
        <v>5738</v>
      </c>
      <c r="D1416" s="4" t="s">
        <v>1131</v>
      </c>
      <c r="E1416" s="6" t="s">
        <v>2135</v>
      </c>
      <c r="F1416" s="5">
        <f>decoded[[#This Row],[FRT_DEC]]-B1415</f>
        <v>531</v>
      </c>
      <c r="G1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INFO]]))),G1415)</f>
        <v>59</v>
      </c>
    </row>
    <row r="1417" spans="1:7" x14ac:dyDescent="0.25">
      <c r="A1417" s="4" t="s">
        <v>1554</v>
      </c>
      <c r="B1417" s="5">
        <v>1556338981455</v>
      </c>
      <c r="C1417" s="4" t="s">
        <v>5739</v>
      </c>
      <c r="D1417" s="4" t="s">
        <v>97</v>
      </c>
      <c r="E1417" s="6" t="s">
        <v>2136</v>
      </c>
      <c r="F1417" s="5">
        <f>decoded[[#This Row],[FRT_DEC]]-B1416</f>
        <v>7</v>
      </c>
      <c r="G1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INFO]]))),G1416)</f>
        <v>59</v>
      </c>
    </row>
    <row r="1418" spans="1:7" x14ac:dyDescent="0.25">
      <c r="A1418" s="4" t="s">
        <v>1555</v>
      </c>
      <c r="B1418" s="5">
        <v>1556338981467</v>
      </c>
      <c r="C1418" s="4" t="s">
        <v>5740</v>
      </c>
      <c r="D1418" s="4" t="s">
        <v>3727</v>
      </c>
      <c r="E1418" s="6" t="s">
        <v>3991</v>
      </c>
      <c r="F1418" s="5">
        <f>decoded[[#This Row],[FRT_DEC]]-B1417</f>
        <v>12</v>
      </c>
      <c r="G1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INFO]]))),G1417)</f>
        <v>59</v>
      </c>
    </row>
    <row r="1419" spans="1:7" x14ac:dyDescent="0.25">
      <c r="A1419" s="4" t="s">
        <v>1556</v>
      </c>
      <c r="B1419" s="5">
        <v>1556338981608</v>
      </c>
      <c r="C1419" s="4" t="s">
        <v>5741</v>
      </c>
      <c r="D1419" s="4" t="s">
        <v>289</v>
      </c>
      <c r="E1419" s="6" t="s">
        <v>3992</v>
      </c>
      <c r="F1419" s="5">
        <f>decoded[[#This Row],[FRT_DEC]]-B1418</f>
        <v>141</v>
      </c>
      <c r="G1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INFO]]))),G1418)</f>
        <v>59</v>
      </c>
    </row>
    <row r="1420" spans="1:7" x14ac:dyDescent="0.25">
      <c r="A1420" s="4" t="s">
        <v>1557</v>
      </c>
      <c r="B1420" s="5">
        <v>1556338982773</v>
      </c>
      <c r="C1420" s="4" t="s">
        <v>5742</v>
      </c>
      <c r="D1420" s="4" t="s">
        <v>109</v>
      </c>
      <c r="E1420" s="6" t="s">
        <v>3759</v>
      </c>
      <c r="F1420" s="5">
        <f>decoded[[#This Row],[FRT_DEC]]-B1419</f>
        <v>1165</v>
      </c>
      <c r="G1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INFO]]))),G1419)</f>
        <v>59</v>
      </c>
    </row>
    <row r="1421" spans="1:7" x14ac:dyDescent="0.25">
      <c r="A1421" s="4" t="s">
        <v>1558</v>
      </c>
      <c r="B1421" s="5">
        <v>1556338982776</v>
      </c>
      <c r="C1421" s="4" t="s">
        <v>5743</v>
      </c>
      <c r="D1421" s="4" t="s">
        <v>3742</v>
      </c>
      <c r="E1421" s="6" t="s">
        <v>5744</v>
      </c>
      <c r="F1421" s="5">
        <f>decoded[[#This Row],[FRT_DEC]]-B1420</f>
        <v>3</v>
      </c>
      <c r="G1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INFO]]))),G1420)</f>
        <v>59</v>
      </c>
    </row>
    <row r="1422" spans="1:7" x14ac:dyDescent="0.25">
      <c r="A1422" s="4" t="s">
        <v>1559</v>
      </c>
      <c r="B1422" s="5">
        <v>1556338982778</v>
      </c>
      <c r="C1422" s="4" t="s">
        <v>5745</v>
      </c>
      <c r="D1422" s="4" t="s">
        <v>3742</v>
      </c>
      <c r="E1422" s="6" t="s">
        <v>3982</v>
      </c>
      <c r="F1422" s="5">
        <f>decoded[[#This Row],[FRT_DEC]]-B1421</f>
        <v>2</v>
      </c>
      <c r="G1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INFO]]))),G1421)</f>
        <v>59</v>
      </c>
    </row>
    <row r="1423" spans="1:7" x14ac:dyDescent="0.25">
      <c r="A1423" s="4" t="s">
        <v>1560</v>
      </c>
      <c r="B1423" s="5">
        <v>1556338982792</v>
      </c>
      <c r="C1423" s="4" t="s">
        <v>5746</v>
      </c>
      <c r="D1423" s="4" t="s">
        <v>1131</v>
      </c>
      <c r="E1423" s="6" t="s">
        <v>2137</v>
      </c>
      <c r="F1423" s="5">
        <f>decoded[[#This Row],[FRT_DEC]]-B1422</f>
        <v>14</v>
      </c>
      <c r="G1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INFO]]))),G1422)</f>
        <v>59</v>
      </c>
    </row>
    <row r="1424" spans="1:7" x14ac:dyDescent="0.25">
      <c r="A1424" s="4" t="s">
        <v>1561</v>
      </c>
      <c r="B1424" s="5">
        <v>1556338982798</v>
      </c>
      <c r="C1424" s="4" t="s">
        <v>5747</v>
      </c>
      <c r="D1424" s="4" t="s">
        <v>97</v>
      </c>
      <c r="E1424" s="6" t="s">
        <v>2138</v>
      </c>
      <c r="F1424" s="5">
        <f>decoded[[#This Row],[FRT_DEC]]-B1423</f>
        <v>6</v>
      </c>
      <c r="G1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INFO]]))),G1423)</f>
        <v>59</v>
      </c>
    </row>
    <row r="1425" spans="1:7" x14ac:dyDescent="0.25">
      <c r="A1425" s="4" t="s">
        <v>1562</v>
      </c>
      <c r="B1425" s="5">
        <v>1556338982865</v>
      </c>
      <c r="C1425" s="4" t="s">
        <v>5748</v>
      </c>
      <c r="D1425" s="4" t="s">
        <v>110</v>
      </c>
      <c r="E1425" s="6" t="s">
        <v>290</v>
      </c>
      <c r="F1425" s="5">
        <f>decoded[[#This Row],[FRT_DEC]]-B1424</f>
        <v>67</v>
      </c>
      <c r="G1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INFO]]))),G1424)</f>
        <v>59</v>
      </c>
    </row>
    <row r="1426" spans="1:7" x14ac:dyDescent="0.25">
      <c r="A1426" s="4" t="s">
        <v>1563</v>
      </c>
      <c r="B1426" s="5">
        <v>1556338982877</v>
      </c>
      <c r="C1426" s="4" t="s">
        <v>5749</v>
      </c>
      <c r="D1426" s="4" t="s">
        <v>1131</v>
      </c>
      <c r="E1426" s="6" t="s">
        <v>2139</v>
      </c>
      <c r="F1426" s="5">
        <f>decoded[[#This Row],[FRT_DEC]]-B1425</f>
        <v>12</v>
      </c>
      <c r="G1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INFO]]))),G1425)</f>
        <v>59</v>
      </c>
    </row>
    <row r="1427" spans="1:7" x14ac:dyDescent="0.25">
      <c r="A1427" s="4" t="s">
        <v>1564</v>
      </c>
      <c r="B1427" s="5">
        <v>1556338982882</v>
      </c>
      <c r="C1427" s="4" t="s">
        <v>5750</v>
      </c>
      <c r="D1427" s="4" t="s">
        <v>97</v>
      </c>
      <c r="E1427" s="6" t="s">
        <v>2140</v>
      </c>
      <c r="F1427" s="5">
        <f>decoded[[#This Row],[FRT_DEC]]-B1426</f>
        <v>5</v>
      </c>
      <c r="G1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INFO]]))),G1426)</f>
        <v>59</v>
      </c>
    </row>
    <row r="1428" spans="1:7" x14ac:dyDescent="0.25">
      <c r="A1428" s="4" t="s">
        <v>1565</v>
      </c>
      <c r="B1428" s="5">
        <v>1556338983521</v>
      </c>
      <c r="C1428" s="4" t="s">
        <v>5751</v>
      </c>
      <c r="D1428" s="4" t="s">
        <v>112</v>
      </c>
      <c r="E1428" s="6" t="s">
        <v>3757</v>
      </c>
      <c r="F1428" s="5">
        <f>decoded[[#This Row],[FRT_DEC]]-B1427</f>
        <v>639</v>
      </c>
      <c r="G1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INFO]]))),G1427)</f>
        <v>59</v>
      </c>
    </row>
    <row r="1429" spans="1:7" x14ac:dyDescent="0.25">
      <c r="A1429" s="4" t="s">
        <v>1566</v>
      </c>
      <c r="B1429" s="5">
        <v>1556338983535</v>
      </c>
      <c r="C1429" s="4" t="s">
        <v>5752</v>
      </c>
      <c r="D1429" s="4" t="s">
        <v>1131</v>
      </c>
      <c r="E1429" s="6" t="s">
        <v>2141</v>
      </c>
      <c r="F1429" s="5">
        <f>decoded[[#This Row],[FRT_DEC]]-B1428</f>
        <v>14</v>
      </c>
      <c r="G1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INFO]]))),G1428)</f>
        <v>59</v>
      </c>
    </row>
    <row r="1430" spans="1:7" x14ac:dyDescent="0.25">
      <c r="A1430" s="4" t="s">
        <v>1567</v>
      </c>
      <c r="B1430" s="5">
        <v>1556338983540</v>
      </c>
      <c r="C1430" s="4" t="s">
        <v>5753</v>
      </c>
      <c r="D1430" s="4" t="s">
        <v>97</v>
      </c>
      <c r="E1430" s="6" t="s">
        <v>2142</v>
      </c>
      <c r="F1430" s="5">
        <f>decoded[[#This Row],[FRT_DEC]]-B1429</f>
        <v>5</v>
      </c>
      <c r="G1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INFO]]))),G1429)</f>
        <v>59</v>
      </c>
    </row>
    <row r="1431" spans="1:7" x14ac:dyDescent="0.25">
      <c r="A1431" s="4" t="s">
        <v>1568</v>
      </c>
      <c r="B1431" s="5">
        <v>1556338983547</v>
      </c>
      <c r="C1431" s="4" t="s">
        <v>5754</v>
      </c>
      <c r="D1431" s="4" t="s">
        <v>11</v>
      </c>
      <c r="E1431" s="6" t="s">
        <v>4006</v>
      </c>
      <c r="F1431" s="5">
        <f>decoded[[#This Row],[FRT_DEC]]-B1430</f>
        <v>7</v>
      </c>
      <c r="G1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INFO]]))),G1430)</f>
        <v>59</v>
      </c>
    </row>
    <row r="1432" spans="1:7" x14ac:dyDescent="0.25">
      <c r="A1432" s="4" t="s">
        <v>1569</v>
      </c>
      <c r="B1432" s="5">
        <v>1556338983556</v>
      </c>
      <c r="C1432" s="4" t="s">
        <v>5755</v>
      </c>
      <c r="D1432" s="4" t="s">
        <v>52</v>
      </c>
      <c r="E1432" s="6" t="s">
        <v>2078</v>
      </c>
      <c r="F1432" s="5">
        <f>decoded[[#This Row],[FRT_DEC]]-B1431</f>
        <v>9</v>
      </c>
      <c r="G1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INFO]]))),G1431)</f>
        <v>59</v>
      </c>
    </row>
    <row r="1433" spans="1:7" x14ac:dyDescent="0.25">
      <c r="A1433" s="4" t="s">
        <v>1570</v>
      </c>
      <c r="B1433" s="5">
        <v>1556338983559</v>
      </c>
      <c r="C1433" s="4" t="s">
        <v>5756</v>
      </c>
      <c r="D1433" s="4" t="s">
        <v>2079</v>
      </c>
      <c r="E1433" s="6" t="s">
        <v>4053</v>
      </c>
      <c r="F1433" s="5">
        <f>decoded[[#This Row],[FRT_DEC]]-B1432</f>
        <v>3</v>
      </c>
      <c r="G1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INFO]]))),G1432)</f>
        <v>59</v>
      </c>
    </row>
    <row r="1434" spans="1:7" x14ac:dyDescent="0.25">
      <c r="A1434" s="4" t="s">
        <v>1571</v>
      </c>
      <c r="B1434" s="5">
        <v>1556338983582</v>
      </c>
      <c r="C1434" s="4" t="s">
        <v>5757</v>
      </c>
      <c r="D1434" s="4" t="s">
        <v>12</v>
      </c>
      <c r="E1434" s="6" t="s">
        <v>4</v>
      </c>
      <c r="F1434" s="5">
        <f>decoded[[#This Row],[FRT_DEC]]-B1433</f>
        <v>23</v>
      </c>
      <c r="G1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INFO]]))),G1433)</f>
        <v>59</v>
      </c>
    </row>
    <row r="1435" spans="1:7" x14ac:dyDescent="0.25">
      <c r="A1435" s="4" t="s">
        <v>1572</v>
      </c>
      <c r="B1435" s="5">
        <v>1556338983591</v>
      </c>
      <c r="C1435" s="4" t="s">
        <v>5758</v>
      </c>
      <c r="D1435" s="4" t="s">
        <v>8</v>
      </c>
      <c r="E1435" s="6" t="s">
        <v>4089</v>
      </c>
      <c r="F1435" s="5">
        <f>decoded[[#This Row],[FRT_DEC]]-B1434</f>
        <v>9</v>
      </c>
      <c r="G1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INFO]]))),G1434)</f>
        <v>59</v>
      </c>
    </row>
    <row r="1436" spans="1:7" x14ac:dyDescent="0.25">
      <c r="A1436" s="4" t="s">
        <v>1573</v>
      </c>
      <c r="B1436" s="5">
        <v>1556338983771</v>
      </c>
      <c r="C1436" s="4" t="s">
        <v>5759</v>
      </c>
      <c r="D1436" s="4" t="s">
        <v>13</v>
      </c>
      <c r="E1436" s="6" t="s">
        <v>5</v>
      </c>
      <c r="F1436" s="5">
        <f>decoded[[#This Row],[FRT_DEC]]-B1435</f>
        <v>180</v>
      </c>
      <c r="G1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INFO]]))),G1435)</f>
        <v>59</v>
      </c>
    </row>
    <row r="1437" spans="1:7" x14ac:dyDescent="0.25">
      <c r="A1437" s="4" t="s">
        <v>1574</v>
      </c>
      <c r="B1437" s="5">
        <v>1556338983775</v>
      </c>
      <c r="C1437" s="4" t="s">
        <v>5760</v>
      </c>
      <c r="D1437" s="4" t="s">
        <v>11</v>
      </c>
      <c r="E1437" s="6" t="s">
        <v>4005</v>
      </c>
      <c r="F1437" s="5">
        <f>decoded[[#This Row],[FRT_DEC]]-B1436</f>
        <v>4</v>
      </c>
      <c r="G1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INFO]]))),G1436)</f>
        <v>59</v>
      </c>
    </row>
    <row r="1438" spans="1:7" x14ac:dyDescent="0.25">
      <c r="A1438" s="4" t="s">
        <v>1575</v>
      </c>
      <c r="B1438" s="5">
        <v>1556338983847</v>
      </c>
      <c r="C1438" s="4" t="s">
        <v>5761</v>
      </c>
      <c r="D1438" s="4" t="s">
        <v>12</v>
      </c>
      <c r="E1438" s="6" t="s">
        <v>4</v>
      </c>
      <c r="F1438" s="5">
        <f>decoded[[#This Row],[FRT_DEC]]-B1437</f>
        <v>72</v>
      </c>
      <c r="G1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INFO]]))),G1437)</f>
        <v>59</v>
      </c>
    </row>
    <row r="1439" spans="1:7" x14ac:dyDescent="0.25">
      <c r="A1439" s="4" t="s">
        <v>1576</v>
      </c>
      <c r="B1439" s="5">
        <v>1556338983851</v>
      </c>
      <c r="C1439" s="4" t="s">
        <v>5762</v>
      </c>
      <c r="D1439" s="4" t="s">
        <v>14</v>
      </c>
      <c r="E1439" s="6" t="s">
        <v>6</v>
      </c>
      <c r="F1439" s="5">
        <f>decoded[[#This Row],[FRT_DEC]]-B1438</f>
        <v>4</v>
      </c>
      <c r="G1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INFO]]))),G1438)</f>
        <v>59</v>
      </c>
    </row>
    <row r="1440" spans="1:7" x14ac:dyDescent="0.25">
      <c r="A1440" s="4" t="s">
        <v>1577</v>
      </c>
      <c r="B1440" s="5">
        <v>1556338983859</v>
      </c>
      <c r="C1440" s="4" t="s">
        <v>5763</v>
      </c>
      <c r="D1440" s="4" t="s">
        <v>14</v>
      </c>
      <c r="E1440" s="6" t="s">
        <v>71</v>
      </c>
      <c r="F1440" s="5">
        <f>decoded[[#This Row],[FRT_DEC]]-B1439</f>
        <v>8</v>
      </c>
      <c r="G1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INFO]]))),G1439)</f>
        <v>59</v>
      </c>
    </row>
    <row r="1441" spans="1:7" x14ac:dyDescent="0.25">
      <c r="A1441" s="4" t="s">
        <v>1578</v>
      </c>
      <c r="B1441" s="5">
        <v>1556338983873</v>
      </c>
      <c r="C1441" s="4" t="s">
        <v>5764</v>
      </c>
      <c r="D1441" s="4" t="s">
        <v>73</v>
      </c>
      <c r="E1441" s="6" t="s">
        <v>2080</v>
      </c>
      <c r="F1441" s="5">
        <f>decoded[[#This Row],[FRT_DEC]]-B1440</f>
        <v>14</v>
      </c>
      <c r="G1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INFO]]))),G1440)</f>
        <v>59</v>
      </c>
    </row>
    <row r="1442" spans="1:7" x14ac:dyDescent="0.25">
      <c r="A1442" s="4" t="s">
        <v>1579</v>
      </c>
      <c r="B1442" s="5">
        <v>1556338983877</v>
      </c>
      <c r="C1442" s="4" t="s">
        <v>5765</v>
      </c>
      <c r="D1442" s="4" t="s">
        <v>2081</v>
      </c>
      <c r="E1442" s="6" t="s">
        <v>2083</v>
      </c>
      <c r="F1442" s="5">
        <f>decoded[[#This Row],[FRT_DEC]]-B1441</f>
        <v>4</v>
      </c>
      <c r="G1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INFO]]))),G1441)</f>
        <v>59</v>
      </c>
    </row>
    <row r="1443" spans="1:7" x14ac:dyDescent="0.25">
      <c r="A1443" s="4" t="s">
        <v>1580</v>
      </c>
      <c r="B1443" s="5">
        <v>1556338983880</v>
      </c>
      <c r="C1443" s="4" t="s">
        <v>5766</v>
      </c>
      <c r="D1443" s="4" t="s">
        <v>8</v>
      </c>
      <c r="E1443" s="6" t="s">
        <v>4087</v>
      </c>
      <c r="F1443" s="5">
        <f>decoded[[#This Row],[FRT_DEC]]-B1442</f>
        <v>3</v>
      </c>
      <c r="G1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INFO]]))),G1442)</f>
        <v>59</v>
      </c>
    </row>
    <row r="1444" spans="1:7" x14ac:dyDescent="0.25">
      <c r="A1444" s="4" t="s">
        <v>1581</v>
      </c>
      <c r="B1444" s="5">
        <v>1556338984220</v>
      </c>
      <c r="C1444" s="4" t="s">
        <v>5767</v>
      </c>
      <c r="D1444" s="4" t="s">
        <v>55</v>
      </c>
      <c r="E1444" s="6" t="s">
        <v>3990</v>
      </c>
      <c r="F1444" s="5">
        <f>decoded[[#This Row],[FRT_DEC]]-B1443</f>
        <v>340</v>
      </c>
      <c r="G1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INFO]]))),G1443)</f>
        <v>59</v>
      </c>
    </row>
    <row r="1445" spans="1:7" x14ac:dyDescent="0.25">
      <c r="A1445" s="4" t="s">
        <v>1582</v>
      </c>
      <c r="B1445" s="5">
        <v>1556338984224</v>
      </c>
      <c r="C1445" s="4" t="s">
        <v>5768</v>
      </c>
      <c r="D1445" s="4" t="s">
        <v>3743</v>
      </c>
      <c r="E1445" s="6" t="s">
        <v>5769</v>
      </c>
      <c r="F1445" s="5">
        <f>decoded[[#This Row],[FRT_DEC]]-B1444</f>
        <v>4</v>
      </c>
      <c r="G1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INFO]]))),G1444)</f>
        <v>59</v>
      </c>
    </row>
    <row r="1446" spans="1:7" x14ac:dyDescent="0.25">
      <c r="A1446" s="4" t="s">
        <v>1583</v>
      </c>
      <c r="B1446" s="5">
        <v>1556338984226</v>
      </c>
      <c r="C1446" s="4" t="s">
        <v>5770</v>
      </c>
      <c r="D1446" s="4" t="s">
        <v>3743</v>
      </c>
      <c r="E1446" s="6" t="s">
        <v>3983</v>
      </c>
      <c r="F1446" s="5">
        <f>decoded[[#This Row],[FRT_DEC]]-B1445</f>
        <v>2</v>
      </c>
      <c r="G1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INFO]]))),G1445)</f>
        <v>59</v>
      </c>
    </row>
    <row r="1447" spans="1:7" ht="30" x14ac:dyDescent="0.25">
      <c r="A1447" s="4" t="s">
        <v>1584</v>
      </c>
      <c r="B1447" s="5">
        <v>1556338984248</v>
      </c>
      <c r="C1447" s="4" t="s">
        <v>5771</v>
      </c>
      <c r="D1447" s="4" t="s">
        <v>267</v>
      </c>
      <c r="E1447" s="6" t="s">
        <v>2166</v>
      </c>
      <c r="F1447" s="5">
        <f>decoded[[#This Row],[FRT_DEC]]-B1446</f>
        <v>22</v>
      </c>
      <c r="G1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INFO]]))),G1446)</f>
        <v>59</v>
      </c>
    </row>
    <row r="1448" spans="1:7" x14ac:dyDescent="0.25">
      <c r="A1448" s="4" t="s">
        <v>1585</v>
      </c>
      <c r="B1448" s="5">
        <v>1556338984252</v>
      </c>
      <c r="C1448" s="4" t="s">
        <v>5772</v>
      </c>
      <c r="D1448" s="4" t="s">
        <v>269</v>
      </c>
      <c r="E1448" s="6" t="s">
        <v>5773</v>
      </c>
      <c r="F1448" s="5">
        <f>decoded[[#This Row],[FRT_DEC]]-B1447</f>
        <v>4</v>
      </c>
      <c r="G1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INFO]]))),G1447)</f>
        <v>59</v>
      </c>
    </row>
    <row r="1449" spans="1:7" x14ac:dyDescent="0.25">
      <c r="A1449" s="4" t="s">
        <v>1586</v>
      </c>
      <c r="B1449" s="5">
        <v>1556338984276</v>
      </c>
      <c r="C1449" s="4" t="s">
        <v>5774</v>
      </c>
      <c r="D1449" s="4" t="s">
        <v>11</v>
      </c>
      <c r="E1449" s="6" t="s">
        <v>4007</v>
      </c>
      <c r="F1449" s="5">
        <f>decoded[[#This Row],[FRT_DEC]]-B1448</f>
        <v>24</v>
      </c>
      <c r="G1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INFO]]))),G1448)</f>
        <v>59</v>
      </c>
    </row>
    <row r="1450" spans="1:7" x14ac:dyDescent="0.25">
      <c r="A1450" s="4" t="s">
        <v>1587</v>
      </c>
      <c r="B1450" s="5">
        <v>1556338984296</v>
      </c>
      <c r="C1450" s="4" t="s">
        <v>5775</v>
      </c>
      <c r="D1450" s="4" t="s">
        <v>52</v>
      </c>
      <c r="E1450" s="6" t="s">
        <v>56</v>
      </c>
      <c r="F1450" s="5">
        <f>decoded[[#This Row],[FRT_DEC]]-B1449</f>
        <v>20</v>
      </c>
      <c r="G1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INFO]]))),G1449)</f>
        <v>59</v>
      </c>
    </row>
    <row r="1451" spans="1:7" x14ac:dyDescent="0.25">
      <c r="A1451" s="4" t="s">
        <v>1588</v>
      </c>
      <c r="B1451" s="5">
        <v>1556338984302</v>
      </c>
      <c r="C1451" s="4" t="s">
        <v>5776</v>
      </c>
      <c r="D1451" s="4" t="s">
        <v>272</v>
      </c>
      <c r="E1451" s="6" t="s">
        <v>5777</v>
      </c>
      <c r="F1451" s="5">
        <f>decoded[[#This Row],[FRT_DEC]]-B1450</f>
        <v>6</v>
      </c>
      <c r="G1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INFO]]))),G1450)</f>
        <v>59</v>
      </c>
    </row>
    <row r="1452" spans="1:7" x14ac:dyDescent="0.25">
      <c r="A1452" s="4" t="s">
        <v>1589</v>
      </c>
      <c r="B1452" s="5">
        <v>1556338984309</v>
      </c>
      <c r="C1452" s="4" t="s">
        <v>5778</v>
      </c>
      <c r="D1452" s="4" t="s">
        <v>1131</v>
      </c>
      <c r="E1452" s="6" t="s">
        <v>2143</v>
      </c>
      <c r="F1452" s="5">
        <f>decoded[[#This Row],[FRT_DEC]]-B1451</f>
        <v>7</v>
      </c>
      <c r="G1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INFO]]))),G1451)</f>
        <v>59</v>
      </c>
    </row>
    <row r="1453" spans="1:7" x14ac:dyDescent="0.25">
      <c r="A1453" s="4" t="s">
        <v>1590</v>
      </c>
      <c r="B1453" s="5">
        <v>1556338984314</v>
      </c>
      <c r="C1453" s="4" t="s">
        <v>5779</v>
      </c>
      <c r="D1453" s="4" t="s">
        <v>1131</v>
      </c>
      <c r="E1453" s="6" t="s">
        <v>2144</v>
      </c>
      <c r="F1453" s="5">
        <f>decoded[[#This Row],[FRT_DEC]]-B1452</f>
        <v>5</v>
      </c>
      <c r="G1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INFO]]))),G1452)</f>
        <v>59</v>
      </c>
    </row>
    <row r="1454" spans="1:7" x14ac:dyDescent="0.25">
      <c r="A1454" s="4" t="s">
        <v>1591</v>
      </c>
      <c r="B1454" s="5">
        <v>1556338984339</v>
      </c>
      <c r="C1454" s="4" t="s">
        <v>5780</v>
      </c>
      <c r="D1454" s="4" t="s">
        <v>97</v>
      </c>
      <c r="E1454" s="6" t="s">
        <v>2131</v>
      </c>
      <c r="F1454" s="5">
        <f>decoded[[#This Row],[FRT_DEC]]-B1453</f>
        <v>25</v>
      </c>
      <c r="G1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INFO]]))),G1453)</f>
        <v>59</v>
      </c>
    </row>
    <row r="1455" spans="1:7" x14ac:dyDescent="0.25">
      <c r="A1455" s="4" t="s">
        <v>1592</v>
      </c>
      <c r="B1455" s="5">
        <v>1556338984359</v>
      </c>
      <c r="C1455" s="4" t="s">
        <v>5781</v>
      </c>
      <c r="D1455" s="4" t="s">
        <v>2082</v>
      </c>
      <c r="E1455" s="6" t="s">
        <v>4029</v>
      </c>
      <c r="F1455" s="5">
        <f>decoded[[#This Row],[FRT_DEC]]-B1454</f>
        <v>20</v>
      </c>
      <c r="G1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INFO]]))),G1454)</f>
        <v>59</v>
      </c>
    </row>
    <row r="1456" spans="1:7" x14ac:dyDescent="0.25">
      <c r="A1456" s="4" t="s">
        <v>1593</v>
      </c>
      <c r="B1456" s="5">
        <v>1556338984370</v>
      </c>
      <c r="C1456" s="4" t="s">
        <v>5782</v>
      </c>
      <c r="D1456" s="4" t="s">
        <v>3726</v>
      </c>
      <c r="E1456" s="6" t="s">
        <v>5783</v>
      </c>
      <c r="F1456" s="5">
        <f>decoded[[#This Row],[FRT_DEC]]-B1455</f>
        <v>11</v>
      </c>
      <c r="G1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INFO]]))),G1455)</f>
        <v>59</v>
      </c>
    </row>
    <row r="1457" spans="1:7" x14ac:dyDescent="0.25">
      <c r="A1457" s="4" t="s">
        <v>1594</v>
      </c>
      <c r="B1457" s="5">
        <v>1556338984372</v>
      </c>
      <c r="C1457" s="4" t="s">
        <v>5784</v>
      </c>
      <c r="D1457" s="4" t="s">
        <v>3726</v>
      </c>
      <c r="E1457" s="6" t="s">
        <v>3986</v>
      </c>
      <c r="F1457" s="5">
        <f>decoded[[#This Row],[FRT_DEC]]-B1456</f>
        <v>2</v>
      </c>
      <c r="G1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INFO]]))),G1456)</f>
        <v>59</v>
      </c>
    </row>
    <row r="1458" spans="1:7" x14ac:dyDescent="0.25">
      <c r="A1458" s="4" t="s">
        <v>1595</v>
      </c>
      <c r="B1458" s="5">
        <v>1556338985175</v>
      </c>
      <c r="C1458" s="4" t="s">
        <v>5785</v>
      </c>
      <c r="D1458" s="4" t="s">
        <v>275</v>
      </c>
      <c r="E1458" s="6" t="s">
        <v>3993</v>
      </c>
      <c r="F1458" s="5">
        <f>decoded[[#This Row],[FRT_DEC]]-B1457</f>
        <v>803</v>
      </c>
      <c r="G1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INFO]]))),G1457)</f>
        <v>59</v>
      </c>
    </row>
    <row r="1459" spans="1:7" x14ac:dyDescent="0.25">
      <c r="A1459" s="4" t="s">
        <v>1596</v>
      </c>
      <c r="B1459" s="5">
        <v>1556338985216</v>
      </c>
      <c r="C1459" s="4" t="s">
        <v>5786</v>
      </c>
      <c r="D1459" s="4" t="s">
        <v>12</v>
      </c>
      <c r="E1459" s="6" t="s">
        <v>4</v>
      </c>
      <c r="F1459" s="5">
        <f>decoded[[#This Row],[FRT_DEC]]-B1458</f>
        <v>41</v>
      </c>
      <c r="G1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INFO]]))),G1458)</f>
        <v>59</v>
      </c>
    </row>
    <row r="1460" spans="1:7" x14ac:dyDescent="0.25">
      <c r="A1460" s="4" t="s">
        <v>1597</v>
      </c>
      <c r="B1460" s="5">
        <v>1556338985221</v>
      </c>
      <c r="C1460" s="4" t="s">
        <v>5787</v>
      </c>
      <c r="D1460" s="4" t="s">
        <v>8</v>
      </c>
      <c r="E1460" s="6" t="s">
        <v>4088</v>
      </c>
      <c r="F1460" s="5">
        <f>decoded[[#This Row],[FRT_DEC]]-B1459</f>
        <v>5</v>
      </c>
      <c r="G1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INFO]]))),G1459)</f>
        <v>59</v>
      </c>
    </row>
    <row r="1461" spans="1:7" x14ac:dyDescent="0.25">
      <c r="A1461" s="4" t="s">
        <v>1598</v>
      </c>
      <c r="B1461" s="5">
        <v>1556338994440</v>
      </c>
      <c r="C1461" s="4" t="s">
        <v>5788</v>
      </c>
      <c r="D1461" s="4" t="s">
        <v>13</v>
      </c>
      <c r="E1461" s="6" t="s">
        <v>5</v>
      </c>
      <c r="F1461" s="5">
        <f>decoded[[#This Row],[FRT_DEC]]-B1460</f>
        <v>9219</v>
      </c>
      <c r="G1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INFO]]))),G1460)</f>
        <v>59</v>
      </c>
    </row>
    <row r="1462" spans="1:7" x14ac:dyDescent="0.25">
      <c r="A1462" s="4" t="s">
        <v>1599</v>
      </c>
      <c r="B1462" s="5">
        <v>1556338994444</v>
      </c>
      <c r="C1462" s="4" t="s">
        <v>5789</v>
      </c>
      <c r="D1462" s="4" t="s">
        <v>11</v>
      </c>
      <c r="E1462" s="6" t="s">
        <v>4000</v>
      </c>
      <c r="F1462" s="5">
        <f>decoded[[#This Row],[FRT_DEC]]-B1461</f>
        <v>4</v>
      </c>
      <c r="G1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INFO]]))),G1461)</f>
        <v>59</v>
      </c>
    </row>
    <row r="1463" spans="1:7" x14ac:dyDescent="0.25">
      <c r="A1463" s="4" t="s">
        <v>1600</v>
      </c>
      <c r="B1463" s="5">
        <v>1556338994480</v>
      </c>
      <c r="C1463" s="4" t="s">
        <v>5790</v>
      </c>
      <c r="D1463" s="4" t="s">
        <v>12</v>
      </c>
      <c r="E1463" s="6" t="s">
        <v>4</v>
      </c>
      <c r="F1463" s="5">
        <f>decoded[[#This Row],[FRT_DEC]]-B1462</f>
        <v>36</v>
      </c>
      <c r="G1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INFO]]))),G1462)</f>
        <v>59</v>
      </c>
    </row>
    <row r="1464" spans="1:7" x14ac:dyDescent="0.25">
      <c r="A1464" s="4" t="s">
        <v>1601</v>
      </c>
      <c r="B1464" s="5">
        <v>1556338994483</v>
      </c>
      <c r="C1464" s="4" t="s">
        <v>5791</v>
      </c>
      <c r="D1464" s="4" t="s">
        <v>14</v>
      </c>
      <c r="E1464" s="6" t="s">
        <v>6</v>
      </c>
      <c r="F1464" s="5">
        <f>decoded[[#This Row],[FRT_DEC]]-B1463</f>
        <v>3</v>
      </c>
      <c r="G1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INFO]]))),G1463)</f>
        <v>59</v>
      </c>
    </row>
    <row r="1465" spans="1:7" x14ac:dyDescent="0.25">
      <c r="A1465" s="4" t="s">
        <v>1602</v>
      </c>
      <c r="B1465" s="5">
        <v>1556338994491</v>
      </c>
      <c r="C1465" s="4" t="s">
        <v>5792</v>
      </c>
      <c r="D1465" s="4" t="s">
        <v>14</v>
      </c>
      <c r="E1465" s="6" t="s">
        <v>36</v>
      </c>
      <c r="F1465" s="5">
        <f>decoded[[#This Row],[FRT_DEC]]-B1464</f>
        <v>8</v>
      </c>
      <c r="G1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INFO]]))),G1464)</f>
        <v>59</v>
      </c>
    </row>
    <row r="1466" spans="1:7" x14ac:dyDescent="0.25">
      <c r="A1466" s="4" t="s">
        <v>1603</v>
      </c>
      <c r="B1466" s="5">
        <v>1556338994500</v>
      </c>
      <c r="C1466" s="4" t="s">
        <v>5793</v>
      </c>
      <c r="D1466" s="4" t="s">
        <v>11</v>
      </c>
      <c r="E1466" s="6" t="s">
        <v>4020</v>
      </c>
      <c r="F1466" s="5">
        <f>decoded[[#This Row],[FRT_DEC]]-B1465</f>
        <v>9</v>
      </c>
      <c r="G1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INFO]]))),G1465)</f>
        <v>59</v>
      </c>
    </row>
    <row r="1467" spans="1:7" x14ac:dyDescent="0.25">
      <c r="A1467" s="4" t="s">
        <v>1604</v>
      </c>
      <c r="B1467" s="5">
        <v>1556338994518</v>
      </c>
      <c r="C1467" s="4" t="s">
        <v>5794</v>
      </c>
      <c r="D1467" s="4" t="s">
        <v>8</v>
      </c>
      <c r="E1467" s="6" t="s">
        <v>4085</v>
      </c>
      <c r="F1467" s="5">
        <f>decoded[[#This Row],[FRT_DEC]]-B1466</f>
        <v>18</v>
      </c>
      <c r="G1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INFO]]))),G1466)</f>
        <v>59</v>
      </c>
    </row>
    <row r="1468" spans="1:7" x14ac:dyDescent="0.25">
      <c r="A1468" s="4" t="s">
        <v>1605</v>
      </c>
      <c r="B1468" s="5">
        <v>1556338994541</v>
      </c>
      <c r="C1468" s="4" t="s">
        <v>5795</v>
      </c>
      <c r="D1468" s="4" t="s">
        <v>12</v>
      </c>
      <c r="E1468" s="6" t="s">
        <v>4</v>
      </c>
      <c r="F1468" s="5">
        <f>decoded[[#This Row],[FRT_DEC]]-B1467</f>
        <v>23</v>
      </c>
      <c r="G1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INFO]]))),G1467)</f>
        <v>59</v>
      </c>
    </row>
    <row r="1469" spans="1:7" x14ac:dyDescent="0.25">
      <c r="A1469" s="4" t="s">
        <v>1606</v>
      </c>
      <c r="B1469" s="5">
        <v>1556338994545</v>
      </c>
      <c r="C1469" s="4" t="s">
        <v>5796</v>
      </c>
      <c r="D1469" s="4" t="s">
        <v>8</v>
      </c>
      <c r="E1469" s="6" t="s">
        <v>4104</v>
      </c>
      <c r="F1469" s="5">
        <f>decoded[[#This Row],[FRT_DEC]]-B1468</f>
        <v>4</v>
      </c>
      <c r="G1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INFO]]))),G1468)</f>
        <v>59</v>
      </c>
    </row>
    <row r="1470" spans="1:7" x14ac:dyDescent="0.25">
      <c r="A1470" s="4" t="s">
        <v>1607</v>
      </c>
      <c r="B1470" s="5">
        <v>1556338998585</v>
      </c>
      <c r="C1470" s="4" t="s">
        <v>5797</v>
      </c>
      <c r="D1470" s="4" t="s">
        <v>15</v>
      </c>
      <c r="E1470" s="6" t="s">
        <v>5798</v>
      </c>
      <c r="F1470" s="5">
        <f>decoded[[#This Row],[FRT_DEC]]-B1469</f>
        <v>4040</v>
      </c>
      <c r="G1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INFO]]))),G1469)</f>
        <v>59</v>
      </c>
    </row>
    <row r="1471" spans="1:7" x14ac:dyDescent="0.25">
      <c r="A1471" s="4" t="s">
        <v>1608</v>
      </c>
      <c r="B1471" s="5">
        <v>1556338998588</v>
      </c>
      <c r="C1471" s="4" t="s">
        <v>5799</v>
      </c>
      <c r="D1471" s="4" t="s">
        <v>15</v>
      </c>
      <c r="E1471" s="6" t="s">
        <v>3987</v>
      </c>
      <c r="F1471" s="5">
        <f>decoded[[#This Row],[FRT_DEC]]-B1470</f>
        <v>3</v>
      </c>
      <c r="G1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INFO]]))),G1470)</f>
        <v>59</v>
      </c>
    </row>
    <row r="1472" spans="1:7" x14ac:dyDescent="0.25">
      <c r="A1472" s="4" t="s">
        <v>1609</v>
      </c>
      <c r="B1472" s="5">
        <v>1556338998590</v>
      </c>
      <c r="C1472" s="4" t="s">
        <v>5800</v>
      </c>
      <c r="D1472" s="4" t="s">
        <v>3744</v>
      </c>
      <c r="E1472" s="6" t="s">
        <v>5801</v>
      </c>
      <c r="F1472" s="5">
        <f>decoded[[#This Row],[FRT_DEC]]-B1471</f>
        <v>2</v>
      </c>
      <c r="G1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INFO]]))),G1471)</f>
        <v>59</v>
      </c>
    </row>
    <row r="1473" spans="1:7" x14ac:dyDescent="0.25">
      <c r="A1473" s="4" t="s">
        <v>1610</v>
      </c>
      <c r="B1473" s="5">
        <v>1556338998594</v>
      </c>
      <c r="C1473" s="4" t="s">
        <v>5802</v>
      </c>
      <c r="D1473" s="4" t="s">
        <v>3744</v>
      </c>
      <c r="E1473" s="6" t="s">
        <v>3988</v>
      </c>
      <c r="F1473" s="5">
        <f>decoded[[#This Row],[FRT_DEC]]-B1472</f>
        <v>4</v>
      </c>
      <c r="G1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INFO]]))),G1472)</f>
        <v>59</v>
      </c>
    </row>
    <row r="1474" spans="1:7" x14ac:dyDescent="0.25">
      <c r="A1474" s="4" t="s">
        <v>1611</v>
      </c>
      <c r="B1474" s="5">
        <v>1556338998677</v>
      </c>
      <c r="C1474" s="4" t="s">
        <v>5803</v>
      </c>
      <c r="D1474" s="4" t="s">
        <v>3765</v>
      </c>
      <c r="E1474" s="6" t="s">
        <v>3766</v>
      </c>
      <c r="F1474" s="5">
        <f>decoded[[#This Row],[FRT_DEC]]-B1473</f>
        <v>83</v>
      </c>
      <c r="G1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INFO]]))),G1473)</f>
        <v>59</v>
      </c>
    </row>
    <row r="1475" spans="1:7" ht="30" x14ac:dyDescent="0.25">
      <c r="A1475" s="4" t="s">
        <v>1612</v>
      </c>
      <c r="B1475" s="5">
        <v>1556338998680</v>
      </c>
      <c r="C1475" s="4" t="s">
        <v>5804</v>
      </c>
      <c r="D1475" s="4" t="s">
        <v>267</v>
      </c>
      <c r="E1475" s="6" t="s">
        <v>3724</v>
      </c>
      <c r="F1475" s="5">
        <f>decoded[[#This Row],[FRT_DEC]]-B1474</f>
        <v>3</v>
      </c>
      <c r="G1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INFO]]))),G1474)</f>
        <v>59</v>
      </c>
    </row>
    <row r="1476" spans="1:7" x14ac:dyDescent="0.25">
      <c r="A1476" s="4" t="s">
        <v>1613</v>
      </c>
      <c r="B1476" s="5">
        <v>1556338998683</v>
      </c>
      <c r="C1476" s="4" t="s">
        <v>5805</v>
      </c>
      <c r="D1476" s="4" t="s">
        <v>269</v>
      </c>
      <c r="E1476" s="6" t="s">
        <v>283</v>
      </c>
      <c r="F1476" s="5">
        <f>decoded[[#This Row],[FRT_DEC]]-B1475</f>
        <v>3</v>
      </c>
      <c r="G1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INFO]]))),G1475)</f>
        <v>59</v>
      </c>
    </row>
    <row r="1477" spans="1:7" x14ac:dyDescent="0.25">
      <c r="A1477" s="4" t="s">
        <v>1614</v>
      </c>
      <c r="B1477" s="5">
        <v>1556338998689</v>
      </c>
      <c r="C1477" s="4" t="s">
        <v>5806</v>
      </c>
      <c r="D1477" s="4" t="s">
        <v>1131</v>
      </c>
      <c r="E1477" s="6" t="s">
        <v>2132</v>
      </c>
      <c r="F1477" s="5">
        <f>decoded[[#This Row],[FRT_DEC]]-B1476</f>
        <v>6</v>
      </c>
      <c r="G1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INFO]]))),G1476)</f>
        <v>59</v>
      </c>
    </row>
    <row r="1478" spans="1:7" x14ac:dyDescent="0.25">
      <c r="A1478" s="4" t="s">
        <v>1615</v>
      </c>
      <c r="B1478" s="5">
        <v>1556338998694</v>
      </c>
      <c r="C1478" s="4" t="s">
        <v>5807</v>
      </c>
      <c r="D1478" s="4" t="s">
        <v>97</v>
      </c>
      <c r="E1478" s="6" t="s">
        <v>2133</v>
      </c>
      <c r="F1478" s="5">
        <f>decoded[[#This Row],[FRT_DEC]]-B1477</f>
        <v>5</v>
      </c>
      <c r="G1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INFO]]))),G1477)</f>
        <v>59</v>
      </c>
    </row>
    <row r="1479" spans="1:7" x14ac:dyDescent="0.25">
      <c r="A1479" s="4" t="s">
        <v>1616</v>
      </c>
      <c r="B1479" s="5">
        <v>1556338998698</v>
      </c>
      <c r="C1479" s="4" t="s">
        <v>5808</v>
      </c>
      <c r="D1479" s="4" t="s">
        <v>97</v>
      </c>
      <c r="E1479" s="6" t="s">
        <v>2134</v>
      </c>
      <c r="F1479" s="5">
        <f>decoded[[#This Row],[FRT_DEC]]-B1478</f>
        <v>4</v>
      </c>
      <c r="G1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INFO]]))),G1478)</f>
        <v>59</v>
      </c>
    </row>
    <row r="1480" spans="1:7" x14ac:dyDescent="0.25">
      <c r="A1480" s="4" t="s">
        <v>1617</v>
      </c>
      <c r="B1480" s="5">
        <v>1556338998712</v>
      </c>
      <c r="C1480" s="4" t="s">
        <v>5809</v>
      </c>
      <c r="D1480" s="4" t="s">
        <v>272</v>
      </c>
      <c r="E1480" s="6" t="s">
        <v>5810</v>
      </c>
      <c r="F1480" s="5">
        <f>decoded[[#This Row],[FRT_DEC]]-B1479</f>
        <v>14</v>
      </c>
      <c r="G1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INFO]]))),G1479)</f>
        <v>59</v>
      </c>
    </row>
    <row r="1481" spans="1:7" x14ac:dyDescent="0.25">
      <c r="A1481" s="4" t="s">
        <v>1618</v>
      </c>
      <c r="B1481" s="5">
        <v>1556338999049</v>
      </c>
      <c r="C1481" s="4" t="s">
        <v>5811</v>
      </c>
      <c r="D1481" s="4" t="s">
        <v>1131</v>
      </c>
      <c r="E1481" s="6" t="s">
        <v>2135</v>
      </c>
      <c r="F1481" s="5">
        <f>decoded[[#This Row],[FRT_DEC]]-B1480</f>
        <v>337</v>
      </c>
      <c r="G1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INFO]]))),G1480)</f>
        <v>59</v>
      </c>
    </row>
    <row r="1482" spans="1:7" x14ac:dyDescent="0.25">
      <c r="A1482" s="4" t="s">
        <v>1619</v>
      </c>
      <c r="B1482" s="5">
        <v>1556338999054</v>
      </c>
      <c r="C1482" s="4" t="s">
        <v>5812</v>
      </c>
      <c r="D1482" s="4" t="s">
        <v>97</v>
      </c>
      <c r="E1482" s="6" t="s">
        <v>2136</v>
      </c>
      <c r="F1482" s="5">
        <f>decoded[[#This Row],[FRT_DEC]]-B1481</f>
        <v>5</v>
      </c>
      <c r="G1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INFO]]))),G1481)</f>
        <v>59</v>
      </c>
    </row>
    <row r="1483" spans="1:7" x14ac:dyDescent="0.25">
      <c r="A1483" s="4" t="s">
        <v>1620</v>
      </c>
      <c r="B1483" s="5">
        <v>1556338999067</v>
      </c>
      <c r="C1483" s="4" t="s">
        <v>5813</v>
      </c>
      <c r="D1483" s="4" t="s">
        <v>3727</v>
      </c>
      <c r="E1483" s="6" t="s">
        <v>3991</v>
      </c>
      <c r="F1483" s="5">
        <f>decoded[[#This Row],[FRT_DEC]]-B1482</f>
        <v>13</v>
      </c>
      <c r="G1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INFO]]))),G1482)</f>
        <v>59</v>
      </c>
    </row>
    <row r="1484" spans="1:7" x14ac:dyDescent="0.25">
      <c r="A1484" s="4" t="s">
        <v>1621</v>
      </c>
      <c r="B1484" s="5">
        <v>1556338999083</v>
      </c>
      <c r="C1484" s="4" t="s">
        <v>5814</v>
      </c>
      <c r="D1484" s="4" t="s">
        <v>289</v>
      </c>
      <c r="E1484" s="6" t="s">
        <v>3992</v>
      </c>
      <c r="F1484" s="5">
        <f>decoded[[#This Row],[FRT_DEC]]-B1483</f>
        <v>16</v>
      </c>
      <c r="G1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INFO]]))),G1483)</f>
        <v>59</v>
      </c>
    </row>
    <row r="1485" spans="1:7" x14ac:dyDescent="0.25">
      <c r="A1485" s="4" t="s">
        <v>1622</v>
      </c>
      <c r="B1485" s="5">
        <v>1556339000514</v>
      </c>
      <c r="C1485" s="4" t="s">
        <v>5815</v>
      </c>
      <c r="D1485" s="4" t="s">
        <v>109</v>
      </c>
      <c r="E1485" s="6" t="s">
        <v>3989</v>
      </c>
      <c r="F1485" s="5">
        <f>decoded[[#This Row],[FRT_DEC]]-B1484</f>
        <v>1431</v>
      </c>
      <c r="G1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INFO]]))),G1484)</f>
        <v>59</v>
      </c>
    </row>
    <row r="1486" spans="1:7" x14ac:dyDescent="0.25">
      <c r="A1486" s="4" t="s">
        <v>1623</v>
      </c>
      <c r="B1486" s="5">
        <v>1556339000517</v>
      </c>
      <c r="C1486" s="4" t="s">
        <v>5816</v>
      </c>
      <c r="D1486" s="4" t="s">
        <v>3742</v>
      </c>
      <c r="E1486" s="6" t="s">
        <v>5817</v>
      </c>
      <c r="F1486" s="5">
        <f>decoded[[#This Row],[FRT_DEC]]-B1485</f>
        <v>3</v>
      </c>
      <c r="G1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INFO]]))),G1485)</f>
        <v>59</v>
      </c>
    </row>
    <row r="1487" spans="1:7" x14ac:dyDescent="0.25">
      <c r="A1487" s="4" t="s">
        <v>1624</v>
      </c>
      <c r="B1487" s="5">
        <v>1556339000521</v>
      </c>
      <c r="C1487" s="4" t="s">
        <v>5818</v>
      </c>
      <c r="D1487" s="4" t="s">
        <v>3742</v>
      </c>
      <c r="E1487" s="6" t="s">
        <v>3982</v>
      </c>
      <c r="F1487" s="5">
        <f>decoded[[#This Row],[FRT_DEC]]-B1486</f>
        <v>4</v>
      </c>
      <c r="G1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INFO]]))),G1486)</f>
        <v>59</v>
      </c>
    </row>
    <row r="1488" spans="1:7" x14ac:dyDescent="0.25">
      <c r="A1488" s="4" t="s">
        <v>1625</v>
      </c>
      <c r="B1488" s="5">
        <v>1556339000535</v>
      </c>
      <c r="C1488" s="4" t="s">
        <v>5819</v>
      </c>
      <c r="D1488" s="4" t="s">
        <v>1131</v>
      </c>
      <c r="E1488" s="6" t="s">
        <v>2137</v>
      </c>
      <c r="F1488" s="5">
        <f>decoded[[#This Row],[FRT_DEC]]-B1487</f>
        <v>14</v>
      </c>
      <c r="G1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INFO]]))),G1487)</f>
        <v>59</v>
      </c>
    </row>
    <row r="1489" spans="1:7" x14ac:dyDescent="0.25">
      <c r="A1489" s="4" t="s">
        <v>1626</v>
      </c>
      <c r="B1489" s="5">
        <v>1556339000540</v>
      </c>
      <c r="C1489" s="4" t="s">
        <v>5820</v>
      </c>
      <c r="D1489" s="4" t="s">
        <v>97</v>
      </c>
      <c r="E1489" s="6" t="s">
        <v>2138</v>
      </c>
      <c r="F1489" s="5">
        <f>decoded[[#This Row],[FRT_DEC]]-B1488</f>
        <v>5</v>
      </c>
      <c r="G1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INFO]]))),G1488)</f>
        <v>59</v>
      </c>
    </row>
    <row r="1490" spans="1:7" x14ac:dyDescent="0.25">
      <c r="A1490" s="4" t="s">
        <v>1627</v>
      </c>
      <c r="B1490" s="5">
        <v>1556339000606</v>
      </c>
      <c r="C1490" s="4" t="s">
        <v>5821</v>
      </c>
      <c r="D1490" s="4" t="s">
        <v>110</v>
      </c>
      <c r="E1490" s="6" t="s">
        <v>290</v>
      </c>
      <c r="F1490" s="5">
        <f>decoded[[#This Row],[FRT_DEC]]-B1489</f>
        <v>66</v>
      </c>
      <c r="G1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INFO]]))),G1489)</f>
        <v>59</v>
      </c>
    </row>
    <row r="1491" spans="1:7" x14ac:dyDescent="0.25">
      <c r="A1491" s="4" t="s">
        <v>1628</v>
      </c>
      <c r="B1491" s="5">
        <v>1556339000619</v>
      </c>
      <c r="C1491" s="4" t="s">
        <v>5822</v>
      </c>
      <c r="D1491" s="4" t="s">
        <v>1131</v>
      </c>
      <c r="E1491" s="6" t="s">
        <v>2139</v>
      </c>
      <c r="F1491" s="5">
        <f>decoded[[#This Row],[FRT_DEC]]-B1490</f>
        <v>13</v>
      </c>
      <c r="G1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INFO]]))),G1490)</f>
        <v>59</v>
      </c>
    </row>
    <row r="1492" spans="1:7" x14ac:dyDescent="0.25">
      <c r="A1492" s="4" t="s">
        <v>1629</v>
      </c>
      <c r="B1492" s="5">
        <v>1556339000623</v>
      </c>
      <c r="C1492" s="4" t="s">
        <v>5823</v>
      </c>
      <c r="D1492" s="4" t="s">
        <v>97</v>
      </c>
      <c r="E1492" s="6" t="s">
        <v>2140</v>
      </c>
      <c r="F1492" s="5">
        <f>decoded[[#This Row],[FRT_DEC]]-B1491</f>
        <v>4</v>
      </c>
      <c r="G1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INFO]]))),G1491)</f>
        <v>59</v>
      </c>
    </row>
    <row r="1493" spans="1:7" x14ac:dyDescent="0.25">
      <c r="A1493" s="4" t="s">
        <v>1630</v>
      </c>
      <c r="B1493" s="5">
        <v>1556339001262</v>
      </c>
      <c r="C1493" s="4" t="s">
        <v>5824</v>
      </c>
      <c r="D1493" s="4" t="s">
        <v>112</v>
      </c>
      <c r="E1493" s="6" t="s">
        <v>3757</v>
      </c>
      <c r="F1493" s="5">
        <f>decoded[[#This Row],[FRT_DEC]]-B1492</f>
        <v>639</v>
      </c>
      <c r="G1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INFO]]))),G1492)</f>
        <v>59</v>
      </c>
    </row>
    <row r="1494" spans="1:7" x14ac:dyDescent="0.25">
      <c r="A1494" s="4" t="s">
        <v>1631</v>
      </c>
      <c r="B1494" s="5">
        <v>1556339001277</v>
      </c>
      <c r="C1494" s="4" t="s">
        <v>5825</v>
      </c>
      <c r="D1494" s="4" t="s">
        <v>1131</v>
      </c>
      <c r="E1494" s="6" t="s">
        <v>2141</v>
      </c>
      <c r="F1494" s="5">
        <f>decoded[[#This Row],[FRT_DEC]]-B1493</f>
        <v>15</v>
      </c>
      <c r="G1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INFO]]))),G1493)</f>
        <v>59</v>
      </c>
    </row>
    <row r="1495" spans="1:7" x14ac:dyDescent="0.25">
      <c r="A1495" s="4" t="s">
        <v>1632</v>
      </c>
      <c r="B1495" s="5">
        <v>1556339001282</v>
      </c>
      <c r="C1495" s="4" t="s">
        <v>5826</v>
      </c>
      <c r="D1495" s="4" t="s">
        <v>97</v>
      </c>
      <c r="E1495" s="6" t="s">
        <v>2142</v>
      </c>
      <c r="F1495" s="5">
        <f>decoded[[#This Row],[FRT_DEC]]-B1494</f>
        <v>5</v>
      </c>
      <c r="G1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INFO]]))),G1494)</f>
        <v>59</v>
      </c>
    </row>
    <row r="1496" spans="1:7" x14ac:dyDescent="0.25">
      <c r="A1496" s="4" t="s">
        <v>1633</v>
      </c>
      <c r="B1496" s="5">
        <v>1556339001285</v>
      </c>
      <c r="C1496" s="4" t="s">
        <v>5827</v>
      </c>
      <c r="D1496" s="4" t="s">
        <v>291</v>
      </c>
      <c r="E1496" s="6" t="s">
        <v>5828</v>
      </c>
      <c r="F1496" s="5">
        <f>decoded[[#This Row],[FRT_DEC]]-B1495</f>
        <v>3</v>
      </c>
      <c r="G1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INFO]]))),G1495)</f>
        <v>59</v>
      </c>
    </row>
    <row r="1497" spans="1:7" x14ac:dyDescent="0.25">
      <c r="A1497" s="4" t="s">
        <v>1634</v>
      </c>
      <c r="B1497" s="5">
        <v>1556339001290</v>
      </c>
      <c r="C1497" s="4" t="s">
        <v>5829</v>
      </c>
      <c r="D1497" s="4" t="s">
        <v>11</v>
      </c>
      <c r="E1497" s="6" t="s">
        <v>4012</v>
      </c>
      <c r="F1497" s="5">
        <f>decoded[[#This Row],[FRT_DEC]]-B1496</f>
        <v>5</v>
      </c>
      <c r="G1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INFO]]))),G1496)</f>
        <v>59</v>
      </c>
    </row>
    <row r="1498" spans="1:7" x14ac:dyDescent="0.25">
      <c r="A1498" s="4" t="s">
        <v>1635</v>
      </c>
      <c r="B1498" s="5">
        <v>1556339001299</v>
      </c>
      <c r="C1498" s="4" t="s">
        <v>5830</v>
      </c>
      <c r="D1498" s="4" t="s">
        <v>52</v>
      </c>
      <c r="E1498" s="6" t="s">
        <v>356</v>
      </c>
      <c r="F1498" s="5">
        <f>decoded[[#This Row],[FRT_DEC]]-B1497</f>
        <v>9</v>
      </c>
      <c r="G1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INFO]]))),G1497)</f>
        <v>59</v>
      </c>
    </row>
    <row r="1499" spans="1:7" x14ac:dyDescent="0.25">
      <c r="A1499" s="4" t="s">
        <v>1636</v>
      </c>
      <c r="B1499" s="5">
        <v>1556339001302</v>
      </c>
      <c r="C1499" s="4" t="s">
        <v>5831</v>
      </c>
      <c r="D1499" s="4" t="s">
        <v>358</v>
      </c>
      <c r="E1499" s="6" t="s">
        <v>4056</v>
      </c>
      <c r="F1499" s="5">
        <f>decoded[[#This Row],[FRT_DEC]]-B1498</f>
        <v>3</v>
      </c>
      <c r="G1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INFO]]))),G1498)</f>
        <v>59</v>
      </c>
    </row>
    <row r="1500" spans="1:7" x14ac:dyDescent="0.25">
      <c r="A1500" s="4" t="s">
        <v>1637</v>
      </c>
      <c r="B1500" s="5">
        <v>1556339001306</v>
      </c>
      <c r="C1500" s="4" t="s">
        <v>5832</v>
      </c>
      <c r="D1500" s="4" t="s">
        <v>8</v>
      </c>
      <c r="E1500" s="6" t="s">
        <v>4027</v>
      </c>
      <c r="F1500" s="5">
        <f>decoded[[#This Row],[FRT_DEC]]-B1499</f>
        <v>4</v>
      </c>
      <c r="G1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INFO]]))),G1499)</f>
        <v>59</v>
      </c>
    </row>
    <row r="1501" spans="1:7" x14ac:dyDescent="0.25">
      <c r="A1501" s="4" t="s">
        <v>1638</v>
      </c>
      <c r="B1501" s="5">
        <v>1556339001312</v>
      </c>
      <c r="C1501" s="4" t="s">
        <v>5833</v>
      </c>
      <c r="D1501" s="4" t="s">
        <v>11</v>
      </c>
      <c r="E1501" s="6" t="s">
        <v>4016</v>
      </c>
      <c r="F1501" s="5">
        <f>decoded[[#This Row],[FRT_DEC]]-B1500</f>
        <v>6</v>
      </c>
      <c r="G1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INFO]]))),G1500)</f>
        <v>59</v>
      </c>
    </row>
    <row r="1502" spans="1:7" x14ac:dyDescent="0.25">
      <c r="A1502" s="4" t="s">
        <v>1639</v>
      </c>
      <c r="B1502" s="5">
        <v>1556339001320</v>
      </c>
      <c r="C1502" s="4" t="s">
        <v>5834</v>
      </c>
      <c r="D1502" s="4" t="s">
        <v>52</v>
      </c>
      <c r="E1502" s="6" t="s">
        <v>2078</v>
      </c>
      <c r="F1502" s="5">
        <f>decoded[[#This Row],[FRT_DEC]]-B1501</f>
        <v>8</v>
      </c>
      <c r="G1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INFO]]))),G1501)</f>
        <v>59</v>
      </c>
    </row>
    <row r="1503" spans="1:7" x14ac:dyDescent="0.25">
      <c r="A1503" s="4" t="s">
        <v>1640</v>
      </c>
      <c r="B1503" s="5">
        <v>1556339001322</v>
      </c>
      <c r="C1503" s="4" t="s">
        <v>5835</v>
      </c>
      <c r="D1503" s="4" t="s">
        <v>2079</v>
      </c>
      <c r="E1503" s="6" t="s">
        <v>4053</v>
      </c>
      <c r="F1503" s="5">
        <f>decoded[[#This Row],[FRT_DEC]]-B1502</f>
        <v>2</v>
      </c>
      <c r="G1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INFO]]))),G1502)</f>
        <v>59</v>
      </c>
    </row>
    <row r="1504" spans="1:7" x14ac:dyDescent="0.25">
      <c r="A1504" s="4" t="s">
        <v>1641</v>
      </c>
      <c r="B1504" s="5">
        <v>1556339001367</v>
      </c>
      <c r="C1504" s="4" t="s">
        <v>5836</v>
      </c>
      <c r="D1504" s="4" t="s">
        <v>12</v>
      </c>
      <c r="E1504" s="6" t="s">
        <v>4</v>
      </c>
      <c r="F1504" s="5">
        <f>decoded[[#This Row],[FRT_DEC]]-B1503</f>
        <v>45</v>
      </c>
      <c r="G1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INFO]]))),G1503)</f>
        <v>59</v>
      </c>
    </row>
    <row r="1505" spans="1:7" x14ac:dyDescent="0.25">
      <c r="A1505" s="4" t="s">
        <v>1642</v>
      </c>
      <c r="B1505" s="5">
        <v>1556339001372</v>
      </c>
      <c r="C1505" s="4" t="s">
        <v>5837</v>
      </c>
      <c r="D1505" s="4" t="s">
        <v>8</v>
      </c>
      <c r="E1505" s="6" t="s">
        <v>4089</v>
      </c>
      <c r="F1505" s="5">
        <f>decoded[[#This Row],[FRT_DEC]]-B1504</f>
        <v>5</v>
      </c>
      <c r="G1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INFO]]))),G1504)</f>
        <v>59</v>
      </c>
    </row>
    <row r="1506" spans="1:7" x14ac:dyDescent="0.25">
      <c r="A1506" s="4" t="s">
        <v>1643</v>
      </c>
      <c r="B1506" s="5">
        <v>1556339001697</v>
      </c>
      <c r="C1506" s="4" t="s">
        <v>5838</v>
      </c>
      <c r="D1506" s="4" t="s">
        <v>12</v>
      </c>
      <c r="E1506" s="6" t="s">
        <v>4</v>
      </c>
      <c r="F1506" s="5">
        <f>decoded[[#This Row],[FRT_DEC]]-B1505</f>
        <v>325</v>
      </c>
      <c r="G1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INFO]]))),G1505)</f>
        <v>59</v>
      </c>
    </row>
    <row r="1507" spans="1:7" x14ac:dyDescent="0.25">
      <c r="A1507" s="4" t="s">
        <v>1644</v>
      </c>
      <c r="B1507" s="5">
        <v>1556339001702</v>
      </c>
      <c r="C1507" s="4" t="s">
        <v>5839</v>
      </c>
      <c r="D1507" s="4" t="s">
        <v>8</v>
      </c>
      <c r="E1507" s="6" t="s">
        <v>4078</v>
      </c>
      <c r="F1507" s="5">
        <f>decoded[[#This Row],[FRT_DEC]]-B1506</f>
        <v>5</v>
      </c>
      <c r="G1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INFO]]))),G1506)</f>
        <v>59</v>
      </c>
    </row>
    <row r="1508" spans="1:7" x14ac:dyDescent="0.25">
      <c r="A1508" s="4" t="s">
        <v>1645</v>
      </c>
      <c r="B1508" s="5">
        <v>1556339001891</v>
      </c>
      <c r="C1508" s="4" t="s">
        <v>5840</v>
      </c>
      <c r="D1508" s="4" t="s">
        <v>13</v>
      </c>
      <c r="E1508" s="6" t="s">
        <v>5</v>
      </c>
      <c r="F1508" s="5">
        <f>decoded[[#This Row],[FRT_DEC]]-B1507</f>
        <v>189</v>
      </c>
      <c r="G1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INFO]]))),G1507)</f>
        <v>59</v>
      </c>
    </row>
    <row r="1509" spans="1:7" x14ac:dyDescent="0.25">
      <c r="A1509" s="4" t="s">
        <v>1646</v>
      </c>
      <c r="B1509" s="5">
        <v>1556339001895</v>
      </c>
      <c r="C1509" s="4" t="s">
        <v>5841</v>
      </c>
      <c r="D1509" s="4" t="s">
        <v>11</v>
      </c>
      <c r="E1509" s="6" t="s">
        <v>4010</v>
      </c>
      <c r="F1509" s="5">
        <f>decoded[[#This Row],[FRT_DEC]]-B1508</f>
        <v>4</v>
      </c>
      <c r="G1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INFO]]))),G1508)</f>
        <v>59</v>
      </c>
    </row>
    <row r="1510" spans="1:7" x14ac:dyDescent="0.25">
      <c r="A1510" s="4" t="s">
        <v>1647</v>
      </c>
      <c r="B1510" s="5">
        <v>1556339001971</v>
      </c>
      <c r="C1510" s="4" t="s">
        <v>5842</v>
      </c>
      <c r="D1510" s="4" t="s">
        <v>12</v>
      </c>
      <c r="E1510" s="6" t="s">
        <v>4</v>
      </c>
      <c r="F1510" s="5">
        <f>decoded[[#This Row],[FRT_DEC]]-B1509</f>
        <v>76</v>
      </c>
      <c r="G1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INFO]]))),G1509)</f>
        <v>59</v>
      </c>
    </row>
    <row r="1511" spans="1:7" x14ac:dyDescent="0.25">
      <c r="A1511" s="4" t="s">
        <v>1648</v>
      </c>
      <c r="B1511" s="5">
        <v>1556339001974</v>
      </c>
      <c r="C1511" s="4" t="s">
        <v>5843</v>
      </c>
      <c r="D1511" s="4" t="s">
        <v>14</v>
      </c>
      <c r="E1511" s="6" t="s">
        <v>6</v>
      </c>
      <c r="F1511" s="5">
        <f>decoded[[#This Row],[FRT_DEC]]-B1510</f>
        <v>3</v>
      </c>
      <c r="G1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INFO]]))),G1510)</f>
        <v>59</v>
      </c>
    </row>
    <row r="1512" spans="1:7" x14ac:dyDescent="0.25">
      <c r="A1512" s="4" t="s">
        <v>1649</v>
      </c>
      <c r="B1512" s="5">
        <v>1556339001987</v>
      </c>
      <c r="C1512" s="4" t="s">
        <v>5844</v>
      </c>
      <c r="D1512" s="4" t="s">
        <v>14</v>
      </c>
      <c r="E1512" s="6" t="s">
        <v>71</v>
      </c>
      <c r="F1512" s="5">
        <f>decoded[[#This Row],[FRT_DEC]]-B1511</f>
        <v>13</v>
      </c>
      <c r="G1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INFO]]))),G1511)</f>
        <v>59</v>
      </c>
    </row>
    <row r="1513" spans="1:7" x14ac:dyDescent="0.25">
      <c r="A1513" s="4" t="s">
        <v>1650</v>
      </c>
      <c r="B1513" s="5">
        <v>1556339002121</v>
      </c>
      <c r="C1513" s="4" t="s">
        <v>5845</v>
      </c>
      <c r="D1513" s="4" t="s">
        <v>55</v>
      </c>
      <c r="E1513" s="6" t="s">
        <v>3990</v>
      </c>
      <c r="F1513" s="5">
        <f>decoded[[#This Row],[FRT_DEC]]-B1512</f>
        <v>134</v>
      </c>
      <c r="G1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INFO]]))),G1512)</f>
        <v>59</v>
      </c>
    </row>
    <row r="1514" spans="1:7" x14ac:dyDescent="0.25">
      <c r="A1514" s="4" t="s">
        <v>1651</v>
      </c>
      <c r="B1514" s="5">
        <v>1556339002124</v>
      </c>
      <c r="C1514" s="4" t="s">
        <v>5846</v>
      </c>
      <c r="D1514" s="4" t="s">
        <v>3743</v>
      </c>
      <c r="E1514" s="6" t="s">
        <v>5847</v>
      </c>
      <c r="F1514" s="5">
        <f>decoded[[#This Row],[FRT_DEC]]-B1513</f>
        <v>3</v>
      </c>
      <c r="G1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INFO]]))),G1513)</f>
        <v>59</v>
      </c>
    </row>
    <row r="1515" spans="1:7" x14ac:dyDescent="0.25">
      <c r="A1515" s="4" t="s">
        <v>1652</v>
      </c>
      <c r="B1515" s="5">
        <v>1556339002127</v>
      </c>
      <c r="C1515" s="4" t="s">
        <v>5848</v>
      </c>
      <c r="D1515" s="4" t="s">
        <v>3743</v>
      </c>
      <c r="E1515" s="6" t="s">
        <v>3983</v>
      </c>
      <c r="F1515" s="5">
        <f>decoded[[#This Row],[FRT_DEC]]-B1514</f>
        <v>3</v>
      </c>
      <c r="G1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INFO]]))),G1514)</f>
        <v>59</v>
      </c>
    </row>
    <row r="1516" spans="1:7" x14ac:dyDescent="0.25">
      <c r="A1516" s="4" t="s">
        <v>1653</v>
      </c>
      <c r="B1516" s="5">
        <v>1556339002142</v>
      </c>
      <c r="C1516" s="4" t="s">
        <v>5849</v>
      </c>
      <c r="D1516" s="4" t="s">
        <v>73</v>
      </c>
      <c r="E1516" s="6" t="s">
        <v>2080</v>
      </c>
      <c r="F1516" s="5">
        <f>decoded[[#This Row],[FRT_DEC]]-B1515</f>
        <v>15</v>
      </c>
      <c r="G1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INFO]]))),G1515)</f>
        <v>59</v>
      </c>
    </row>
    <row r="1517" spans="1:7" x14ac:dyDescent="0.25">
      <c r="A1517" s="4" t="s">
        <v>1654</v>
      </c>
      <c r="B1517" s="5">
        <v>1556339002147</v>
      </c>
      <c r="C1517" s="4" t="s">
        <v>5850</v>
      </c>
      <c r="D1517" s="4" t="s">
        <v>2081</v>
      </c>
      <c r="E1517" s="6" t="s">
        <v>2083</v>
      </c>
      <c r="F1517" s="5">
        <f>decoded[[#This Row],[FRT_DEC]]-B1516</f>
        <v>5</v>
      </c>
      <c r="G1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INFO]]))),G1516)</f>
        <v>59</v>
      </c>
    </row>
    <row r="1518" spans="1:7" x14ac:dyDescent="0.25">
      <c r="A1518" s="4" t="s">
        <v>1655</v>
      </c>
      <c r="B1518" s="5">
        <v>1556339002150</v>
      </c>
      <c r="C1518" s="4" t="s">
        <v>5851</v>
      </c>
      <c r="D1518" s="4" t="s">
        <v>8</v>
      </c>
      <c r="E1518" s="6" t="s">
        <v>4090</v>
      </c>
      <c r="F1518" s="5">
        <f>decoded[[#This Row],[FRT_DEC]]-B1517</f>
        <v>3</v>
      </c>
      <c r="G1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INFO]]))),G1517)</f>
        <v>59</v>
      </c>
    </row>
    <row r="1519" spans="1:7" ht="30" x14ac:dyDescent="0.25">
      <c r="A1519" s="4" t="s">
        <v>1656</v>
      </c>
      <c r="B1519" s="5">
        <v>1556339002161</v>
      </c>
      <c r="C1519" s="4" t="s">
        <v>5852</v>
      </c>
      <c r="D1519" s="4" t="s">
        <v>267</v>
      </c>
      <c r="E1519" s="6" t="s">
        <v>3725</v>
      </c>
      <c r="F1519" s="5">
        <f>decoded[[#This Row],[FRT_DEC]]-B1518</f>
        <v>11</v>
      </c>
      <c r="G1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INFO]]))),G1518)</f>
        <v>59</v>
      </c>
    </row>
    <row r="1520" spans="1:7" x14ac:dyDescent="0.25">
      <c r="A1520" s="4" t="s">
        <v>1657</v>
      </c>
      <c r="B1520" s="5">
        <v>1556339002165</v>
      </c>
      <c r="C1520" s="4" t="s">
        <v>5853</v>
      </c>
      <c r="D1520" s="4" t="s">
        <v>269</v>
      </c>
      <c r="E1520" s="6" t="s">
        <v>298</v>
      </c>
      <c r="F1520" s="5">
        <f>decoded[[#This Row],[FRT_DEC]]-B1519</f>
        <v>4</v>
      </c>
      <c r="G1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INFO]]))),G1519)</f>
        <v>59</v>
      </c>
    </row>
    <row r="1521" spans="1:7" x14ac:dyDescent="0.25">
      <c r="A1521" s="4" t="s">
        <v>1658</v>
      </c>
      <c r="B1521" s="5">
        <v>1556339002176</v>
      </c>
      <c r="C1521" s="4" t="s">
        <v>5854</v>
      </c>
      <c r="D1521" s="4" t="s">
        <v>11</v>
      </c>
      <c r="E1521" s="6" t="s">
        <v>4011</v>
      </c>
      <c r="F1521" s="5">
        <f>decoded[[#This Row],[FRT_DEC]]-B1520</f>
        <v>11</v>
      </c>
      <c r="G1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INFO]]))),G1520)</f>
        <v>59</v>
      </c>
    </row>
    <row r="1522" spans="1:7" x14ac:dyDescent="0.25">
      <c r="A1522" s="4" t="s">
        <v>1659</v>
      </c>
      <c r="B1522" s="5">
        <v>1556339002198</v>
      </c>
      <c r="C1522" s="4" t="s">
        <v>5855</v>
      </c>
      <c r="D1522" s="4" t="s">
        <v>52</v>
      </c>
      <c r="E1522" s="6" t="s">
        <v>56</v>
      </c>
      <c r="F1522" s="5">
        <f>decoded[[#This Row],[FRT_DEC]]-B1521</f>
        <v>22</v>
      </c>
      <c r="G1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INFO]]))),G1521)</f>
        <v>59</v>
      </c>
    </row>
    <row r="1523" spans="1:7" x14ac:dyDescent="0.25">
      <c r="A1523" s="4" t="s">
        <v>1660</v>
      </c>
      <c r="B1523" s="5">
        <v>1556339002203</v>
      </c>
      <c r="C1523" s="4" t="s">
        <v>5856</v>
      </c>
      <c r="D1523" s="4" t="s">
        <v>272</v>
      </c>
      <c r="E1523" s="6" t="s">
        <v>5857</v>
      </c>
      <c r="F1523" s="5">
        <f>decoded[[#This Row],[FRT_DEC]]-B1522</f>
        <v>5</v>
      </c>
      <c r="G1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INFO]]))),G1522)</f>
        <v>59</v>
      </c>
    </row>
    <row r="1524" spans="1:7" x14ac:dyDescent="0.25">
      <c r="A1524" s="4" t="s">
        <v>1661</v>
      </c>
      <c r="B1524" s="5">
        <v>1556339002211</v>
      </c>
      <c r="C1524" s="4" t="s">
        <v>5858</v>
      </c>
      <c r="D1524" s="4" t="s">
        <v>57</v>
      </c>
      <c r="E1524" s="6" t="s">
        <v>366</v>
      </c>
      <c r="F1524" s="5">
        <f>decoded[[#This Row],[FRT_DEC]]-B1523</f>
        <v>8</v>
      </c>
      <c r="G1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INFO]]))),G1523)</f>
        <v>59</v>
      </c>
    </row>
    <row r="1525" spans="1:7" x14ac:dyDescent="0.25">
      <c r="A1525" s="4" t="s">
        <v>1662</v>
      </c>
      <c r="B1525" s="5">
        <v>1556339002214</v>
      </c>
      <c r="C1525" s="4" t="s">
        <v>5859</v>
      </c>
      <c r="D1525" s="4" t="s">
        <v>57</v>
      </c>
      <c r="E1525" s="6" t="s">
        <v>368</v>
      </c>
      <c r="F1525" s="5">
        <f>decoded[[#This Row],[FRT_DEC]]-B1524</f>
        <v>3</v>
      </c>
      <c r="G1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INFO]]))),G1524)</f>
        <v>59</v>
      </c>
    </row>
    <row r="1526" spans="1:7" x14ac:dyDescent="0.25">
      <c r="A1526" s="4" t="s">
        <v>1663</v>
      </c>
      <c r="B1526" s="5">
        <v>1556339002218</v>
      </c>
      <c r="C1526" s="4" t="s">
        <v>5860</v>
      </c>
      <c r="D1526" s="4" t="s">
        <v>57</v>
      </c>
      <c r="E1526" s="6" t="s">
        <v>59</v>
      </c>
      <c r="F1526" s="5">
        <f>decoded[[#This Row],[FRT_DEC]]-B1525</f>
        <v>4</v>
      </c>
      <c r="G1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INFO]]))),G1525)</f>
        <v>59</v>
      </c>
    </row>
    <row r="1527" spans="1:7" x14ac:dyDescent="0.25">
      <c r="A1527" s="4" t="s">
        <v>1664</v>
      </c>
      <c r="B1527" s="5">
        <v>1556339002222</v>
      </c>
      <c r="C1527" s="4" t="s">
        <v>5861</v>
      </c>
      <c r="D1527" s="4" t="s">
        <v>57</v>
      </c>
      <c r="E1527" s="6" t="s">
        <v>60</v>
      </c>
      <c r="F1527" s="5">
        <f>decoded[[#This Row],[FRT_DEC]]-B1526</f>
        <v>4</v>
      </c>
      <c r="G1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INFO]]))),G1526)</f>
        <v>59</v>
      </c>
    </row>
    <row r="1528" spans="1:7" x14ac:dyDescent="0.25">
      <c r="A1528" s="4" t="s">
        <v>1665</v>
      </c>
      <c r="B1528" s="5">
        <v>1556339002224</v>
      </c>
      <c r="C1528" s="4" t="s">
        <v>5862</v>
      </c>
      <c r="D1528" s="4" t="s">
        <v>61</v>
      </c>
      <c r="E1528" s="6" t="s">
        <v>5863</v>
      </c>
      <c r="F1528" s="5">
        <f>decoded[[#This Row],[FRT_DEC]]-B1527</f>
        <v>2</v>
      </c>
      <c r="G1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INFO]]))),G1527)</f>
        <v>59</v>
      </c>
    </row>
    <row r="1529" spans="1:7" x14ac:dyDescent="0.25">
      <c r="A1529" s="4" t="s">
        <v>1666</v>
      </c>
      <c r="B1529" s="5">
        <v>1556339002229</v>
      </c>
      <c r="C1529" s="4" t="s">
        <v>5864</v>
      </c>
      <c r="D1529" s="4" t="s">
        <v>62</v>
      </c>
      <c r="E1529" s="6" t="s">
        <v>63</v>
      </c>
      <c r="F1529" s="5">
        <f>decoded[[#This Row],[FRT_DEC]]-B1528</f>
        <v>5</v>
      </c>
      <c r="G1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INFO]]))),G1528)</f>
        <v>59</v>
      </c>
    </row>
    <row r="1530" spans="1:7" x14ac:dyDescent="0.25">
      <c r="A1530" s="4" t="s">
        <v>1667</v>
      </c>
      <c r="B1530" s="5">
        <v>1556339002242</v>
      </c>
      <c r="C1530" s="4" t="s">
        <v>5865</v>
      </c>
      <c r="D1530" s="4" t="s">
        <v>1131</v>
      </c>
      <c r="E1530" s="6" t="s">
        <v>2143</v>
      </c>
      <c r="F1530" s="5">
        <f>decoded[[#This Row],[FRT_DEC]]-B1529</f>
        <v>13</v>
      </c>
      <c r="G1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INFO]]))),G1529)</f>
        <v>59</v>
      </c>
    </row>
    <row r="1531" spans="1:7" x14ac:dyDescent="0.25">
      <c r="A1531" s="4" t="s">
        <v>1668</v>
      </c>
      <c r="B1531" s="5">
        <v>1556339002246</v>
      </c>
      <c r="C1531" s="4" t="s">
        <v>5866</v>
      </c>
      <c r="D1531" s="4" t="s">
        <v>1131</v>
      </c>
      <c r="E1531" s="6" t="s">
        <v>2144</v>
      </c>
      <c r="F1531" s="5">
        <f>decoded[[#This Row],[FRT_DEC]]-B1530</f>
        <v>4</v>
      </c>
      <c r="G1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INFO]]))),G1530)</f>
        <v>59</v>
      </c>
    </row>
    <row r="1532" spans="1:7" x14ac:dyDescent="0.25">
      <c r="A1532" s="4" t="s">
        <v>1669</v>
      </c>
      <c r="B1532" s="5">
        <v>1556339002259</v>
      </c>
      <c r="C1532" s="4" t="s">
        <v>5867</v>
      </c>
      <c r="D1532" s="4" t="s">
        <v>1131</v>
      </c>
      <c r="E1532" s="6" t="s">
        <v>2145</v>
      </c>
      <c r="F1532" s="5">
        <f>decoded[[#This Row],[FRT_DEC]]-B1531</f>
        <v>13</v>
      </c>
      <c r="G1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INFO]]))),G1531)</f>
        <v>59</v>
      </c>
    </row>
    <row r="1533" spans="1:7" x14ac:dyDescent="0.25">
      <c r="A1533" s="4" t="s">
        <v>1670</v>
      </c>
      <c r="B1533" s="5">
        <v>1556339002264</v>
      </c>
      <c r="C1533" s="4" t="s">
        <v>5868</v>
      </c>
      <c r="D1533" s="4" t="s">
        <v>65</v>
      </c>
      <c r="E1533" s="6" t="s">
        <v>66</v>
      </c>
      <c r="F1533" s="5">
        <f>decoded[[#This Row],[FRT_DEC]]-B1532</f>
        <v>5</v>
      </c>
      <c r="G1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INFO]]))),G1532)</f>
        <v>59</v>
      </c>
    </row>
    <row r="1534" spans="1:7" x14ac:dyDescent="0.25">
      <c r="A1534" s="4" t="s">
        <v>1671</v>
      </c>
      <c r="B1534" s="5">
        <v>1556339002272</v>
      </c>
      <c r="C1534" s="4" t="s">
        <v>5869</v>
      </c>
      <c r="D1534" s="4" t="s">
        <v>11</v>
      </c>
      <c r="E1534" s="6" t="s">
        <v>4023</v>
      </c>
      <c r="F1534" s="5">
        <f>decoded[[#This Row],[FRT_DEC]]-B1533</f>
        <v>8</v>
      </c>
      <c r="G1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INFO]]))),G1533)</f>
        <v>59</v>
      </c>
    </row>
    <row r="1535" spans="1:7" x14ac:dyDescent="0.25">
      <c r="A1535" s="4" t="s">
        <v>1672</v>
      </c>
      <c r="B1535" s="5">
        <v>1556339002283</v>
      </c>
      <c r="C1535" s="4" t="s">
        <v>5870</v>
      </c>
      <c r="D1535" s="4" t="s">
        <v>52</v>
      </c>
      <c r="E1535" s="6" t="s">
        <v>754</v>
      </c>
      <c r="F1535" s="5">
        <f>decoded[[#This Row],[FRT_DEC]]-B1534</f>
        <v>11</v>
      </c>
      <c r="G1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INFO]]))),G1534)</f>
        <v>59</v>
      </c>
    </row>
    <row r="1536" spans="1:7" x14ac:dyDescent="0.25">
      <c r="A1536" s="4" t="s">
        <v>1673</v>
      </c>
      <c r="B1536" s="5">
        <v>1556339002289</v>
      </c>
      <c r="C1536" s="4" t="s">
        <v>5871</v>
      </c>
      <c r="D1536" s="4" t="s">
        <v>11</v>
      </c>
      <c r="E1536" s="6" t="s">
        <v>4015</v>
      </c>
      <c r="F1536" s="5">
        <f>decoded[[#This Row],[FRT_DEC]]-B1535</f>
        <v>6</v>
      </c>
      <c r="G1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INFO]]))),G1535)</f>
        <v>59</v>
      </c>
    </row>
    <row r="1537" spans="1:7" x14ac:dyDescent="0.25">
      <c r="A1537" s="4" t="s">
        <v>1674</v>
      </c>
      <c r="B1537" s="5">
        <v>1556339002298</v>
      </c>
      <c r="C1537" s="4" t="s">
        <v>5872</v>
      </c>
      <c r="D1537" s="4" t="s">
        <v>52</v>
      </c>
      <c r="E1537" s="6" t="s">
        <v>64</v>
      </c>
      <c r="F1537" s="5">
        <f>decoded[[#This Row],[FRT_DEC]]-B1536</f>
        <v>9</v>
      </c>
      <c r="G1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INFO]]))),G1536)</f>
        <v>59</v>
      </c>
    </row>
    <row r="1538" spans="1:7" x14ac:dyDescent="0.25">
      <c r="A1538" s="4" t="s">
        <v>1675</v>
      </c>
      <c r="B1538" s="5">
        <v>1556339002302</v>
      </c>
      <c r="C1538" s="4" t="s">
        <v>5873</v>
      </c>
      <c r="D1538" s="4" t="s">
        <v>67</v>
      </c>
      <c r="E1538" s="6" t="s">
        <v>4091</v>
      </c>
      <c r="F1538" s="5">
        <f>decoded[[#This Row],[FRT_DEC]]-B1537</f>
        <v>4</v>
      </c>
      <c r="G1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INFO]]))),G1537)</f>
        <v>59</v>
      </c>
    </row>
    <row r="1539" spans="1:7" x14ac:dyDescent="0.25">
      <c r="A1539" s="4" t="s">
        <v>1676</v>
      </c>
      <c r="B1539" s="5">
        <v>1556339002308</v>
      </c>
      <c r="C1539" s="4" t="s">
        <v>5874</v>
      </c>
      <c r="D1539" s="4" t="s">
        <v>97</v>
      </c>
      <c r="E1539" s="6" t="s">
        <v>3741</v>
      </c>
      <c r="F1539" s="5">
        <f>decoded[[#This Row],[FRT_DEC]]-B1538</f>
        <v>6</v>
      </c>
      <c r="G1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INFO]]))),G1538)</f>
        <v>59</v>
      </c>
    </row>
    <row r="1540" spans="1:7" x14ac:dyDescent="0.25">
      <c r="A1540" s="4" t="s">
        <v>1677</v>
      </c>
      <c r="B1540" s="5">
        <v>1556339002313</v>
      </c>
      <c r="C1540" s="4" t="s">
        <v>5875</v>
      </c>
      <c r="D1540" s="4" t="s">
        <v>97</v>
      </c>
      <c r="E1540" s="6" t="s">
        <v>2127</v>
      </c>
      <c r="F1540" s="5">
        <f>decoded[[#This Row],[FRT_DEC]]-B1539</f>
        <v>5</v>
      </c>
      <c r="G1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INFO]]))),G1539)</f>
        <v>59</v>
      </c>
    </row>
    <row r="1541" spans="1:7" x14ac:dyDescent="0.25">
      <c r="A1541" s="4" t="s">
        <v>1678</v>
      </c>
      <c r="B1541" s="5">
        <v>1556339002325</v>
      </c>
      <c r="C1541" s="4" t="s">
        <v>5876</v>
      </c>
      <c r="D1541" s="4" t="s">
        <v>9</v>
      </c>
      <c r="E1541" s="6" t="s">
        <v>4002</v>
      </c>
      <c r="F1541" s="5">
        <f>decoded[[#This Row],[FRT_DEC]]-B1540</f>
        <v>12</v>
      </c>
      <c r="G1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INFO]]))),G1540)</f>
        <v>59</v>
      </c>
    </row>
    <row r="1542" spans="1:7" x14ac:dyDescent="0.25">
      <c r="A1542" s="4" t="s">
        <v>1679</v>
      </c>
      <c r="B1542" s="5">
        <v>1556339002330</v>
      </c>
      <c r="C1542" s="4" t="s">
        <v>5877</v>
      </c>
      <c r="D1542" s="4" t="s">
        <v>97</v>
      </c>
      <c r="E1542" s="6" t="s">
        <v>2146</v>
      </c>
      <c r="F1542" s="5">
        <f>decoded[[#This Row],[FRT_DEC]]-B1541</f>
        <v>5</v>
      </c>
      <c r="G1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INFO]]))),G1541)</f>
        <v>59</v>
      </c>
    </row>
    <row r="1543" spans="1:7" x14ac:dyDescent="0.25">
      <c r="A1543" s="4" t="s">
        <v>1680</v>
      </c>
      <c r="B1543" s="5">
        <v>1556339002408</v>
      </c>
      <c r="C1543" s="4" t="s">
        <v>5878</v>
      </c>
      <c r="D1543" s="4" t="s">
        <v>12</v>
      </c>
      <c r="E1543" s="6" t="s">
        <v>4</v>
      </c>
      <c r="F1543" s="5">
        <f>decoded[[#This Row],[FRT_DEC]]-B1542</f>
        <v>78</v>
      </c>
      <c r="G1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INFO]]))),G1542)</f>
        <v>59</v>
      </c>
    </row>
    <row r="1544" spans="1:7" x14ac:dyDescent="0.25">
      <c r="A1544" s="4" t="s">
        <v>1681</v>
      </c>
      <c r="B1544" s="5">
        <v>1556339002414</v>
      </c>
      <c r="C1544" s="4" t="s">
        <v>5879</v>
      </c>
      <c r="D1544" s="4" t="s">
        <v>8</v>
      </c>
      <c r="E1544" s="6" t="s">
        <v>4078</v>
      </c>
      <c r="F1544" s="5">
        <f>decoded[[#This Row],[FRT_DEC]]-B1543</f>
        <v>6</v>
      </c>
      <c r="G1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INFO]]))),G1543)</f>
        <v>59</v>
      </c>
    </row>
    <row r="1545" spans="1:7" x14ac:dyDescent="0.25">
      <c r="A1545" s="4" t="s">
        <v>1682</v>
      </c>
      <c r="B1545" s="5">
        <v>1556339002498</v>
      </c>
      <c r="C1545" s="4" t="s">
        <v>5880</v>
      </c>
      <c r="D1545" s="4" t="s">
        <v>12</v>
      </c>
      <c r="E1545" s="6" t="s">
        <v>4</v>
      </c>
      <c r="F1545" s="5">
        <f>decoded[[#This Row],[FRT_DEC]]-B1544</f>
        <v>84</v>
      </c>
      <c r="G1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INFO]]))),G1544)</f>
        <v>59</v>
      </c>
    </row>
    <row r="1546" spans="1:7" x14ac:dyDescent="0.25">
      <c r="A1546" s="4" t="s">
        <v>1683</v>
      </c>
      <c r="B1546" s="5">
        <v>1556339002504</v>
      </c>
      <c r="C1546" s="4" t="s">
        <v>5881</v>
      </c>
      <c r="D1546" s="4" t="s">
        <v>8</v>
      </c>
      <c r="E1546" s="6" t="s">
        <v>4080</v>
      </c>
      <c r="F1546" s="5">
        <f>decoded[[#This Row],[FRT_DEC]]-B1545</f>
        <v>6</v>
      </c>
      <c r="G1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INFO]]))),G1545)</f>
        <v>59</v>
      </c>
    </row>
    <row r="1547" spans="1:7" x14ac:dyDescent="0.25">
      <c r="A1547" s="4" t="s">
        <v>2147</v>
      </c>
      <c r="B1547" s="5">
        <v>1556339002598</v>
      </c>
      <c r="C1547" s="4" t="s">
        <v>5882</v>
      </c>
      <c r="D1547" s="4" t="s">
        <v>12</v>
      </c>
      <c r="E1547" s="6" t="s">
        <v>4</v>
      </c>
      <c r="F1547" s="5">
        <f>decoded[[#This Row],[FRT_DEC]]-B1546</f>
        <v>94</v>
      </c>
      <c r="G1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INFO]]))),G1546)</f>
        <v>59</v>
      </c>
    </row>
    <row r="1548" spans="1:7" x14ac:dyDescent="0.25">
      <c r="A1548" s="4" t="s">
        <v>1684</v>
      </c>
      <c r="B1548" s="5">
        <v>1556339002603</v>
      </c>
      <c r="C1548" s="4" t="s">
        <v>5883</v>
      </c>
      <c r="D1548" s="4" t="s">
        <v>8</v>
      </c>
      <c r="E1548" s="6" t="s">
        <v>4682</v>
      </c>
      <c r="F1548" s="5">
        <f>decoded[[#This Row],[FRT_DEC]]-B1547</f>
        <v>5</v>
      </c>
      <c r="G1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INFO]]))),G1547)</f>
        <v>59</v>
      </c>
    </row>
    <row r="1549" spans="1:7" x14ac:dyDescent="0.25">
      <c r="A1549" s="4" t="s">
        <v>1685</v>
      </c>
      <c r="B1549" s="5">
        <v>1556339007375</v>
      </c>
      <c r="C1549" s="4" t="s">
        <v>5884</v>
      </c>
      <c r="D1549" s="4" t="s">
        <v>1131</v>
      </c>
      <c r="E1549" s="6" t="s">
        <v>2120</v>
      </c>
      <c r="F1549" s="5">
        <f>decoded[[#This Row],[FRT_DEC]]-B1548</f>
        <v>4772</v>
      </c>
      <c r="G1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INFO]]))),G1548)</f>
        <v>59</v>
      </c>
    </row>
    <row r="1550" spans="1:7" x14ac:dyDescent="0.25">
      <c r="A1550" s="4" t="s">
        <v>1899</v>
      </c>
      <c r="B1550" s="5">
        <v>1556339007380</v>
      </c>
      <c r="C1550" s="4" t="s">
        <v>5885</v>
      </c>
      <c r="D1550" s="4" t="s">
        <v>97</v>
      </c>
      <c r="E1550" s="6" t="s">
        <v>2121</v>
      </c>
      <c r="F1550" s="5">
        <f>decoded[[#This Row],[FRT_DEC]]-B1549</f>
        <v>5</v>
      </c>
      <c r="G1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INFO]]))),G1549)</f>
        <v>59</v>
      </c>
    </row>
    <row r="1551" spans="1:7" x14ac:dyDescent="0.25">
      <c r="A1551" s="4" t="s">
        <v>1686</v>
      </c>
      <c r="B1551" s="5">
        <v>1556339007528</v>
      </c>
      <c r="C1551" s="4" t="s">
        <v>5886</v>
      </c>
      <c r="D1551" s="4" t="s">
        <v>109</v>
      </c>
      <c r="E1551" s="6" t="s">
        <v>3768</v>
      </c>
      <c r="F1551" s="5">
        <f>decoded[[#This Row],[FRT_DEC]]-B1550</f>
        <v>148</v>
      </c>
      <c r="G1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INFO]]))),G1550)</f>
        <v>59</v>
      </c>
    </row>
    <row r="1552" spans="1:7" x14ac:dyDescent="0.25">
      <c r="A1552" s="4" t="s">
        <v>1687</v>
      </c>
      <c r="B1552" s="5">
        <v>1556339007531</v>
      </c>
      <c r="C1552" s="4" t="s">
        <v>5887</v>
      </c>
      <c r="D1552" s="4" t="s">
        <v>3742</v>
      </c>
      <c r="E1552" s="6" t="s">
        <v>5888</v>
      </c>
      <c r="F1552" s="5">
        <f>decoded[[#This Row],[FRT_DEC]]-B1551</f>
        <v>3</v>
      </c>
      <c r="G1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INFO]]))),G1551)</f>
        <v>59</v>
      </c>
    </row>
    <row r="1553" spans="1:7" x14ac:dyDescent="0.25">
      <c r="A1553" s="4" t="s">
        <v>1688</v>
      </c>
      <c r="B1553" s="5">
        <v>1556339007533</v>
      </c>
      <c r="C1553" s="4" t="s">
        <v>5889</v>
      </c>
      <c r="D1553" s="4" t="s">
        <v>3742</v>
      </c>
      <c r="E1553" s="6" t="s">
        <v>3982</v>
      </c>
      <c r="F1553" s="5">
        <f>decoded[[#This Row],[FRT_DEC]]-B1552</f>
        <v>2</v>
      </c>
      <c r="G1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INFO]]))),G1552)</f>
        <v>59</v>
      </c>
    </row>
    <row r="1554" spans="1:7" x14ac:dyDescent="0.25">
      <c r="A1554" s="4" t="s">
        <v>1689</v>
      </c>
      <c r="B1554" s="5">
        <v>1556339007546</v>
      </c>
      <c r="C1554" s="4" t="s">
        <v>5890</v>
      </c>
      <c r="D1554" s="4" t="s">
        <v>1131</v>
      </c>
      <c r="E1554" s="6" t="s">
        <v>2122</v>
      </c>
      <c r="F1554" s="5">
        <f>decoded[[#This Row],[FRT_DEC]]-B1553</f>
        <v>13</v>
      </c>
      <c r="G1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INFO]]))),G1553)</f>
        <v>59</v>
      </c>
    </row>
    <row r="1555" spans="1:7" x14ac:dyDescent="0.25">
      <c r="A1555" s="4" t="s">
        <v>1690</v>
      </c>
      <c r="B1555" s="5">
        <v>1556339007551</v>
      </c>
      <c r="C1555" s="4" t="s">
        <v>5891</v>
      </c>
      <c r="D1555" s="4" t="s">
        <v>97</v>
      </c>
      <c r="E1555" s="6" t="s">
        <v>2123</v>
      </c>
      <c r="F1555" s="5">
        <f>decoded[[#This Row],[FRT_DEC]]-B1554</f>
        <v>5</v>
      </c>
      <c r="G1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INFO]]))),G1554)</f>
        <v>59</v>
      </c>
    </row>
    <row r="1556" spans="1:7" x14ac:dyDescent="0.25">
      <c r="A1556" s="4" t="s">
        <v>1691</v>
      </c>
      <c r="B1556" s="5">
        <v>1556339007620</v>
      </c>
      <c r="C1556" s="4" t="s">
        <v>5892</v>
      </c>
      <c r="D1556" s="4" t="s">
        <v>110</v>
      </c>
      <c r="E1556" s="6" t="s">
        <v>234</v>
      </c>
      <c r="F1556" s="5">
        <f>decoded[[#This Row],[FRT_DEC]]-B1555</f>
        <v>69</v>
      </c>
      <c r="G1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INFO]]))),G1555)</f>
        <v>59</v>
      </c>
    </row>
    <row r="1557" spans="1:7" x14ac:dyDescent="0.25">
      <c r="A1557" s="4" t="s">
        <v>1692</v>
      </c>
      <c r="B1557" s="5">
        <v>1556339007634</v>
      </c>
      <c r="C1557" s="4" t="s">
        <v>5893</v>
      </c>
      <c r="D1557" s="4" t="s">
        <v>1131</v>
      </c>
      <c r="E1557" s="6" t="s">
        <v>2124</v>
      </c>
      <c r="F1557" s="5">
        <f>decoded[[#This Row],[FRT_DEC]]-B1556</f>
        <v>14</v>
      </c>
      <c r="G1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INFO]]))),G1556)</f>
        <v>59</v>
      </c>
    </row>
    <row r="1558" spans="1:7" x14ac:dyDescent="0.25">
      <c r="A1558" s="4" t="s">
        <v>1693</v>
      </c>
      <c r="B1558" s="5">
        <v>1556339007638</v>
      </c>
      <c r="C1558" s="4" t="s">
        <v>5894</v>
      </c>
      <c r="D1558" s="4" t="s">
        <v>97</v>
      </c>
      <c r="E1558" s="6" t="s">
        <v>2125</v>
      </c>
      <c r="F1558" s="5">
        <f>decoded[[#This Row],[FRT_DEC]]-B1557</f>
        <v>4</v>
      </c>
      <c r="G1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INFO]]))),G1557)</f>
        <v>59</v>
      </c>
    </row>
    <row r="1559" spans="1:7" x14ac:dyDescent="0.25">
      <c r="A1559" s="4" t="s">
        <v>1694</v>
      </c>
      <c r="B1559" s="5">
        <v>1556339008932</v>
      </c>
      <c r="C1559" s="4" t="s">
        <v>5895</v>
      </c>
      <c r="D1559" s="4" t="s">
        <v>112</v>
      </c>
      <c r="E1559" s="6" t="s">
        <v>3761</v>
      </c>
      <c r="F1559" s="5">
        <f>decoded[[#This Row],[FRT_DEC]]-B1558</f>
        <v>1294</v>
      </c>
      <c r="G1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INFO]]))),G1558)</f>
        <v>59</v>
      </c>
    </row>
    <row r="1560" spans="1:7" x14ac:dyDescent="0.25">
      <c r="A1560" s="4" t="s">
        <v>1695</v>
      </c>
      <c r="B1560" s="5">
        <v>1556339008944</v>
      </c>
      <c r="C1560" s="4" t="s">
        <v>5896</v>
      </c>
      <c r="D1560" s="4" t="s">
        <v>238</v>
      </c>
      <c r="E1560" s="6" t="s">
        <v>239</v>
      </c>
      <c r="F1560" s="5">
        <f>decoded[[#This Row],[FRT_DEC]]-B1559</f>
        <v>12</v>
      </c>
      <c r="G1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INFO]]))),G1559)</f>
        <v>59</v>
      </c>
    </row>
    <row r="1561" spans="1:7" x14ac:dyDescent="0.25">
      <c r="A1561" s="4" t="s">
        <v>1696</v>
      </c>
      <c r="B1561" s="5">
        <v>1556339008946</v>
      </c>
      <c r="C1561" s="4" t="s">
        <v>5897</v>
      </c>
      <c r="D1561" s="4" t="s">
        <v>241</v>
      </c>
      <c r="E1561" s="6" t="s">
        <v>3764</v>
      </c>
      <c r="F1561" s="5">
        <f>decoded[[#This Row],[FRT_DEC]]-B1560</f>
        <v>2</v>
      </c>
      <c r="G1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INFO]]))),G1560)</f>
        <v>59</v>
      </c>
    </row>
    <row r="1562" spans="1:7" x14ac:dyDescent="0.25">
      <c r="A1562" s="4" t="s">
        <v>1697</v>
      </c>
      <c r="B1562" s="5">
        <v>1556339008950</v>
      </c>
      <c r="C1562" s="4" t="s">
        <v>5898</v>
      </c>
      <c r="D1562" s="4" t="s">
        <v>74</v>
      </c>
      <c r="E1562" s="6" t="s">
        <v>243</v>
      </c>
      <c r="F1562" s="5">
        <f>decoded[[#This Row],[FRT_DEC]]-B1561</f>
        <v>4</v>
      </c>
      <c r="G1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INFO]]))),G1561)</f>
        <v>59</v>
      </c>
    </row>
    <row r="1563" spans="1:7" x14ac:dyDescent="0.25">
      <c r="A1563" s="4" t="s">
        <v>1698</v>
      </c>
      <c r="B1563" s="5">
        <v>1556339008952</v>
      </c>
      <c r="C1563" s="4" t="s">
        <v>5899</v>
      </c>
      <c r="D1563" s="4" t="s">
        <v>74</v>
      </c>
      <c r="E1563" s="6" t="s">
        <v>76</v>
      </c>
      <c r="F1563" s="5">
        <f>decoded[[#This Row],[FRT_DEC]]-B1562</f>
        <v>2</v>
      </c>
      <c r="G1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INFO]]))),G1562)</f>
        <v>59</v>
      </c>
    </row>
    <row r="1564" spans="1:7" x14ac:dyDescent="0.25">
      <c r="A1564" s="4" t="s">
        <v>1699</v>
      </c>
      <c r="B1564" s="5">
        <v>1556339008966</v>
      </c>
      <c r="C1564" s="4" t="s">
        <v>5900</v>
      </c>
      <c r="D1564" s="4" t="s">
        <v>51</v>
      </c>
      <c r="E1564" s="6" t="s">
        <v>2012</v>
      </c>
      <c r="F1564" s="5">
        <f>decoded[[#This Row],[FRT_DEC]]-B1563</f>
        <v>14</v>
      </c>
      <c r="G1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INFO]]))),G1563)</f>
        <v>59</v>
      </c>
    </row>
    <row r="1565" spans="1:7" x14ac:dyDescent="0.25">
      <c r="A1565" s="4" t="s">
        <v>1700</v>
      </c>
      <c r="B1565" s="5">
        <v>1556339008974</v>
      </c>
      <c r="C1565" s="4" t="s">
        <v>5901</v>
      </c>
      <c r="D1565" s="4" t="s">
        <v>51</v>
      </c>
      <c r="E1565" s="6" t="s">
        <v>5902</v>
      </c>
      <c r="F1565" s="5">
        <f>decoded[[#This Row],[FRT_DEC]]-B1564</f>
        <v>8</v>
      </c>
      <c r="G1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INFO]]))),G1564)</f>
        <v>59</v>
      </c>
    </row>
    <row r="1566" spans="1:7" x14ac:dyDescent="0.25">
      <c r="A1566" s="4" t="s">
        <v>1701</v>
      </c>
      <c r="B1566" s="5">
        <v>1556339008977</v>
      </c>
      <c r="C1566" s="4" t="s">
        <v>5903</v>
      </c>
      <c r="D1566" s="4" t="s">
        <v>247</v>
      </c>
      <c r="E1566" s="6" t="s">
        <v>248</v>
      </c>
      <c r="F1566" s="5">
        <f>decoded[[#This Row],[FRT_DEC]]-B1565</f>
        <v>3</v>
      </c>
      <c r="G1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INFO]]))),G1565)</f>
        <v>59</v>
      </c>
    </row>
    <row r="1567" spans="1:7" x14ac:dyDescent="0.25">
      <c r="A1567" s="4" t="s">
        <v>1702</v>
      </c>
      <c r="B1567" s="5">
        <v>1556339008980</v>
      </c>
      <c r="C1567" s="4" t="s">
        <v>5904</v>
      </c>
      <c r="D1567" s="4" t="s">
        <v>9</v>
      </c>
      <c r="E1567" s="6" t="s">
        <v>4002</v>
      </c>
      <c r="F1567" s="5">
        <f>decoded[[#This Row],[FRT_DEC]]-B1566</f>
        <v>3</v>
      </c>
      <c r="G1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INFO]]))),G1566)</f>
        <v>59</v>
      </c>
    </row>
    <row r="1568" spans="1:7" x14ac:dyDescent="0.25">
      <c r="A1568" s="4" t="s">
        <v>1703</v>
      </c>
      <c r="B1568" s="5">
        <v>1556339008985</v>
      </c>
      <c r="C1568" s="4" t="s">
        <v>5905</v>
      </c>
      <c r="D1568" s="4" t="s">
        <v>11</v>
      </c>
      <c r="E1568" s="6" t="s">
        <v>4022</v>
      </c>
      <c r="F1568" s="5">
        <f>decoded[[#This Row],[FRT_DEC]]-B1567</f>
        <v>5</v>
      </c>
      <c r="G1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INFO]]))),G1567)</f>
        <v>59</v>
      </c>
    </row>
    <row r="1569" spans="1:7" x14ac:dyDescent="0.25">
      <c r="A1569" s="4" t="s">
        <v>1704</v>
      </c>
      <c r="B1569" s="5">
        <v>1556339008994</v>
      </c>
      <c r="C1569" s="4" t="s">
        <v>5906</v>
      </c>
      <c r="D1569" s="4" t="s">
        <v>52</v>
      </c>
      <c r="E1569" s="6" t="s">
        <v>53</v>
      </c>
      <c r="F1569" s="5">
        <f>decoded[[#This Row],[FRT_DEC]]-B1568</f>
        <v>9</v>
      </c>
      <c r="G1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INFO]]))),G1568)</f>
        <v>59</v>
      </c>
    </row>
    <row r="1570" spans="1:7" x14ac:dyDescent="0.25">
      <c r="A1570" s="4" t="s">
        <v>1705</v>
      </c>
      <c r="B1570" s="5">
        <v>1556339009022</v>
      </c>
      <c r="C1570" s="4" t="s">
        <v>5907</v>
      </c>
      <c r="D1570" s="4" t="s">
        <v>54</v>
      </c>
      <c r="E1570" s="6" t="s">
        <v>5908</v>
      </c>
      <c r="F1570" s="5">
        <f>decoded[[#This Row],[FRT_DEC]]-B1569</f>
        <v>28</v>
      </c>
      <c r="G1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INFO]]))),G1569)</f>
        <v>59</v>
      </c>
    </row>
    <row r="1571" spans="1:7" x14ac:dyDescent="0.25">
      <c r="A1571" s="4" t="s">
        <v>1706</v>
      </c>
      <c r="B1571" s="5">
        <v>1556339009028</v>
      </c>
      <c r="C1571" s="4" t="s">
        <v>5909</v>
      </c>
      <c r="D1571" s="4" t="s">
        <v>1131</v>
      </c>
      <c r="E1571" s="6" t="s">
        <v>2126</v>
      </c>
      <c r="F1571" s="5">
        <f>decoded[[#This Row],[FRT_DEC]]-B1570</f>
        <v>6</v>
      </c>
      <c r="G1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INFO]]))),G1570)</f>
        <v>59</v>
      </c>
    </row>
    <row r="1572" spans="1:7" x14ac:dyDescent="0.25">
      <c r="A1572" s="4" t="s">
        <v>1900</v>
      </c>
      <c r="B1572" s="5">
        <v>1556339009033</v>
      </c>
      <c r="C1572" s="4" t="s">
        <v>5910</v>
      </c>
      <c r="D1572" s="4" t="s">
        <v>97</v>
      </c>
      <c r="E1572" s="6" t="s">
        <v>2127</v>
      </c>
      <c r="F1572" s="5">
        <f>decoded[[#This Row],[FRT_DEC]]-B1571</f>
        <v>5</v>
      </c>
      <c r="G1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INFO]]))),G1571)</f>
        <v>59</v>
      </c>
    </row>
    <row r="1573" spans="1:7" ht="30" x14ac:dyDescent="0.25">
      <c r="A1573" s="4" t="s">
        <v>1901</v>
      </c>
      <c r="B1573" s="5">
        <v>1556339009048</v>
      </c>
      <c r="C1573" s="4" t="s">
        <v>5911</v>
      </c>
      <c r="D1573" s="4" t="s">
        <v>10</v>
      </c>
      <c r="E1573" s="6" t="s">
        <v>5912</v>
      </c>
      <c r="F1573" s="5">
        <f>decoded[[#This Row],[FRT_DEC]]-B1572</f>
        <v>15</v>
      </c>
      <c r="G1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INFO]]))),G1572)</f>
        <v>59</v>
      </c>
    </row>
    <row r="1574" spans="1:7" ht="30" x14ac:dyDescent="0.25">
      <c r="A1574" s="4" t="s">
        <v>1707</v>
      </c>
      <c r="B1574" s="5">
        <v>1556339009050</v>
      </c>
      <c r="C1574" s="4" t="s">
        <v>5913</v>
      </c>
      <c r="D1574" s="4" t="s">
        <v>10</v>
      </c>
      <c r="E1574" s="6" t="s">
        <v>5912</v>
      </c>
      <c r="F1574" s="5">
        <f>decoded[[#This Row],[FRT_DEC]]-B1573</f>
        <v>2</v>
      </c>
      <c r="G1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INFO]]))),G1573)</f>
        <v>59</v>
      </c>
    </row>
    <row r="1575" spans="1:7" x14ac:dyDescent="0.25">
      <c r="A1575" s="4" t="s">
        <v>1708</v>
      </c>
      <c r="B1575" s="5">
        <v>1556339009053</v>
      </c>
      <c r="C1575" s="4" t="s">
        <v>5914</v>
      </c>
      <c r="D1575" s="4" t="s">
        <v>10</v>
      </c>
      <c r="E1575" s="6" t="s">
        <v>5915</v>
      </c>
      <c r="F1575" s="5">
        <f>decoded[[#This Row],[FRT_DEC]]-B1574</f>
        <v>3</v>
      </c>
      <c r="G1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INFO]]))),G1574)</f>
        <v>59</v>
      </c>
    </row>
    <row r="1576" spans="1:7" x14ac:dyDescent="0.25">
      <c r="A1576" s="4" t="s">
        <v>1902</v>
      </c>
      <c r="B1576" s="5">
        <v>1556339009057</v>
      </c>
      <c r="C1576" s="4" t="s">
        <v>5916</v>
      </c>
      <c r="D1576" s="4" t="s">
        <v>1131</v>
      </c>
      <c r="E1576" s="6" t="s">
        <v>2128</v>
      </c>
      <c r="F1576" s="5">
        <f>decoded[[#This Row],[FRT_DEC]]-B1575</f>
        <v>4</v>
      </c>
      <c r="G1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INFO]]))),G1575)</f>
        <v>59</v>
      </c>
    </row>
    <row r="1577" spans="1:7" x14ac:dyDescent="0.25">
      <c r="A1577" s="4" t="s">
        <v>1903</v>
      </c>
      <c r="B1577" s="5">
        <v>1556339009060</v>
      </c>
      <c r="C1577" s="4" t="s">
        <v>5917</v>
      </c>
      <c r="D1577" s="4" t="s">
        <v>1131</v>
      </c>
      <c r="E1577" s="6" t="s">
        <v>2128</v>
      </c>
      <c r="F1577" s="5">
        <f>decoded[[#This Row],[FRT_DEC]]-B1576</f>
        <v>3</v>
      </c>
      <c r="G1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INFO]]))),G1576)</f>
        <v>59</v>
      </c>
    </row>
    <row r="1578" spans="1:7" x14ac:dyDescent="0.25">
      <c r="A1578" s="4" t="s">
        <v>1904</v>
      </c>
      <c r="B1578" s="5">
        <v>1556339009066</v>
      </c>
      <c r="C1578" s="4" t="s">
        <v>5918</v>
      </c>
      <c r="D1578" s="4" t="s">
        <v>97</v>
      </c>
      <c r="E1578" s="6" t="s">
        <v>2129</v>
      </c>
      <c r="F1578" s="5">
        <f>decoded[[#This Row],[FRT_DEC]]-B1577</f>
        <v>6</v>
      </c>
      <c r="G1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INFO]]))),G1577)</f>
        <v>59</v>
      </c>
    </row>
    <row r="1579" spans="1:7" x14ac:dyDescent="0.25">
      <c r="A1579" s="4" t="s">
        <v>1905</v>
      </c>
      <c r="B1579" s="5">
        <v>1556339009070</v>
      </c>
      <c r="C1579" s="4" t="s">
        <v>5919</v>
      </c>
      <c r="D1579" s="4" t="s">
        <v>16</v>
      </c>
      <c r="E1579" s="6" t="s">
        <v>4057</v>
      </c>
      <c r="F1579" s="5">
        <f>decoded[[#This Row],[FRT_DEC]]-B1578</f>
        <v>4</v>
      </c>
      <c r="G1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INFO]]))),G1578)</f>
        <v>60</v>
      </c>
    </row>
    <row r="1580" spans="1:7" x14ac:dyDescent="0.25">
      <c r="A1580" s="4" t="s">
        <v>1906</v>
      </c>
      <c r="B1580" s="5">
        <v>1556339009075</v>
      </c>
      <c r="C1580" s="4" t="s">
        <v>5920</v>
      </c>
      <c r="D1580" s="4" t="s">
        <v>97</v>
      </c>
      <c r="E1580" s="6" t="s">
        <v>2130</v>
      </c>
      <c r="F1580" s="5">
        <f>decoded[[#This Row],[FRT_DEC]]-B1579</f>
        <v>5</v>
      </c>
      <c r="G1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INFO]]))),G1579)</f>
        <v>60</v>
      </c>
    </row>
    <row r="1581" spans="1:7" x14ac:dyDescent="0.25">
      <c r="A1581" s="4" t="s">
        <v>1907</v>
      </c>
      <c r="B1581" s="5">
        <v>1556339009102</v>
      </c>
      <c r="C1581" s="4" t="s">
        <v>5921</v>
      </c>
      <c r="D1581" s="4" t="s">
        <v>11</v>
      </c>
      <c r="E1581" s="6" t="s">
        <v>4006</v>
      </c>
      <c r="F1581" s="5">
        <f>decoded[[#This Row],[FRT_DEC]]-B1580</f>
        <v>27</v>
      </c>
      <c r="G1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INFO]]))),G1580)</f>
        <v>60</v>
      </c>
    </row>
    <row r="1582" spans="1:7" x14ac:dyDescent="0.25">
      <c r="A1582" s="4" t="s">
        <v>1709</v>
      </c>
      <c r="B1582" s="5">
        <v>1556339009110</v>
      </c>
      <c r="C1582" s="4" t="s">
        <v>5922</v>
      </c>
      <c r="D1582" s="4" t="s">
        <v>52</v>
      </c>
      <c r="E1582" s="6" t="s">
        <v>2078</v>
      </c>
      <c r="F1582" s="5">
        <f>decoded[[#This Row],[FRT_DEC]]-B1581</f>
        <v>8</v>
      </c>
      <c r="G1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INFO]]))),G1581)</f>
        <v>60</v>
      </c>
    </row>
    <row r="1583" spans="1:7" x14ac:dyDescent="0.25">
      <c r="A1583" s="4" t="s">
        <v>1710</v>
      </c>
      <c r="B1583" s="5">
        <v>1556339009113</v>
      </c>
      <c r="C1583" s="4" t="s">
        <v>5923</v>
      </c>
      <c r="D1583" s="4" t="s">
        <v>2079</v>
      </c>
      <c r="E1583" s="6" t="s">
        <v>4058</v>
      </c>
      <c r="F1583" s="5">
        <f>decoded[[#This Row],[FRT_DEC]]-B1582</f>
        <v>3</v>
      </c>
      <c r="G1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INFO]]))),G1582)</f>
        <v>60</v>
      </c>
    </row>
    <row r="1584" spans="1:7" x14ac:dyDescent="0.25">
      <c r="A1584" s="4" t="s">
        <v>1711</v>
      </c>
      <c r="B1584" s="5">
        <v>1556339009137</v>
      </c>
      <c r="C1584" s="4" t="s">
        <v>5924</v>
      </c>
      <c r="D1584" s="4" t="s">
        <v>12</v>
      </c>
      <c r="E1584" s="6" t="s">
        <v>4</v>
      </c>
      <c r="F1584" s="5">
        <f>decoded[[#This Row],[FRT_DEC]]-B1583</f>
        <v>24</v>
      </c>
      <c r="G1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INFO]]))),G1583)</f>
        <v>60</v>
      </c>
    </row>
    <row r="1585" spans="1:7" x14ac:dyDescent="0.25">
      <c r="A1585" s="4" t="s">
        <v>1908</v>
      </c>
      <c r="B1585" s="5">
        <v>1556339009143</v>
      </c>
      <c r="C1585" s="4" t="s">
        <v>5925</v>
      </c>
      <c r="D1585" s="4" t="s">
        <v>8</v>
      </c>
      <c r="E1585" s="6" t="s">
        <v>4078</v>
      </c>
      <c r="F1585" s="5">
        <f>decoded[[#This Row],[FRT_DEC]]-B1584</f>
        <v>6</v>
      </c>
      <c r="G1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INFO]]))),G1584)</f>
        <v>60</v>
      </c>
    </row>
    <row r="1586" spans="1:7" x14ac:dyDescent="0.25">
      <c r="A1586" s="4" t="s">
        <v>1909</v>
      </c>
      <c r="B1586" s="5">
        <v>1556339009494</v>
      </c>
      <c r="C1586" s="4" t="s">
        <v>5926</v>
      </c>
      <c r="D1586" s="4" t="s">
        <v>12</v>
      </c>
      <c r="E1586" s="6" t="s">
        <v>4</v>
      </c>
      <c r="F1586" s="5">
        <f>decoded[[#This Row],[FRT_DEC]]-B1585</f>
        <v>351</v>
      </c>
      <c r="G1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INFO]]))),G1585)</f>
        <v>60</v>
      </c>
    </row>
    <row r="1587" spans="1:7" x14ac:dyDescent="0.25">
      <c r="A1587" s="4" t="s">
        <v>1712</v>
      </c>
      <c r="B1587" s="5">
        <v>1556339009498</v>
      </c>
      <c r="C1587" s="4" t="s">
        <v>5927</v>
      </c>
      <c r="D1587" s="4" t="s">
        <v>8</v>
      </c>
      <c r="E1587" s="6" t="s">
        <v>4089</v>
      </c>
      <c r="F1587" s="5">
        <f>decoded[[#This Row],[FRT_DEC]]-B1586</f>
        <v>4</v>
      </c>
      <c r="G1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INFO]]))),G1586)</f>
        <v>60</v>
      </c>
    </row>
    <row r="1588" spans="1:7" x14ac:dyDescent="0.25">
      <c r="A1588" s="4" t="s">
        <v>1713</v>
      </c>
      <c r="B1588" s="5">
        <v>1556339009656</v>
      </c>
      <c r="C1588" s="4" t="s">
        <v>5928</v>
      </c>
      <c r="D1588" s="4" t="s">
        <v>13</v>
      </c>
      <c r="E1588" s="6" t="s">
        <v>5</v>
      </c>
      <c r="F1588" s="5">
        <f>decoded[[#This Row],[FRT_DEC]]-B1587</f>
        <v>158</v>
      </c>
      <c r="G1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INFO]]))),G1587)</f>
        <v>60</v>
      </c>
    </row>
    <row r="1589" spans="1:7" x14ac:dyDescent="0.25">
      <c r="A1589" s="4" t="s">
        <v>1910</v>
      </c>
      <c r="B1589" s="5">
        <v>1556339009660</v>
      </c>
      <c r="C1589" s="4" t="s">
        <v>5929</v>
      </c>
      <c r="D1589" s="4" t="s">
        <v>11</v>
      </c>
      <c r="E1589" s="6" t="s">
        <v>4010</v>
      </c>
      <c r="F1589" s="5">
        <f>decoded[[#This Row],[FRT_DEC]]-B1588</f>
        <v>4</v>
      </c>
      <c r="G1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INFO]]))),G1588)</f>
        <v>60</v>
      </c>
    </row>
    <row r="1590" spans="1:7" x14ac:dyDescent="0.25">
      <c r="A1590" s="4" t="s">
        <v>1714</v>
      </c>
      <c r="B1590" s="5">
        <v>1556339009732</v>
      </c>
      <c r="C1590" s="4" t="s">
        <v>5930</v>
      </c>
      <c r="D1590" s="4" t="s">
        <v>12</v>
      </c>
      <c r="E1590" s="6" t="s">
        <v>4</v>
      </c>
      <c r="F1590" s="5">
        <f>decoded[[#This Row],[FRT_DEC]]-B1589</f>
        <v>72</v>
      </c>
      <c r="G1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INFO]]))),G1589)</f>
        <v>60</v>
      </c>
    </row>
    <row r="1591" spans="1:7" x14ac:dyDescent="0.25">
      <c r="A1591" s="4" t="s">
        <v>1715</v>
      </c>
      <c r="B1591" s="5">
        <v>1556339009739</v>
      </c>
      <c r="C1591" s="4" t="s">
        <v>5931</v>
      </c>
      <c r="D1591" s="4" t="s">
        <v>14</v>
      </c>
      <c r="E1591" s="6" t="s">
        <v>6</v>
      </c>
      <c r="F1591" s="5">
        <f>decoded[[#This Row],[FRT_DEC]]-B1590</f>
        <v>7</v>
      </c>
      <c r="G1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INFO]]))),G1590)</f>
        <v>60</v>
      </c>
    </row>
    <row r="1592" spans="1:7" x14ac:dyDescent="0.25">
      <c r="A1592" s="4" t="s">
        <v>1716</v>
      </c>
      <c r="B1592" s="5">
        <v>1556339009749</v>
      </c>
      <c r="C1592" s="4" t="s">
        <v>5932</v>
      </c>
      <c r="D1592" s="4" t="s">
        <v>14</v>
      </c>
      <c r="E1592" s="6" t="s">
        <v>71</v>
      </c>
      <c r="F1592" s="5">
        <f>decoded[[#This Row],[FRT_DEC]]-B1591</f>
        <v>10</v>
      </c>
      <c r="G1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INFO]]))),G1591)</f>
        <v>60</v>
      </c>
    </row>
    <row r="1593" spans="1:7" x14ac:dyDescent="0.25">
      <c r="A1593" s="4" t="s">
        <v>1717</v>
      </c>
      <c r="B1593" s="5">
        <v>1556339009771</v>
      </c>
      <c r="C1593" s="4" t="s">
        <v>5933</v>
      </c>
      <c r="D1593" s="4" t="s">
        <v>73</v>
      </c>
      <c r="E1593" s="6" t="s">
        <v>2080</v>
      </c>
      <c r="F1593" s="5">
        <f>decoded[[#This Row],[FRT_DEC]]-B1592</f>
        <v>22</v>
      </c>
      <c r="G1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INFO]]))),G1592)</f>
        <v>60</v>
      </c>
    </row>
    <row r="1594" spans="1:7" x14ac:dyDescent="0.25">
      <c r="A1594" s="4" t="s">
        <v>1718</v>
      </c>
      <c r="B1594" s="5">
        <v>1556339009775</v>
      </c>
      <c r="C1594" s="4" t="s">
        <v>5934</v>
      </c>
      <c r="D1594" s="4" t="s">
        <v>2081</v>
      </c>
      <c r="E1594" s="6" t="s">
        <v>2083</v>
      </c>
      <c r="F1594" s="5">
        <f>decoded[[#This Row],[FRT_DEC]]-B1593</f>
        <v>4</v>
      </c>
      <c r="G1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INFO]]))),G1593)</f>
        <v>60</v>
      </c>
    </row>
    <row r="1595" spans="1:7" x14ac:dyDescent="0.25">
      <c r="A1595" s="4" t="s">
        <v>1719</v>
      </c>
      <c r="B1595" s="5">
        <v>1556339009778</v>
      </c>
      <c r="C1595" s="4" t="s">
        <v>5935</v>
      </c>
      <c r="D1595" s="4" t="s">
        <v>8</v>
      </c>
      <c r="E1595" s="6" t="s">
        <v>4090</v>
      </c>
      <c r="F1595" s="5">
        <f>decoded[[#This Row],[FRT_DEC]]-B1594</f>
        <v>3</v>
      </c>
      <c r="G1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INFO]]))),G1594)</f>
        <v>60</v>
      </c>
    </row>
    <row r="1596" spans="1:7" x14ac:dyDescent="0.25">
      <c r="A1596" s="4" t="s">
        <v>1720</v>
      </c>
      <c r="B1596" s="5">
        <v>1556339010173</v>
      </c>
      <c r="C1596" s="4" t="s">
        <v>5936</v>
      </c>
      <c r="D1596" s="4" t="s">
        <v>55</v>
      </c>
      <c r="E1596" s="6" t="s">
        <v>3990</v>
      </c>
      <c r="F1596" s="5">
        <f>decoded[[#This Row],[FRT_DEC]]-B1595</f>
        <v>395</v>
      </c>
      <c r="G1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INFO]]))),G1595)</f>
        <v>60</v>
      </c>
    </row>
    <row r="1597" spans="1:7" x14ac:dyDescent="0.25">
      <c r="A1597" s="4" t="s">
        <v>1721</v>
      </c>
      <c r="B1597" s="5">
        <v>1556339010176</v>
      </c>
      <c r="C1597" s="4" t="s">
        <v>5937</v>
      </c>
      <c r="D1597" s="4" t="s">
        <v>3743</v>
      </c>
      <c r="E1597" s="6" t="s">
        <v>5938</v>
      </c>
      <c r="F1597" s="5">
        <f>decoded[[#This Row],[FRT_DEC]]-B1596</f>
        <v>3</v>
      </c>
      <c r="G1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INFO]]))),G1596)</f>
        <v>60</v>
      </c>
    </row>
    <row r="1598" spans="1:7" x14ac:dyDescent="0.25">
      <c r="A1598" s="4" t="s">
        <v>1722</v>
      </c>
      <c r="B1598" s="5">
        <v>1556339010178</v>
      </c>
      <c r="C1598" s="4" t="s">
        <v>5939</v>
      </c>
      <c r="D1598" s="4" t="s">
        <v>3743</v>
      </c>
      <c r="E1598" s="6" t="s">
        <v>3983</v>
      </c>
      <c r="F1598" s="5">
        <f>decoded[[#This Row],[FRT_DEC]]-B1597</f>
        <v>2</v>
      </c>
      <c r="G1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INFO]]))),G1597)</f>
        <v>60</v>
      </c>
    </row>
    <row r="1599" spans="1:7" x14ac:dyDescent="0.25">
      <c r="A1599" s="4" t="s">
        <v>1723</v>
      </c>
      <c r="B1599" s="5">
        <v>1556339010212</v>
      </c>
      <c r="C1599" s="4" t="s">
        <v>5940</v>
      </c>
      <c r="D1599" s="4" t="s">
        <v>267</v>
      </c>
      <c r="E1599" s="6" t="s">
        <v>1082</v>
      </c>
      <c r="F1599" s="5">
        <f>decoded[[#This Row],[FRT_DEC]]-B1598</f>
        <v>34</v>
      </c>
      <c r="G1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INFO]]))),G1598)</f>
        <v>60</v>
      </c>
    </row>
    <row r="1600" spans="1:7" x14ac:dyDescent="0.25">
      <c r="A1600" s="4" t="s">
        <v>1724</v>
      </c>
      <c r="B1600" s="5">
        <v>1556339010216</v>
      </c>
      <c r="C1600" s="4" t="s">
        <v>5941</v>
      </c>
      <c r="D1600" s="4" t="s">
        <v>269</v>
      </c>
      <c r="E1600" s="6" t="s">
        <v>5942</v>
      </c>
      <c r="F1600" s="5">
        <f>decoded[[#This Row],[FRT_DEC]]-B1599</f>
        <v>4</v>
      </c>
      <c r="G1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INFO]]))),G1599)</f>
        <v>60</v>
      </c>
    </row>
    <row r="1601" spans="1:7" x14ac:dyDescent="0.25">
      <c r="A1601" s="4" t="s">
        <v>1725</v>
      </c>
      <c r="B1601" s="5">
        <v>1556339010230</v>
      </c>
      <c r="C1601" s="4" t="s">
        <v>5943</v>
      </c>
      <c r="D1601" s="4" t="s">
        <v>11</v>
      </c>
      <c r="E1601" s="6" t="s">
        <v>4011</v>
      </c>
      <c r="F1601" s="5">
        <f>decoded[[#This Row],[FRT_DEC]]-B1600</f>
        <v>14</v>
      </c>
      <c r="G1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INFO]]))),G1600)</f>
        <v>60</v>
      </c>
    </row>
    <row r="1602" spans="1:7" x14ac:dyDescent="0.25">
      <c r="A1602" s="4" t="s">
        <v>1726</v>
      </c>
      <c r="B1602" s="5">
        <v>1556339010250</v>
      </c>
      <c r="C1602" s="4" t="s">
        <v>5944</v>
      </c>
      <c r="D1602" s="4" t="s">
        <v>52</v>
      </c>
      <c r="E1602" s="6" t="s">
        <v>56</v>
      </c>
      <c r="F1602" s="5">
        <f>decoded[[#This Row],[FRT_DEC]]-B1601</f>
        <v>20</v>
      </c>
      <c r="G1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INFO]]))),G1601)</f>
        <v>60</v>
      </c>
    </row>
    <row r="1603" spans="1:7" x14ac:dyDescent="0.25">
      <c r="A1603" s="4" t="s">
        <v>1727</v>
      </c>
      <c r="B1603" s="5">
        <v>1556339010256</v>
      </c>
      <c r="C1603" s="4" t="s">
        <v>5945</v>
      </c>
      <c r="D1603" s="4" t="s">
        <v>272</v>
      </c>
      <c r="E1603" s="6" t="s">
        <v>5946</v>
      </c>
      <c r="F1603" s="5">
        <f>decoded[[#This Row],[FRT_DEC]]-B1602</f>
        <v>6</v>
      </c>
      <c r="G1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INFO]]))),G1602)</f>
        <v>60</v>
      </c>
    </row>
    <row r="1604" spans="1:7" x14ac:dyDescent="0.25">
      <c r="A1604" s="4" t="s">
        <v>1728</v>
      </c>
      <c r="B1604" s="5">
        <v>1556339010276</v>
      </c>
      <c r="C1604" s="4" t="s">
        <v>5947</v>
      </c>
      <c r="D1604" s="4" t="s">
        <v>1131</v>
      </c>
      <c r="E1604" s="6" t="s">
        <v>3767</v>
      </c>
      <c r="F1604" s="5">
        <f>decoded[[#This Row],[FRT_DEC]]-B1603</f>
        <v>20</v>
      </c>
      <c r="G1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INFO]]))),G1603)</f>
        <v>60</v>
      </c>
    </row>
    <row r="1605" spans="1:7" x14ac:dyDescent="0.25">
      <c r="A1605" s="4" t="s">
        <v>1729</v>
      </c>
      <c r="B1605" s="5">
        <v>1556339010281</v>
      </c>
      <c r="C1605" s="4" t="s">
        <v>5948</v>
      </c>
      <c r="D1605" s="4" t="s">
        <v>97</v>
      </c>
      <c r="E1605" s="6" t="s">
        <v>2131</v>
      </c>
      <c r="F1605" s="5">
        <f>decoded[[#This Row],[FRT_DEC]]-B1604</f>
        <v>5</v>
      </c>
      <c r="G1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INFO]]))),G1604)</f>
        <v>60</v>
      </c>
    </row>
    <row r="1606" spans="1:7" x14ac:dyDescent="0.25">
      <c r="A1606" s="4" t="s">
        <v>1730</v>
      </c>
      <c r="B1606" s="5">
        <v>1556339010303</v>
      </c>
      <c r="C1606" s="4" t="s">
        <v>5949</v>
      </c>
      <c r="D1606" s="4" t="s">
        <v>3726</v>
      </c>
      <c r="E1606" s="6" t="s">
        <v>5950</v>
      </c>
      <c r="F1606" s="5">
        <f>decoded[[#This Row],[FRT_DEC]]-B1605</f>
        <v>22</v>
      </c>
      <c r="G1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INFO]]))),G1605)</f>
        <v>60</v>
      </c>
    </row>
    <row r="1607" spans="1:7" x14ac:dyDescent="0.25">
      <c r="A1607" s="4" t="s">
        <v>1731</v>
      </c>
      <c r="B1607" s="5">
        <v>1556339010305</v>
      </c>
      <c r="C1607" s="4" t="s">
        <v>5951</v>
      </c>
      <c r="D1607" s="4" t="s">
        <v>3726</v>
      </c>
      <c r="E1607" s="6" t="s">
        <v>3986</v>
      </c>
      <c r="F1607" s="5">
        <f>decoded[[#This Row],[FRT_DEC]]-B1606</f>
        <v>2</v>
      </c>
      <c r="G1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INFO]]))),G1606)</f>
        <v>60</v>
      </c>
    </row>
    <row r="1608" spans="1:7" x14ac:dyDescent="0.25">
      <c r="A1608" s="4" t="s">
        <v>1732</v>
      </c>
      <c r="B1608" s="5">
        <v>1556339011525</v>
      </c>
      <c r="C1608" s="4" t="s">
        <v>5952</v>
      </c>
      <c r="D1608" s="4" t="s">
        <v>275</v>
      </c>
      <c r="E1608" s="6" t="s">
        <v>5953</v>
      </c>
      <c r="F1608" s="5">
        <f>decoded[[#This Row],[FRT_DEC]]-B1607</f>
        <v>1220</v>
      </c>
      <c r="G1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INFO]]))),G1607)</f>
        <v>60</v>
      </c>
    </row>
    <row r="1609" spans="1:7" x14ac:dyDescent="0.25">
      <c r="A1609" s="4" t="s">
        <v>1733</v>
      </c>
      <c r="B1609" s="5">
        <v>1556339011565</v>
      </c>
      <c r="C1609" s="4" t="s">
        <v>5954</v>
      </c>
      <c r="D1609" s="4" t="s">
        <v>12</v>
      </c>
      <c r="E1609" s="6" t="s">
        <v>4</v>
      </c>
      <c r="F1609" s="5">
        <f>decoded[[#This Row],[FRT_DEC]]-B1608</f>
        <v>40</v>
      </c>
      <c r="G1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INFO]]))),G1608)</f>
        <v>60</v>
      </c>
    </row>
    <row r="1610" spans="1:7" x14ac:dyDescent="0.25">
      <c r="A1610" s="4" t="s">
        <v>1734</v>
      </c>
      <c r="B1610" s="5">
        <v>1556339011569</v>
      </c>
      <c r="C1610" s="4" t="s">
        <v>5955</v>
      </c>
      <c r="D1610" s="4" t="s">
        <v>8</v>
      </c>
      <c r="E1610" s="6" t="s">
        <v>4080</v>
      </c>
      <c r="F1610" s="5">
        <f>decoded[[#This Row],[FRT_DEC]]-B1609</f>
        <v>4</v>
      </c>
      <c r="G1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INFO]]))),G1609)</f>
        <v>60</v>
      </c>
    </row>
    <row r="1611" spans="1:7" x14ac:dyDescent="0.25">
      <c r="A1611" s="4" t="s">
        <v>1735</v>
      </c>
      <c r="B1611" s="5">
        <v>1556339012853</v>
      </c>
      <c r="C1611" s="4" t="s">
        <v>5956</v>
      </c>
      <c r="D1611" s="4" t="s">
        <v>15</v>
      </c>
      <c r="E1611" s="6" t="s">
        <v>5957</v>
      </c>
      <c r="F1611" s="5">
        <f>decoded[[#This Row],[FRT_DEC]]-B1610</f>
        <v>1284</v>
      </c>
      <c r="G1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INFO]]))),G1610)</f>
        <v>60</v>
      </c>
    </row>
    <row r="1612" spans="1:7" x14ac:dyDescent="0.25">
      <c r="A1612" s="4" t="s">
        <v>1911</v>
      </c>
      <c r="B1612" s="5">
        <v>1556339012856</v>
      </c>
      <c r="C1612" s="4" t="s">
        <v>5958</v>
      </c>
      <c r="D1612" s="4" t="s">
        <v>15</v>
      </c>
      <c r="E1612" s="6" t="s">
        <v>3987</v>
      </c>
      <c r="F1612" s="5">
        <f>decoded[[#This Row],[FRT_DEC]]-B1611</f>
        <v>3</v>
      </c>
      <c r="G1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INFO]]))),G1611)</f>
        <v>60</v>
      </c>
    </row>
    <row r="1613" spans="1:7" x14ac:dyDescent="0.25">
      <c r="A1613" s="4" t="s">
        <v>1736</v>
      </c>
      <c r="B1613" s="5">
        <v>1556339012859</v>
      </c>
      <c r="C1613" s="4" t="s">
        <v>5959</v>
      </c>
      <c r="D1613" s="4" t="s">
        <v>3744</v>
      </c>
      <c r="E1613" s="6" t="s">
        <v>5960</v>
      </c>
      <c r="F1613" s="5">
        <f>decoded[[#This Row],[FRT_DEC]]-B1612</f>
        <v>3</v>
      </c>
      <c r="G1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INFO]]))),G1612)</f>
        <v>60</v>
      </c>
    </row>
    <row r="1614" spans="1:7" x14ac:dyDescent="0.25">
      <c r="A1614" s="4" t="s">
        <v>1737</v>
      </c>
      <c r="B1614" s="5">
        <v>1556339012862</v>
      </c>
      <c r="C1614" s="4" t="s">
        <v>5961</v>
      </c>
      <c r="D1614" s="4" t="s">
        <v>3744</v>
      </c>
      <c r="E1614" s="6" t="s">
        <v>3988</v>
      </c>
      <c r="F1614" s="5">
        <f>decoded[[#This Row],[FRT_DEC]]-B1613</f>
        <v>3</v>
      </c>
      <c r="G1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INFO]]))),G1613)</f>
        <v>60</v>
      </c>
    </row>
    <row r="1615" spans="1:7" x14ac:dyDescent="0.25">
      <c r="A1615" s="4" t="s">
        <v>1738</v>
      </c>
      <c r="B1615" s="5">
        <v>1556339012896</v>
      </c>
      <c r="C1615" s="4" t="s">
        <v>5962</v>
      </c>
      <c r="D1615" s="4" t="s">
        <v>3765</v>
      </c>
      <c r="E1615" s="6" t="s">
        <v>3766</v>
      </c>
      <c r="F1615" s="5">
        <f>decoded[[#This Row],[FRT_DEC]]-B1614</f>
        <v>34</v>
      </c>
      <c r="G1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INFO]]))),G1614)</f>
        <v>60</v>
      </c>
    </row>
    <row r="1616" spans="1:7" ht="30" x14ac:dyDescent="0.25">
      <c r="A1616" s="4" t="s">
        <v>1739</v>
      </c>
      <c r="B1616" s="5">
        <v>1556339012899</v>
      </c>
      <c r="C1616" s="4" t="s">
        <v>5963</v>
      </c>
      <c r="D1616" s="4" t="s">
        <v>267</v>
      </c>
      <c r="E1616" s="6" t="s">
        <v>281</v>
      </c>
      <c r="F1616" s="5">
        <f>decoded[[#This Row],[FRT_DEC]]-B1615</f>
        <v>3</v>
      </c>
      <c r="G1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INFO]]))),G1615)</f>
        <v>60</v>
      </c>
    </row>
    <row r="1617" spans="1:7" x14ac:dyDescent="0.25">
      <c r="A1617" s="4" t="s">
        <v>1740</v>
      </c>
      <c r="B1617" s="5">
        <v>1556339012901</v>
      </c>
      <c r="C1617" s="4" t="s">
        <v>5964</v>
      </c>
      <c r="D1617" s="4" t="s">
        <v>269</v>
      </c>
      <c r="E1617" s="6" t="s">
        <v>283</v>
      </c>
      <c r="F1617" s="5">
        <f>decoded[[#This Row],[FRT_DEC]]-B1616</f>
        <v>2</v>
      </c>
      <c r="G1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INFO]]))),G1616)</f>
        <v>60</v>
      </c>
    </row>
    <row r="1618" spans="1:7" x14ac:dyDescent="0.25">
      <c r="A1618" s="4" t="s">
        <v>1741</v>
      </c>
      <c r="B1618" s="5">
        <v>1556339012906</v>
      </c>
      <c r="C1618" s="4" t="s">
        <v>5965</v>
      </c>
      <c r="D1618" s="4" t="s">
        <v>1131</v>
      </c>
      <c r="E1618" s="6" t="s">
        <v>2132</v>
      </c>
      <c r="F1618" s="5">
        <f>decoded[[#This Row],[FRT_DEC]]-B1617</f>
        <v>5</v>
      </c>
      <c r="G1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INFO]]))),G1617)</f>
        <v>60</v>
      </c>
    </row>
    <row r="1619" spans="1:7" x14ac:dyDescent="0.25">
      <c r="A1619" s="4" t="s">
        <v>1742</v>
      </c>
      <c r="B1619" s="5">
        <v>1556339012911</v>
      </c>
      <c r="C1619" s="4" t="s">
        <v>5966</v>
      </c>
      <c r="D1619" s="4" t="s">
        <v>97</v>
      </c>
      <c r="E1619" s="6" t="s">
        <v>2133</v>
      </c>
      <c r="F1619" s="5">
        <f>decoded[[#This Row],[FRT_DEC]]-B1618</f>
        <v>5</v>
      </c>
      <c r="G1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INFO]]))),G1618)</f>
        <v>60</v>
      </c>
    </row>
    <row r="1620" spans="1:7" x14ac:dyDescent="0.25">
      <c r="A1620" s="4" t="s">
        <v>1743</v>
      </c>
      <c r="B1620" s="5">
        <v>1556339012916</v>
      </c>
      <c r="C1620" s="4" t="s">
        <v>5967</v>
      </c>
      <c r="D1620" s="4" t="s">
        <v>97</v>
      </c>
      <c r="E1620" s="6" t="s">
        <v>2134</v>
      </c>
      <c r="F1620" s="5">
        <f>decoded[[#This Row],[FRT_DEC]]-B1619</f>
        <v>5</v>
      </c>
      <c r="G1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INFO]]))),G1619)</f>
        <v>60</v>
      </c>
    </row>
    <row r="1621" spans="1:7" x14ac:dyDescent="0.25">
      <c r="A1621" s="4" t="s">
        <v>1744</v>
      </c>
      <c r="B1621" s="5">
        <v>1556339012927</v>
      </c>
      <c r="C1621" s="4" t="s">
        <v>5968</v>
      </c>
      <c r="D1621" s="4" t="s">
        <v>272</v>
      </c>
      <c r="E1621" s="6" t="s">
        <v>5969</v>
      </c>
      <c r="F1621" s="5">
        <f>decoded[[#This Row],[FRT_DEC]]-B1620</f>
        <v>11</v>
      </c>
      <c r="G1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INFO]]))),G1620)</f>
        <v>60</v>
      </c>
    </row>
    <row r="1622" spans="1:7" x14ac:dyDescent="0.25">
      <c r="A1622" s="4" t="s">
        <v>1745</v>
      </c>
      <c r="B1622" s="5">
        <v>1556339013458</v>
      </c>
      <c r="C1622" s="4" t="s">
        <v>5970</v>
      </c>
      <c r="D1622" s="4" t="s">
        <v>1131</v>
      </c>
      <c r="E1622" s="6" t="s">
        <v>2135</v>
      </c>
      <c r="F1622" s="5">
        <f>decoded[[#This Row],[FRT_DEC]]-B1621</f>
        <v>531</v>
      </c>
      <c r="G1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INFO]]))),G1621)</f>
        <v>60</v>
      </c>
    </row>
    <row r="1623" spans="1:7" x14ac:dyDescent="0.25">
      <c r="A1623" s="4" t="s">
        <v>1746</v>
      </c>
      <c r="B1623" s="5">
        <v>1556339013464</v>
      </c>
      <c r="C1623" s="4" t="s">
        <v>5971</v>
      </c>
      <c r="D1623" s="4" t="s">
        <v>97</v>
      </c>
      <c r="E1623" s="6" t="s">
        <v>2136</v>
      </c>
      <c r="F1623" s="5">
        <f>decoded[[#This Row],[FRT_DEC]]-B1622</f>
        <v>6</v>
      </c>
      <c r="G1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INFO]]))),G1622)</f>
        <v>60</v>
      </c>
    </row>
    <row r="1624" spans="1:7" x14ac:dyDescent="0.25">
      <c r="A1624" s="4" t="s">
        <v>1747</v>
      </c>
      <c r="B1624" s="5">
        <v>1556339013476</v>
      </c>
      <c r="C1624" s="4" t="s">
        <v>5972</v>
      </c>
      <c r="D1624" s="4" t="s">
        <v>3727</v>
      </c>
      <c r="E1624" s="6" t="s">
        <v>5973</v>
      </c>
      <c r="F1624" s="5">
        <f>decoded[[#This Row],[FRT_DEC]]-B1623</f>
        <v>12</v>
      </c>
      <c r="G1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INFO]]))),G1623)</f>
        <v>60</v>
      </c>
    </row>
    <row r="1625" spans="1:7" x14ac:dyDescent="0.25">
      <c r="A1625" s="4" t="s">
        <v>1748</v>
      </c>
      <c r="B1625" s="5">
        <v>1556339013630</v>
      </c>
      <c r="C1625" s="4" t="s">
        <v>5974</v>
      </c>
      <c r="D1625" s="4" t="s">
        <v>289</v>
      </c>
      <c r="E1625" s="6" t="s">
        <v>5975</v>
      </c>
      <c r="F1625" s="5">
        <f>decoded[[#This Row],[FRT_DEC]]-B1624</f>
        <v>154</v>
      </c>
      <c r="G1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INFO]]))),G1624)</f>
        <v>60</v>
      </c>
    </row>
    <row r="1626" spans="1:7" x14ac:dyDescent="0.25">
      <c r="A1626" s="4" t="s">
        <v>1749</v>
      </c>
      <c r="B1626" s="5">
        <v>1556339014447</v>
      </c>
      <c r="C1626" s="4" t="s">
        <v>5976</v>
      </c>
      <c r="D1626" s="4" t="s">
        <v>13</v>
      </c>
      <c r="E1626" s="6" t="s">
        <v>5</v>
      </c>
      <c r="F1626" s="5">
        <f>decoded[[#This Row],[FRT_DEC]]-B1625</f>
        <v>817</v>
      </c>
      <c r="G1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INFO]]))),G1625)</f>
        <v>60</v>
      </c>
    </row>
    <row r="1627" spans="1:7" x14ac:dyDescent="0.25">
      <c r="A1627" s="4" t="s">
        <v>1750</v>
      </c>
      <c r="B1627" s="5">
        <v>1556339014452</v>
      </c>
      <c r="C1627" s="4" t="s">
        <v>5977</v>
      </c>
      <c r="D1627" s="4" t="s">
        <v>11</v>
      </c>
      <c r="E1627" s="6" t="s">
        <v>4021</v>
      </c>
      <c r="F1627" s="5">
        <f>decoded[[#This Row],[FRT_DEC]]-B1626</f>
        <v>5</v>
      </c>
      <c r="G1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INFO]]))),G1626)</f>
        <v>60</v>
      </c>
    </row>
    <row r="1628" spans="1:7" x14ac:dyDescent="0.25">
      <c r="A1628" s="4" t="s">
        <v>1751</v>
      </c>
      <c r="B1628" s="5">
        <v>1556339014489</v>
      </c>
      <c r="C1628" s="4" t="s">
        <v>5978</v>
      </c>
      <c r="D1628" s="4" t="s">
        <v>12</v>
      </c>
      <c r="E1628" s="6" t="s">
        <v>4</v>
      </c>
      <c r="F1628" s="5">
        <f>decoded[[#This Row],[FRT_DEC]]-B1627</f>
        <v>37</v>
      </c>
      <c r="G1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INFO]]))),G1627)</f>
        <v>60</v>
      </c>
    </row>
    <row r="1629" spans="1:7" x14ac:dyDescent="0.25">
      <c r="A1629" s="4" t="s">
        <v>1752</v>
      </c>
      <c r="B1629" s="5">
        <v>1556339014492</v>
      </c>
      <c r="C1629" s="4" t="s">
        <v>5979</v>
      </c>
      <c r="D1629" s="4" t="s">
        <v>14</v>
      </c>
      <c r="E1629" s="6" t="s">
        <v>6</v>
      </c>
      <c r="F1629" s="5">
        <f>decoded[[#This Row],[FRT_DEC]]-B1628</f>
        <v>3</v>
      </c>
      <c r="G1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INFO]]))),G1628)</f>
        <v>60</v>
      </c>
    </row>
    <row r="1630" spans="1:7" x14ac:dyDescent="0.25">
      <c r="A1630" s="4" t="s">
        <v>1753</v>
      </c>
      <c r="B1630" s="5">
        <v>1556339014499</v>
      </c>
      <c r="C1630" s="4" t="s">
        <v>5980</v>
      </c>
      <c r="D1630" s="4" t="s">
        <v>14</v>
      </c>
      <c r="E1630" s="6" t="s">
        <v>36</v>
      </c>
      <c r="F1630" s="5">
        <f>decoded[[#This Row],[FRT_DEC]]-B1629</f>
        <v>7</v>
      </c>
      <c r="G1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INFO]]))),G1629)</f>
        <v>60</v>
      </c>
    </row>
    <row r="1631" spans="1:7" x14ac:dyDescent="0.25">
      <c r="A1631" s="4" t="s">
        <v>1754</v>
      </c>
      <c r="B1631" s="5">
        <v>1556339014949</v>
      </c>
      <c r="C1631" s="4" t="s">
        <v>5981</v>
      </c>
      <c r="D1631" s="4" t="s">
        <v>109</v>
      </c>
      <c r="E1631" s="6" t="s">
        <v>4099</v>
      </c>
      <c r="F1631" s="5">
        <f>decoded[[#This Row],[FRT_DEC]]-B1630</f>
        <v>450</v>
      </c>
      <c r="G1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INFO]]))),G1630)</f>
        <v>60</v>
      </c>
    </row>
    <row r="1632" spans="1:7" x14ac:dyDescent="0.25">
      <c r="A1632" s="4" t="s">
        <v>1755</v>
      </c>
      <c r="B1632" s="5">
        <v>1556339014952</v>
      </c>
      <c r="C1632" s="4" t="s">
        <v>5982</v>
      </c>
      <c r="D1632" s="4" t="s">
        <v>3742</v>
      </c>
      <c r="E1632" s="6" t="s">
        <v>5983</v>
      </c>
      <c r="F1632" s="5">
        <f>decoded[[#This Row],[FRT_DEC]]-B1631</f>
        <v>3</v>
      </c>
      <c r="G1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INFO]]))),G1631)</f>
        <v>60</v>
      </c>
    </row>
    <row r="1633" spans="1:7" x14ac:dyDescent="0.25">
      <c r="A1633" s="4" t="s">
        <v>1756</v>
      </c>
      <c r="B1633" s="5">
        <v>1556339014954</v>
      </c>
      <c r="C1633" s="4" t="s">
        <v>5984</v>
      </c>
      <c r="D1633" s="4" t="s">
        <v>3742</v>
      </c>
      <c r="E1633" s="6" t="s">
        <v>3982</v>
      </c>
      <c r="F1633" s="5">
        <f>decoded[[#This Row],[FRT_DEC]]-B1632</f>
        <v>2</v>
      </c>
      <c r="G1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INFO]]))),G1632)</f>
        <v>60</v>
      </c>
    </row>
    <row r="1634" spans="1:7" x14ac:dyDescent="0.25">
      <c r="A1634" s="4" t="s">
        <v>1912</v>
      </c>
      <c r="B1634" s="5">
        <v>1556339014994</v>
      </c>
      <c r="C1634" s="4" t="s">
        <v>5985</v>
      </c>
      <c r="D1634" s="4" t="s">
        <v>1131</v>
      </c>
      <c r="E1634" s="6" t="s">
        <v>2137</v>
      </c>
      <c r="F1634" s="5">
        <f>decoded[[#This Row],[FRT_DEC]]-B1633</f>
        <v>40</v>
      </c>
      <c r="G1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INFO]]))),G1633)</f>
        <v>60</v>
      </c>
    </row>
    <row r="1635" spans="1:7" x14ac:dyDescent="0.25">
      <c r="A1635" s="4" t="s">
        <v>1913</v>
      </c>
      <c r="B1635" s="5">
        <v>1556339014998</v>
      </c>
      <c r="C1635" s="4" t="s">
        <v>5986</v>
      </c>
      <c r="D1635" s="4" t="s">
        <v>97</v>
      </c>
      <c r="E1635" s="6" t="s">
        <v>2138</v>
      </c>
      <c r="F1635" s="5">
        <f>decoded[[#This Row],[FRT_DEC]]-B1634</f>
        <v>4</v>
      </c>
      <c r="G1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INFO]]))),G1634)</f>
        <v>60</v>
      </c>
    </row>
    <row r="1636" spans="1:7" x14ac:dyDescent="0.25">
      <c r="A1636" s="4" t="s">
        <v>1757</v>
      </c>
      <c r="B1636" s="5">
        <v>1556339015032</v>
      </c>
      <c r="C1636" s="4" t="s">
        <v>5987</v>
      </c>
      <c r="D1636" s="4" t="s">
        <v>11</v>
      </c>
      <c r="E1636" s="6" t="s">
        <v>4008</v>
      </c>
      <c r="F1636" s="5">
        <f>decoded[[#This Row],[FRT_DEC]]-B1635</f>
        <v>34</v>
      </c>
      <c r="G1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INFO]]))),G1635)</f>
        <v>60</v>
      </c>
    </row>
    <row r="1637" spans="1:7" x14ac:dyDescent="0.25">
      <c r="A1637" s="4" t="s">
        <v>1758</v>
      </c>
      <c r="B1637" s="5">
        <v>1556339015049</v>
      </c>
      <c r="C1637" s="4" t="s">
        <v>5988</v>
      </c>
      <c r="D1637" s="4" t="s">
        <v>8</v>
      </c>
      <c r="E1637" s="6" t="s">
        <v>4105</v>
      </c>
      <c r="F1637" s="5">
        <f>decoded[[#This Row],[FRT_DEC]]-B1636</f>
        <v>17</v>
      </c>
      <c r="G1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INFO]]))),G1636)</f>
        <v>60</v>
      </c>
    </row>
    <row r="1638" spans="1:7" x14ac:dyDescent="0.25">
      <c r="A1638" s="4" t="s">
        <v>1914</v>
      </c>
      <c r="B1638" s="5">
        <v>1556339015073</v>
      </c>
      <c r="C1638" s="4" t="s">
        <v>5989</v>
      </c>
      <c r="D1638" s="4" t="s">
        <v>12</v>
      </c>
      <c r="E1638" s="6" t="s">
        <v>4</v>
      </c>
      <c r="F1638" s="5">
        <f>decoded[[#This Row],[FRT_DEC]]-B1637</f>
        <v>24</v>
      </c>
      <c r="G1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INFO]]))),G1637)</f>
        <v>60</v>
      </c>
    </row>
    <row r="1639" spans="1:7" x14ac:dyDescent="0.25">
      <c r="A1639" s="4" t="s">
        <v>1915</v>
      </c>
      <c r="B1639" s="5">
        <v>1556339015077</v>
      </c>
      <c r="C1639" s="4" t="s">
        <v>5990</v>
      </c>
      <c r="D1639" s="4" t="s">
        <v>8</v>
      </c>
      <c r="E1639" s="6" t="s">
        <v>4079</v>
      </c>
      <c r="F1639" s="5">
        <f>decoded[[#This Row],[FRT_DEC]]-B1638</f>
        <v>4</v>
      </c>
      <c r="G1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INFO]]))),G1638)</f>
        <v>60</v>
      </c>
    </row>
    <row r="1640" spans="1:7" x14ac:dyDescent="0.25">
      <c r="A1640" s="4" t="s">
        <v>1916</v>
      </c>
      <c r="B1640" s="5">
        <v>1556339015208</v>
      </c>
      <c r="C1640" s="4" t="s">
        <v>5991</v>
      </c>
      <c r="D1640" s="4" t="s">
        <v>110</v>
      </c>
      <c r="E1640" s="6" t="s">
        <v>290</v>
      </c>
      <c r="F1640" s="5">
        <f>decoded[[#This Row],[FRT_DEC]]-B1639</f>
        <v>131</v>
      </c>
      <c r="G1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INFO]]))),G1639)</f>
        <v>60</v>
      </c>
    </row>
    <row r="1641" spans="1:7" x14ac:dyDescent="0.25">
      <c r="A1641" s="4" t="s">
        <v>1917</v>
      </c>
      <c r="B1641" s="5">
        <v>1556339015215</v>
      </c>
      <c r="C1641" s="4" t="s">
        <v>5992</v>
      </c>
      <c r="D1641" s="4" t="s">
        <v>112</v>
      </c>
      <c r="E1641" s="6" t="s">
        <v>3769</v>
      </c>
      <c r="F1641" s="5">
        <f>decoded[[#This Row],[FRT_DEC]]-B1640</f>
        <v>7</v>
      </c>
      <c r="G1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INFO]]))),G1640)</f>
        <v>60</v>
      </c>
    </row>
    <row r="1642" spans="1:7" x14ac:dyDescent="0.25">
      <c r="A1642" s="4" t="s">
        <v>1918</v>
      </c>
      <c r="B1642" s="5">
        <v>1556339015353</v>
      </c>
      <c r="C1642" s="4" t="s">
        <v>5993</v>
      </c>
      <c r="D1642" s="4" t="s">
        <v>1131</v>
      </c>
      <c r="E1642" s="6" t="s">
        <v>2139</v>
      </c>
      <c r="F1642" s="5">
        <f>decoded[[#This Row],[FRT_DEC]]-B1641</f>
        <v>138</v>
      </c>
      <c r="G1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INFO]]))),G1641)</f>
        <v>60</v>
      </c>
    </row>
    <row r="1643" spans="1:7" x14ac:dyDescent="0.25">
      <c r="A1643" s="4" t="s">
        <v>1919</v>
      </c>
      <c r="B1643" s="5">
        <v>1556339015357</v>
      </c>
      <c r="C1643" s="4" t="s">
        <v>5994</v>
      </c>
      <c r="D1643" s="4" t="s">
        <v>97</v>
      </c>
      <c r="E1643" s="6" t="s">
        <v>2140</v>
      </c>
      <c r="F1643" s="5">
        <f>decoded[[#This Row],[FRT_DEC]]-B1642</f>
        <v>4</v>
      </c>
      <c r="G1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INFO]]))),G1642)</f>
        <v>60</v>
      </c>
    </row>
    <row r="1644" spans="1:7" x14ac:dyDescent="0.25">
      <c r="A1644" s="4" t="s">
        <v>1759</v>
      </c>
      <c r="B1644" s="5">
        <v>1556339015392</v>
      </c>
      <c r="C1644" s="4" t="s">
        <v>5995</v>
      </c>
      <c r="D1644" s="4" t="s">
        <v>1131</v>
      </c>
      <c r="E1644" s="6" t="s">
        <v>2141</v>
      </c>
      <c r="F1644" s="5">
        <f>decoded[[#This Row],[FRT_DEC]]-B1643</f>
        <v>35</v>
      </c>
      <c r="G1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INFO]]))),G1643)</f>
        <v>60</v>
      </c>
    </row>
    <row r="1645" spans="1:7" x14ac:dyDescent="0.25">
      <c r="A1645" s="4" t="s">
        <v>1760</v>
      </c>
      <c r="B1645" s="5">
        <v>1556339015396</v>
      </c>
      <c r="C1645" s="4" t="s">
        <v>5996</v>
      </c>
      <c r="D1645" s="4" t="s">
        <v>97</v>
      </c>
      <c r="E1645" s="6" t="s">
        <v>2142</v>
      </c>
      <c r="F1645" s="5">
        <f>decoded[[#This Row],[FRT_DEC]]-B1644</f>
        <v>4</v>
      </c>
      <c r="G1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INFO]]))),G1644)</f>
        <v>60</v>
      </c>
    </row>
    <row r="1646" spans="1:7" x14ac:dyDescent="0.25">
      <c r="A1646" s="4" t="s">
        <v>1761</v>
      </c>
      <c r="B1646" s="5">
        <v>1556339015401</v>
      </c>
      <c r="C1646" s="4" t="s">
        <v>5997</v>
      </c>
      <c r="D1646" s="4" t="s">
        <v>11</v>
      </c>
      <c r="E1646" s="6" t="s">
        <v>4006</v>
      </c>
      <c r="F1646" s="5">
        <f>decoded[[#This Row],[FRT_DEC]]-B1645</f>
        <v>5</v>
      </c>
      <c r="G1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INFO]]))),G1645)</f>
        <v>60</v>
      </c>
    </row>
    <row r="1647" spans="1:7" x14ac:dyDescent="0.25">
      <c r="A1647" s="4" t="s">
        <v>1920</v>
      </c>
      <c r="B1647" s="5">
        <v>1556339015410</v>
      </c>
      <c r="C1647" s="4" t="s">
        <v>5998</v>
      </c>
      <c r="D1647" s="4" t="s">
        <v>52</v>
      </c>
      <c r="E1647" s="6" t="s">
        <v>2078</v>
      </c>
      <c r="F1647" s="5">
        <f>decoded[[#This Row],[FRT_DEC]]-B1646</f>
        <v>9</v>
      </c>
      <c r="G1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INFO]]))),G1646)</f>
        <v>60</v>
      </c>
    </row>
    <row r="1648" spans="1:7" x14ac:dyDescent="0.25">
      <c r="A1648" s="4" t="s">
        <v>1921</v>
      </c>
      <c r="B1648" s="5">
        <v>1556339015414</v>
      </c>
      <c r="C1648" s="4" t="s">
        <v>5999</v>
      </c>
      <c r="D1648" s="4" t="s">
        <v>2079</v>
      </c>
      <c r="E1648" s="6" t="s">
        <v>4058</v>
      </c>
      <c r="F1648" s="5">
        <f>decoded[[#This Row],[FRT_DEC]]-B1647</f>
        <v>4</v>
      </c>
      <c r="G1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INFO]]))),G1647)</f>
        <v>60</v>
      </c>
    </row>
    <row r="1649" spans="1:7" x14ac:dyDescent="0.25">
      <c r="A1649" s="4" t="s">
        <v>1762</v>
      </c>
      <c r="B1649" s="5">
        <v>1556339015438</v>
      </c>
      <c r="C1649" s="4" t="s">
        <v>6000</v>
      </c>
      <c r="D1649" s="4" t="s">
        <v>12</v>
      </c>
      <c r="E1649" s="6" t="s">
        <v>4</v>
      </c>
      <c r="F1649" s="5">
        <f>decoded[[#This Row],[FRT_DEC]]-B1648</f>
        <v>24</v>
      </c>
      <c r="G1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INFO]]))),G1648)</f>
        <v>60</v>
      </c>
    </row>
    <row r="1650" spans="1:7" x14ac:dyDescent="0.25">
      <c r="A1650" s="4" t="s">
        <v>1763</v>
      </c>
      <c r="B1650" s="5">
        <v>1556339015442</v>
      </c>
      <c r="C1650" s="4" t="s">
        <v>6001</v>
      </c>
      <c r="D1650" s="4" t="s">
        <v>8</v>
      </c>
      <c r="E1650" s="6" t="s">
        <v>4089</v>
      </c>
      <c r="F1650" s="5">
        <f>decoded[[#This Row],[FRT_DEC]]-B1649</f>
        <v>4</v>
      </c>
      <c r="G1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INFO]]))),G1649)</f>
        <v>60</v>
      </c>
    </row>
    <row r="1651" spans="1:7" x14ac:dyDescent="0.25">
      <c r="A1651" s="4" t="s">
        <v>1922</v>
      </c>
      <c r="B1651" s="5">
        <v>1556339015611</v>
      </c>
      <c r="C1651" s="4" t="s">
        <v>6002</v>
      </c>
      <c r="D1651" s="4" t="s">
        <v>13</v>
      </c>
      <c r="E1651" s="6" t="s">
        <v>5</v>
      </c>
      <c r="F1651" s="5">
        <f>decoded[[#This Row],[FRT_DEC]]-B1650</f>
        <v>169</v>
      </c>
      <c r="G1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INFO]]))),G1650)</f>
        <v>60</v>
      </c>
    </row>
    <row r="1652" spans="1:7" x14ac:dyDescent="0.25">
      <c r="A1652" s="4" t="s">
        <v>1764</v>
      </c>
      <c r="B1652" s="5">
        <v>1556339015615</v>
      </c>
      <c r="C1652" s="4" t="s">
        <v>6003</v>
      </c>
      <c r="D1652" s="4" t="s">
        <v>11</v>
      </c>
      <c r="E1652" s="6" t="s">
        <v>4010</v>
      </c>
      <c r="F1652" s="5">
        <f>decoded[[#This Row],[FRT_DEC]]-B1651</f>
        <v>4</v>
      </c>
      <c r="G1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INFO]]))),G1651)</f>
        <v>60</v>
      </c>
    </row>
    <row r="1653" spans="1:7" x14ac:dyDescent="0.25">
      <c r="A1653" s="4" t="s">
        <v>1765</v>
      </c>
      <c r="B1653" s="5">
        <v>1556339015687</v>
      </c>
      <c r="C1653" s="4" t="s">
        <v>6004</v>
      </c>
      <c r="D1653" s="4" t="s">
        <v>12</v>
      </c>
      <c r="E1653" s="6" t="s">
        <v>4</v>
      </c>
      <c r="F1653" s="5">
        <f>decoded[[#This Row],[FRT_DEC]]-B1652</f>
        <v>72</v>
      </c>
      <c r="G1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INFO]]))),G1652)</f>
        <v>60</v>
      </c>
    </row>
    <row r="1654" spans="1:7" x14ac:dyDescent="0.25">
      <c r="A1654" s="4" t="s">
        <v>1766</v>
      </c>
      <c r="B1654" s="5">
        <v>1556339015690</v>
      </c>
      <c r="C1654" s="4" t="s">
        <v>6005</v>
      </c>
      <c r="D1654" s="4" t="s">
        <v>14</v>
      </c>
      <c r="E1654" s="6" t="s">
        <v>6</v>
      </c>
      <c r="F1654" s="5">
        <f>decoded[[#This Row],[FRT_DEC]]-B1653</f>
        <v>3</v>
      </c>
      <c r="G1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INFO]]))),G1653)</f>
        <v>60</v>
      </c>
    </row>
    <row r="1655" spans="1:7" x14ac:dyDescent="0.25">
      <c r="A1655" s="4" t="s">
        <v>1767</v>
      </c>
      <c r="B1655" s="5">
        <v>1556339015699</v>
      </c>
      <c r="C1655" s="4" t="s">
        <v>6006</v>
      </c>
      <c r="D1655" s="4" t="s">
        <v>14</v>
      </c>
      <c r="E1655" s="6" t="s">
        <v>71</v>
      </c>
      <c r="F1655" s="5">
        <f>decoded[[#This Row],[FRT_DEC]]-B1654</f>
        <v>9</v>
      </c>
      <c r="G1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INFO]]))),G1654)</f>
        <v>60</v>
      </c>
    </row>
    <row r="1656" spans="1:7" x14ac:dyDescent="0.25">
      <c r="A1656" s="4" t="s">
        <v>1768</v>
      </c>
      <c r="B1656" s="5">
        <v>1556339015761</v>
      </c>
      <c r="C1656" s="4" t="s">
        <v>6007</v>
      </c>
      <c r="D1656" s="4" t="s">
        <v>73</v>
      </c>
      <c r="E1656" s="6" t="s">
        <v>2080</v>
      </c>
      <c r="F1656" s="5">
        <f>decoded[[#This Row],[FRT_DEC]]-B1655</f>
        <v>62</v>
      </c>
      <c r="G1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INFO]]))),G1655)</f>
        <v>60</v>
      </c>
    </row>
    <row r="1657" spans="1:7" x14ac:dyDescent="0.25">
      <c r="A1657" s="4" t="s">
        <v>1769</v>
      </c>
      <c r="B1657" s="5">
        <v>1556339015765</v>
      </c>
      <c r="C1657" s="4" t="s">
        <v>6008</v>
      </c>
      <c r="D1657" s="4" t="s">
        <v>2081</v>
      </c>
      <c r="E1657" s="6" t="s">
        <v>2083</v>
      </c>
      <c r="F1657" s="5">
        <f>decoded[[#This Row],[FRT_DEC]]-B1656</f>
        <v>4</v>
      </c>
      <c r="G1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INFO]]))),G1656)</f>
        <v>60</v>
      </c>
    </row>
    <row r="1658" spans="1:7" x14ac:dyDescent="0.25">
      <c r="A1658" s="4" t="s">
        <v>1770</v>
      </c>
      <c r="B1658" s="5">
        <v>1556339015769</v>
      </c>
      <c r="C1658" s="4" t="s">
        <v>6009</v>
      </c>
      <c r="D1658" s="4" t="s">
        <v>8</v>
      </c>
      <c r="E1658" s="6" t="s">
        <v>4090</v>
      </c>
      <c r="F1658" s="5">
        <f>decoded[[#This Row],[FRT_DEC]]-B1657</f>
        <v>4</v>
      </c>
      <c r="G1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INFO]]))),G1657)</f>
        <v>60</v>
      </c>
    </row>
    <row r="1659" spans="1:7" x14ac:dyDescent="0.25">
      <c r="A1659" s="4" t="s">
        <v>1771</v>
      </c>
      <c r="B1659" s="5">
        <v>1556339016045</v>
      </c>
      <c r="C1659" s="4" t="s">
        <v>6010</v>
      </c>
      <c r="D1659" s="4" t="s">
        <v>55</v>
      </c>
      <c r="E1659" s="6" t="s">
        <v>3753</v>
      </c>
      <c r="F1659" s="5">
        <f>decoded[[#This Row],[FRT_DEC]]-B1658</f>
        <v>276</v>
      </c>
      <c r="G1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INFO]]))),G1658)</f>
        <v>60</v>
      </c>
    </row>
    <row r="1660" spans="1:7" x14ac:dyDescent="0.25">
      <c r="A1660" s="4" t="s">
        <v>1772</v>
      </c>
      <c r="B1660" s="5">
        <v>1556339016048</v>
      </c>
      <c r="C1660" s="4" t="s">
        <v>6011</v>
      </c>
      <c r="D1660" s="4" t="s">
        <v>3743</v>
      </c>
      <c r="E1660" s="6" t="s">
        <v>6012</v>
      </c>
      <c r="F1660" s="5">
        <f>decoded[[#This Row],[FRT_DEC]]-B1659</f>
        <v>3</v>
      </c>
      <c r="G1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INFO]]))),G1659)</f>
        <v>60</v>
      </c>
    </row>
    <row r="1661" spans="1:7" x14ac:dyDescent="0.25">
      <c r="A1661" s="4" t="s">
        <v>1773</v>
      </c>
      <c r="B1661" s="5">
        <v>1556339016050</v>
      </c>
      <c r="C1661" s="4" t="s">
        <v>6013</v>
      </c>
      <c r="D1661" s="4" t="s">
        <v>3743</v>
      </c>
      <c r="E1661" s="6" t="s">
        <v>3983</v>
      </c>
      <c r="F1661" s="5">
        <f>decoded[[#This Row],[FRT_DEC]]-B1660</f>
        <v>2</v>
      </c>
      <c r="G1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INFO]]))),G1660)</f>
        <v>60</v>
      </c>
    </row>
    <row r="1662" spans="1:7" ht="30" x14ac:dyDescent="0.25">
      <c r="A1662" s="4" t="s">
        <v>1774</v>
      </c>
      <c r="B1662" s="5">
        <v>1556339016083</v>
      </c>
      <c r="C1662" s="4" t="s">
        <v>6014</v>
      </c>
      <c r="D1662" s="4" t="s">
        <v>267</v>
      </c>
      <c r="E1662" s="6" t="s">
        <v>2119</v>
      </c>
      <c r="F1662" s="5">
        <f>decoded[[#This Row],[FRT_DEC]]-B1661</f>
        <v>33</v>
      </c>
      <c r="G1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INFO]]))),G1661)</f>
        <v>60</v>
      </c>
    </row>
    <row r="1663" spans="1:7" x14ac:dyDescent="0.25">
      <c r="A1663" s="4" t="s">
        <v>1775</v>
      </c>
      <c r="B1663" s="5">
        <v>1556339016086</v>
      </c>
      <c r="C1663" s="4" t="s">
        <v>6015</v>
      </c>
      <c r="D1663" s="4" t="s">
        <v>269</v>
      </c>
      <c r="E1663" s="6" t="s">
        <v>6016</v>
      </c>
      <c r="F1663" s="5">
        <f>decoded[[#This Row],[FRT_DEC]]-B1662</f>
        <v>3</v>
      </c>
      <c r="G1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INFO]]))),G1662)</f>
        <v>60</v>
      </c>
    </row>
    <row r="1664" spans="1:7" x14ac:dyDescent="0.25">
      <c r="A1664" s="4" t="s">
        <v>1776</v>
      </c>
      <c r="B1664" s="5">
        <v>1556339016096</v>
      </c>
      <c r="C1664" s="4" t="s">
        <v>6017</v>
      </c>
      <c r="D1664" s="4" t="s">
        <v>291</v>
      </c>
      <c r="E1664" s="6" t="s">
        <v>4042</v>
      </c>
      <c r="F1664" s="5">
        <f>decoded[[#This Row],[FRT_DEC]]-B1663</f>
        <v>10</v>
      </c>
      <c r="G1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INFO]]))),G1663)</f>
        <v>60</v>
      </c>
    </row>
    <row r="1665" spans="1:7" x14ac:dyDescent="0.25">
      <c r="A1665" s="4" t="s">
        <v>1777</v>
      </c>
      <c r="B1665" s="5">
        <v>1556339016101</v>
      </c>
      <c r="C1665" s="4" t="s">
        <v>6018</v>
      </c>
      <c r="D1665" s="4" t="s">
        <v>11</v>
      </c>
      <c r="E1665" s="6" t="s">
        <v>4011</v>
      </c>
      <c r="F1665" s="5">
        <f>decoded[[#This Row],[FRT_DEC]]-B1664</f>
        <v>5</v>
      </c>
      <c r="G1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INFO]]))),G1664)</f>
        <v>60</v>
      </c>
    </row>
    <row r="1666" spans="1:7" x14ac:dyDescent="0.25">
      <c r="A1666" s="4" t="s">
        <v>1778</v>
      </c>
      <c r="B1666" s="5">
        <v>1556339016123</v>
      </c>
      <c r="C1666" s="4" t="s">
        <v>6019</v>
      </c>
      <c r="D1666" s="4" t="s">
        <v>52</v>
      </c>
      <c r="E1666" s="6" t="s">
        <v>56</v>
      </c>
      <c r="F1666" s="5">
        <f>decoded[[#This Row],[FRT_DEC]]-B1665</f>
        <v>22</v>
      </c>
      <c r="G1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INFO]]))),G1665)</f>
        <v>60</v>
      </c>
    </row>
    <row r="1667" spans="1:7" x14ac:dyDescent="0.25">
      <c r="A1667" s="4" t="s">
        <v>1779</v>
      </c>
      <c r="B1667" s="5">
        <v>1556339016129</v>
      </c>
      <c r="C1667" s="4" t="s">
        <v>6020</v>
      </c>
      <c r="D1667" s="4" t="s">
        <v>272</v>
      </c>
      <c r="E1667" s="6" t="s">
        <v>6021</v>
      </c>
      <c r="F1667" s="5">
        <f>decoded[[#This Row],[FRT_DEC]]-B1666</f>
        <v>6</v>
      </c>
      <c r="G1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INFO]]))),G1666)</f>
        <v>60</v>
      </c>
    </row>
    <row r="1668" spans="1:7" x14ac:dyDescent="0.25">
      <c r="A1668" s="4" t="s">
        <v>1780</v>
      </c>
      <c r="B1668" s="5">
        <v>1556339016136</v>
      </c>
      <c r="C1668" s="4" t="s">
        <v>6022</v>
      </c>
      <c r="D1668" s="4" t="s">
        <v>1131</v>
      </c>
      <c r="E1668" s="6" t="s">
        <v>2143</v>
      </c>
      <c r="F1668" s="5">
        <f>decoded[[#This Row],[FRT_DEC]]-B1667</f>
        <v>7</v>
      </c>
      <c r="G1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INFO]]))),G1667)</f>
        <v>60</v>
      </c>
    </row>
    <row r="1669" spans="1:7" x14ac:dyDescent="0.25">
      <c r="A1669" s="4" t="s">
        <v>1781</v>
      </c>
      <c r="B1669" s="5">
        <v>1556339016142</v>
      </c>
      <c r="C1669" s="4" t="s">
        <v>6023</v>
      </c>
      <c r="D1669" s="4" t="s">
        <v>1131</v>
      </c>
      <c r="E1669" s="6" t="s">
        <v>2144</v>
      </c>
      <c r="F1669" s="5">
        <f>decoded[[#This Row],[FRT_DEC]]-B1668</f>
        <v>6</v>
      </c>
      <c r="G1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INFO]]))),G1668)</f>
        <v>60</v>
      </c>
    </row>
    <row r="1670" spans="1:7" x14ac:dyDescent="0.25">
      <c r="A1670" s="4" t="s">
        <v>1782</v>
      </c>
      <c r="B1670" s="5">
        <v>1556339016161</v>
      </c>
      <c r="C1670" s="4" t="s">
        <v>6024</v>
      </c>
      <c r="D1670" s="4" t="s">
        <v>97</v>
      </c>
      <c r="E1670" s="6" t="s">
        <v>2131</v>
      </c>
      <c r="F1670" s="5">
        <f>decoded[[#This Row],[FRT_DEC]]-B1669</f>
        <v>19</v>
      </c>
      <c r="G1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INFO]]))),G1669)</f>
        <v>60</v>
      </c>
    </row>
    <row r="1671" spans="1:7" x14ac:dyDescent="0.25">
      <c r="A1671" s="4" t="s">
        <v>1783</v>
      </c>
      <c r="B1671" s="5">
        <v>1556339016184</v>
      </c>
      <c r="C1671" s="4" t="s">
        <v>6025</v>
      </c>
      <c r="D1671" s="4" t="s">
        <v>3726</v>
      </c>
      <c r="E1671" s="6" t="s">
        <v>6026</v>
      </c>
      <c r="F1671" s="5">
        <f>decoded[[#This Row],[FRT_DEC]]-B1670</f>
        <v>23</v>
      </c>
      <c r="G1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INFO]]))),G1670)</f>
        <v>60</v>
      </c>
    </row>
    <row r="1672" spans="1:7" x14ac:dyDescent="0.25">
      <c r="A1672" s="4" t="s">
        <v>1784</v>
      </c>
      <c r="B1672" s="5">
        <v>1556339016186</v>
      </c>
      <c r="C1672" s="4" t="s">
        <v>6027</v>
      </c>
      <c r="D1672" s="4" t="s">
        <v>3726</v>
      </c>
      <c r="E1672" s="6" t="s">
        <v>3986</v>
      </c>
      <c r="F1672" s="5">
        <f>decoded[[#This Row],[FRT_DEC]]-B1671</f>
        <v>2</v>
      </c>
      <c r="G1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INFO]]))),G1671)</f>
        <v>60</v>
      </c>
    </row>
    <row r="1673" spans="1:7" x14ac:dyDescent="0.25">
      <c r="A1673" s="4" t="s">
        <v>1785</v>
      </c>
      <c r="B1673" s="5">
        <v>1556339016992</v>
      </c>
      <c r="C1673" s="4" t="s">
        <v>6028</v>
      </c>
      <c r="D1673" s="4" t="s">
        <v>275</v>
      </c>
      <c r="E1673" s="6" t="s">
        <v>5953</v>
      </c>
      <c r="F1673" s="5">
        <f>decoded[[#This Row],[FRT_DEC]]-B1672</f>
        <v>806</v>
      </c>
      <c r="G1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INFO]]))),G1672)</f>
        <v>60</v>
      </c>
    </row>
    <row r="1674" spans="1:7" x14ac:dyDescent="0.25">
      <c r="A1674" s="4" t="s">
        <v>1786</v>
      </c>
      <c r="B1674" s="5">
        <v>1556339017033</v>
      </c>
      <c r="C1674" s="4" t="s">
        <v>6029</v>
      </c>
      <c r="D1674" s="4" t="s">
        <v>12</v>
      </c>
      <c r="E1674" s="6" t="s">
        <v>4</v>
      </c>
      <c r="F1674" s="5">
        <f>decoded[[#This Row],[FRT_DEC]]-B1673</f>
        <v>41</v>
      </c>
      <c r="G1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INFO]]))),G1673)</f>
        <v>60</v>
      </c>
    </row>
    <row r="1675" spans="1:7" x14ac:dyDescent="0.25">
      <c r="A1675" s="4" t="s">
        <v>1787</v>
      </c>
      <c r="B1675" s="5">
        <v>1556339017037</v>
      </c>
      <c r="C1675" s="4" t="s">
        <v>6030</v>
      </c>
      <c r="D1675" s="4" t="s">
        <v>8</v>
      </c>
      <c r="E1675" s="6" t="s">
        <v>4080</v>
      </c>
      <c r="F1675" s="5">
        <f>decoded[[#This Row],[FRT_DEC]]-B1674</f>
        <v>4</v>
      </c>
      <c r="G1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INFO]]))),G1674)</f>
        <v>60</v>
      </c>
    </row>
    <row r="1676" spans="1:7" x14ac:dyDescent="0.25">
      <c r="A1676" s="4" t="s">
        <v>1788</v>
      </c>
      <c r="B1676" s="5">
        <v>1556339018321</v>
      </c>
      <c r="C1676" s="4" t="s">
        <v>6031</v>
      </c>
      <c r="D1676" s="4" t="s">
        <v>15</v>
      </c>
      <c r="E1676" s="6" t="s">
        <v>6032</v>
      </c>
      <c r="F1676" s="5">
        <f>decoded[[#This Row],[FRT_DEC]]-B1675</f>
        <v>1284</v>
      </c>
      <c r="G1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INFO]]))),G1675)</f>
        <v>60</v>
      </c>
    </row>
    <row r="1677" spans="1:7" x14ac:dyDescent="0.25">
      <c r="A1677" s="4" t="s">
        <v>1789</v>
      </c>
      <c r="B1677" s="5">
        <v>1556339018324</v>
      </c>
      <c r="C1677" s="4" t="s">
        <v>6033</v>
      </c>
      <c r="D1677" s="4" t="s">
        <v>15</v>
      </c>
      <c r="E1677" s="6" t="s">
        <v>3987</v>
      </c>
      <c r="F1677" s="5">
        <f>decoded[[#This Row],[FRT_DEC]]-B1676</f>
        <v>3</v>
      </c>
      <c r="G1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INFO]]))),G1676)</f>
        <v>60</v>
      </c>
    </row>
    <row r="1678" spans="1:7" x14ac:dyDescent="0.25">
      <c r="A1678" s="4" t="s">
        <v>1790</v>
      </c>
      <c r="B1678" s="5">
        <v>1556339018326</v>
      </c>
      <c r="C1678" s="4" t="s">
        <v>6034</v>
      </c>
      <c r="D1678" s="4" t="s">
        <v>3744</v>
      </c>
      <c r="E1678" s="6" t="s">
        <v>6035</v>
      </c>
      <c r="F1678" s="5">
        <f>decoded[[#This Row],[FRT_DEC]]-B1677</f>
        <v>2</v>
      </c>
      <c r="G1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INFO]]))),G1677)</f>
        <v>60</v>
      </c>
    </row>
    <row r="1679" spans="1:7" x14ac:dyDescent="0.25">
      <c r="A1679" s="4" t="s">
        <v>1791</v>
      </c>
      <c r="B1679" s="5">
        <v>1556339018328</v>
      </c>
      <c r="C1679" s="4" t="s">
        <v>6036</v>
      </c>
      <c r="D1679" s="4" t="s">
        <v>3744</v>
      </c>
      <c r="E1679" s="6" t="s">
        <v>3988</v>
      </c>
      <c r="F1679" s="5">
        <f>decoded[[#This Row],[FRT_DEC]]-B1678</f>
        <v>2</v>
      </c>
      <c r="G1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INFO]]))),G1678)</f>
        <v>60</v>
      </c>
    </row>
    <row r="1680" spans="1:7" x14ac:dyDescent="0.25">
      <c r="A1680" s="4" t="s">
        <v>1792</v>
      </c>
      <c r="B1680" s="5">
        <v>1556339018409</v>
      </c>
      <c r="C1680" s="4" t="s">
        <v>6037</v>
      </c>
      <c r="D1680" s="4" t="s">
        <v>3765</v>
      </c>
      <c r="E1680" s="6" t="s">
        <v>3766</v>
      </c>
      <c r="F1680" s="5">
        <f>decoded[[#This Row],[FRT_DEC]]-B1679</f>
        <v>81</v>
      </c>
      <c r="G1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INFO]]))),G1679)</f>
        <v>60</v>
      </c>
    </row>
    <row r="1681" spans="1:7" ht="30" x14ac:dyDescent="0.25">
      <c r="A1681" s="4" t="s">
        <v>1944</v>
      </c>
      <c r="B1681" s="5">
        <v>1556339018412</v>
      </c>
      <c r="C1681" s="4" t="s">
        <v>6038</v>
      </c>
      <c r="D1681" s="4" t="s">
        <v>267</v>
      </c>
      <c r="E1681" s="6" t="s">
        <v>2163</v>
      </c>
      <c r="F1681" s="5">
        <f>decoded[[#This Row],[FRT_DEC]]-B1680</f>
        <v>3</v>
      </c>
      <c r="G1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INFO]]))),G1680)</f>
        <v>60</v>
      </c>
    </row>
    <row r="1682" spans="1:7" x14ac:dyDescent="0.25">
      <c r="A1682" s="4" t="s">
        <v>1793</v>
      </c>
      <c r="B1682" s="5">
        <v>1556339018415</v>
      </c>
      <c r="C1682" s="4" t="s">
        <v>6039</v>
      </c>
      <c r="D1682" s="4" t="s">
        <v>269</v>
      </c>
      <c r="E1682" s="6" t="s">
        <v>298</v>
      </c>
      <c r="F1682" s="5">
        <f>decoded[[#This Row],[FRT_DEC]]-B1681</f>
        <v>3</v>
      </c>
      <c r="G1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INFO]]))),G1681)</f>
        <v>60</v>
      </c>
    </row>
    <row r="1683" spans="1:7" x14ac:dyDescent="0.25">
      <c r="A1683" s="4" t="s">
        <v>1794</v>
      </c>
      <c r="B1683" s="5">
        <v>1556339018423</v>
      </c>
      <c r="C1683" s="4" t="s">
        <v>6040</v>
      </c>
      <c r="D1683" s="4" t="s">
        <v>57</v>
      </c>
      <c r="E1683" s="6" t="s">
        <v>58</v>
      </c>
      <c r="F1683" s="5">
        <f>decoded[[#This Row],[FRT_DEC]]-B1682</f>
        <v>8</v>
      </c>
      <c r="G1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INFO]]))),G1682)</f>
        <v>60</v>
      </c>
    </row>
    <row r="1684" spans="1:7" x14ac:dyDescent="0.25">
      <c r="A1684" s="4" t="s">
        <v>1795</v>
      </c>
      <c r="B1684" s="5">
        <v>1556339018427</v>
      </c>
      <c r="C1684" s="4" t="s">
        <v>6041</v>
      </c>
      <c r="D1684" s="4" t="s">
        <v>57</v>
      </c>
      <c r="E1684" s="6" t="s">
        <v>59</v>
      </c>
      <c r="F1684" s="5">
        <f>decoded[[#This Row],[FRT_DEC]]-B1683</f>
        <v>4</v>
      </c>
      <c r="G1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INFO]]))),G1683)</f>
        <v>60</v>
      </c>
    </row>
    <row r="1685" spans="1:7" x14ac:dyDescent="0.25">
      <c r="A1685" s="4" t="s">
        <v>1796</v>
      </c>
      <c r="B1685" s="5">
        <v>1556339018430</v>
      </c>
      <c r="C1685" s="4" t="s">
        <v>6042</v>
      </c>
      <c r="D1685" s="4" t="s">
        <v>57</v>
      </c>
      <c r="E1685" s="6" t="s">
        <v>60</v>
      </c>
      <c r="F1685" s="5">
        <f>decoded[[#This Row],[FRT_DEC]]-B1684</f>
        <v>3</v>
      </c>
      <c r="G1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INFO]]))),G1684)</f>
        <v>60</v>
      </c>
    </row>
    <row r="1686" spans="1:7" x14ac:dyDescent="0.25">
      <c r="A1686" s="4" t="s">
        <v>1797</v>
      </c>
      <c r="B1686" s="5">
        <v>1556339018433</v>
      </c>
      <c r="C1686" s="4" t="s">
        <v>6043</v>
      </c>
      <c r="D1686" s="4" t="s">
        <v>61</v>
      </c>
      <c r="E1686" s="6" t="s">
        <v>6044</v>
      </c>
      <c r="F1686" s="5">
        <f>decoded[[#This Row],[FRT_DEC]]-B1685</f>
        <v>3</v>
      </c>
      <c r="G1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INFO]]))),G1685)</f>
        <v>60</v>
      </c>
    </row>
    <row r="1687" spans="1:7" x14ac:dyDescent="0.25">
      <c r="A1687" s="4" t="s">
        <v>1798</v>
      </c>
      <c r="B1687" s="5">
        <v>1556339018437</v>
      </c>
      <c r="C1687" s="4" t="s">
        <v>6045</v>
      </c>
      <c r="D1687" s="4" t="s">
        <v>62</v>
      </c>
      <c r="E1687" s="6" t="s">
        <v>63</v>
      </c>
      <c r="F1687" s="5">
        <f>decoded[[#This Row],[FRT_DEC]]-B1686</f>
        <v>4</v>
      </c>
      <c r="G1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INFO]]))),G1686)</f>
        <v>60</v>
      </c>
    </row>
    <row r="1688" spans="1:7" x14ac:dyDescent="0.25">
      <c r="A1688" s="4" t="s">
        <v>1799</v>
      </c>
      <c r="B1688" s="5">
        <v>1556339018457</v>
      </c>
      <c r="C1688" s="4" t="s">
        <v>6046</v>
      </c>
      <c r="D1688" s="4" t="s">
        <v>1131</v>
      </c>
      <c r="E1688" s="6" t="s">
        <v>2132</v>
      </c>
      <c r="F1688" s="5">
        <f>decoded[[#This Row],[FRT_DEC]]-B1687</f>
        <v>20</v>
      </c>
      <c r="G1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INFO]]))),G1687)</f>
        <v>60</v>
      </c>
    </row>
    <row r="1689" spans="1:7" x14ac:dyDescent="0.25">
      <c r="A1689" s="4" t="s">
        <v>1800</v>
      </c>
      <c r="B1689" s="5">
        <v>1556339018462</v>
      </c>
      <c r="C1689" s="4" t="s">
        <v>6047</v>
      </c>
      <c r="D1689" s="4" t="s">
        <v>1131</v>
      </c>
      <c r="E1689" s="6" t="s">
        <v>2145</v>
      </c>
      <c r="F1689" s="5">
        <f>decoded[[#This Row],[FRT_DEC]]-B1688</f>
        <v>5</v>
      </c>
      <c r="G1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INFO]]))),G1688)</f>
        <v>60</v>
      </c>
    </row>
    <row r="1690" spans="1:7" x14ac:dyDescent="0.25">
      <c r="A1690" s="4" t="s">
        <v>1801</v>
      </c>
      <c r="B1690" s="5">
        <v>1556339018468</v>
      </c>
      <c r="C1690" s="4" t="s">
        <v>6048</v>
      </c>
      <c r="D1690" s="4" t="s">
        <v>65</v>
      </c>
      <c r="E1690" s="6" t="s">
        <v>66</v>
      </c>
      <c r="F1690" s="5">
        <f>decoded[[#This Row],[FRT_DEC]]-B1689</f>
        <v>6</v>
      </c>
      <c r="G1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INFO]]))),G1689)</f>
        <v>60</v>
      </c>
    </row>
    <row r="1691" spans="1:7" x14ac:dyDescent="0.25">
      <c r="A1691" s="4" t="s">
        <v>1802</v>
      </c>
      <c r="B1691" s="5">
        <v>1556339018477</v>
      </c>
      <c r="C1691" s="4" t="s">
        <v>6049</v>
      </c>
      <c r="D1691" s="4" t="s">
        <v>11</v>
      </c>
      <c r="E1691" s="6" t="s">
        <v>4014</v>
      </c>
      <c r="F1691" s="5">
        <f>decoded[[#This Row],[FRT_DEC]]-B1690</f>
        <v>9</v>
      </c>
      <c r="G1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INFO]]))),G1690)</f>
        <v>60</v>
      </c>
    </row>
    <row r="1692" spans="1:7" x14ac:dyDescent="0.25">
      <c r="A1692" s="4" t="s">
        <v>1803</v>
      </c>
      <c r="B1692" s="5">
        <v>1556339018489</v>
      </c>
      <c r="C1692" s="4" t="s">
        <v>6050</v>
      </c>
      <c r="D1692" s="4" t="s">
        <v>52</v>
      </c>
      <c r="E1692" s="6" t="s">
        <v>754</v>
      </c>
      <c r="F1692" s="5">
        <f>decoded[[#This Row],[FRT_DEC]]-B1691</f>
        <v>12</v>
      </c>
      <c r="G1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INFO]]))),G1691)</f>
        <v>60</v>
      </c>
    </row>
    <row r="1693" spans="1:7" x14ac:dyDescent="0.25">
      <c r="A1693" s="4" t="s">
        <v>1804</v>
      </c>
      <c r="B1693" s="5">
        <v>1556339018493</v>
      </c>
      <c r="C1693" s="4" t="s">
        <v>6051</v>
      </c>
      <c r="D1693" s="4" t="s">
        <v>11</v>
      </c>
      <c r="E1693" s="6" t="s">
        <v>4024</v>
      </c>
      <c r="F1693" s="5">
        <f>decoded[[#This Row],[FRT_DEC]]-B1692</f>
        <v>4</v>
      </c>
      <c r="G1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INFO]]))),G1692)</f>
        <v>60</v>
      </c>
    </row>
    <row r="1694" spans="1:7" x14ac:dyDescent="0.25">
      <c r="A1694" s="4" t="s">
        <v>1805</v>
      </c>
      <c r="B1694" s="5">
        <v>1556339018502</v>
      </c>
      <c r="C1694" s="4" t="s">
        <v>6052</v>
      </c>
      <c r="D1694" s="4" t="s">
        <v>52</v>
      </c>
      <c r="E1694" s="6" t="s">
        <v>64</v>
      </c>
      <c r="F1694" s="5">
        <f>decoded[[#This Row],[FRT_DEC]]-B1693</f>
        <v>9</v>
      </c>
      <c r="G1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INFO]]))),G1693)</f>
        <v>60</v>
      </c>
    </row>
    <row r="1695" spans="1:7" x14ac:dyDescent="0.25">
      <c r="A1695" s="4" t="s">
        <v>1806</v>
      </c>
      <c r="B1695" s="5">
        <v>1556339018507</v>
      </c>
      <c r="C1695" s="4" t="s">
        <v>6053</v>
      </c>
      <c r="D1695" s="4" t="s">
        <v>67</v>
      </c>
      <c r="E1695" s="6" t="s">
        <v>4100</v>
      </c>
      <c r="F1695" s="5">
        <f>decoded[[#This Row],[FRT_DEC]]-B1694</f>
        <v>5</v>
      </c>
      <c r="G1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INFO]]))),G1694)</f>
        <v>60</v>
      </c>
    </row>
    <row r="1696" spans="1:7" x14ac:dyDescent="0.25">
      <c r="A1696" s="4" t="s">
        <v>1807</v>
      </c>
      <c r="B1696" s="5">
        <v>1556339018513</v>
      </c>
      <c r="C1696" s="4" t="s">
        <v>6054</v>
      </c>
      <c r="D1696" s="4" t="s">
        <v>97</v>
      </c>
      <c r="E1696" s="6" t="s">
        <v>3741</v>
      </c>
      <c r="F1696" s="5">
        <f>decoded[[#This Row],[FRT_DEC]]-B1695</f>
        <v>6</v>
      </c>
      <c r="G1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INFO]]))),G1695)</f>
        <v>60</v>
      </c>
    </row>
    <row r="1697" spans="1:7" x14ac:dyDescent="0.25">
      <c r="A1697" s="4" t="s">
        <v>1808</v>
      </c>
      <c r="B1697" s="5">
        <v>1556339018519</v>
      </c>
      <c r="C1697" s="4" t="s">
        <v>6055</v>
      </c>
      <c r="D1697" s="4" t="s">
        <v>97</v>
      </c>
      <c r="E1697" s="6" t="s">
        <v>2127</v>
      </c>
      <c r="F1697" s="5">
        <f>decoded[[#This Row],[FRT_DEC]]-B1696</f>
        <v>6</v>
      </c>
      <c r="G1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INFO]]))),G1696)</f>
        <v>60</v>
      </c>
    </row>
    <row r="1698" spans="1:7" x14ac:dyDescent="0.25">
      <c r="A1698" s="4" t="s">
        <v>1809</v>
      </c>
      <c r="B1698" s="5">
        <v>1556339018532</v>
      </c>
      <c r="C1698" s="4" t="s">
        <v>6056</v>
      </c>
      <c r="D1698" s="4" t="s">
        <v>9</v>
      </c>
      <c r="E1698" s="6" t="s">
        <v>4002</v>
      </c>
      <c r="F1698" s="5">
        <f>decoded[[#This Row],[FRT_DEC]]-B1697</f>
        <v>13</v>
      </c>
      <c r="G1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INFO]]))),G1697)</f>
        <v>60</v>
      </c>
    </row>
    <row r="1699" spans="1:7" x14ac:dyDescent="0.25">
      <c r="A1699" s="4" t="s">
        <v>1810</v>
      </c>
      <c r="B1699" s="5">
        <v>1556339018536</v>
      </c>
      <c r="C1699" s="4" t="s">
        <v>6057</v>
      </c>
      <c r="D1699" s="4" t="s">
        <v>97</v>
      </c>
      <c r="E1699" s="6" t="s">
        <v>2146</v>
      </c>
      <c r="F1699" s="5">
        <f>decoded[[#This Row],[FRT_DEC]]-B1698</f>
        <v>4</v>
      </c>
      <c r="G1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INFO]]))),G1698)</f>
        <v>60</v>
      </c>
    </row>
    <row r="1700" spans="1:7" x14ac:dyDescent="0.25">
      <c r="A1700" s="4" t="s">
        <v>1811</v>
      </c>
      <c r="B1700" s="5">
        <v>1556339019285</v>
      </c>
      <c r="C1700" s="4" t="s">
        <v>6058</v>
      </c>
      <c r="D1700" s="4" t="s">
        <v>12</v>
      </c>
      <c r="E1700" s="6" t="s">
        <v>4</v>
      </c>
      <c r="F1700" s="5">
        <f>decoded[[#This Row],[FRT_DEC]]-B1699</f>
        <v>749</v>
      </c>
      <c r="G1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INFO]]))),G1699)</f>
        <v>60</v>
      </c>
    </row>
    <row r="1701" spans="1:7" x14ac:dyDescent="0.25">
      <c r="A1701" s="4" t="s">
        <v>1812</v>
      </c>
      <c r="B1701" s="5">
        <v>1556339019290</v>
      </c>
      <c r="C1701" s="4" t="s">
        <v>6059</v>
      </c>
      <c r="D1701" s="4" t="s">
        <v>8</v>
      </c>
      <c r="E1701" s="6" t="s">
        <v>4081</v>
      </c>
      <c r="F1701" s="5">
        <f>decoded[[#This Row],[FRT_DEC]]-B1700</f>
        <v>5</v>
      </c>
      <c r="G1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INFO]]))),G1700)</f>
        <v>60</v>
      </c>
    </row>
    <row r="1702" spans="1:7" x14ac:dyDescent="0.25">
      <c r="A1702" s="4" t="s">
        <v>1813</v>
      </c>
      <c r="B1702" s="5">
        <v>1556339019386</v>
      </c>
      <c r="C1702" s="4" t="s">
        <v>6060</v>
      </c>
      <c r="D1702" s="4" t="s">
        <v>12</v>
      </c>
      <c r="E1702" s="6" t="s">
        <v>4</v>
      </c>
      <c r="F1702" s="5">
        <f>decoded[[#This Row],[FRT_DEC]]-B1701</f>
        <v>96</v>
      </c>
      <c r="G1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INFO]]))),G1701)</f>
        <v>60</v>
      </c>
    </row>
    <row r="1703" spans="1:7" x14ac:dyDescent="0.25">
      <c r="A1703" s="4" t="s">
        <v>1814</v>
      </c>
      <c r="B1703" s="5">
        <v>1556339019392</v>
      </c>
      <c r="C1703" s="4" t="s">
        <v>6061</v>
      </c>
      <c r="D1703" s="4" t="s">
        <v>8</v>
      </c>
      <c r="E1703" s="6" t="s">
        <v>4089</v>
      </c>
      <c r="F1703" s="5">
        <f>decoded[[#This Row],[FRT_DEC]]-B1702</f>
        <v>6</v>
      </c>
      <c r="G1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INFO]]))),G1702)</f>
        <v>60</v>
      </c>
    </row>
    <row r="1704" spans="1:7" x14ac:dyDescent="0.25">
      <c r="A1704" s="4" t="s">
        <v>1815</v>
      </c>
      <c r="B1704" s="5">
        <v>1556339464390</v>
      </c>
      <c r="C1704" s="4" t="s">
        <v>6062</v>
      </c>
      <c r="D1704" s="4" t="s">
        <v>13</v>
      </c>
      <c r="E1704" s="6" t="s">
        <v>5</v>
      </c>
      <c r="F1704" s="5">
        <f>decoded[[#This Row],[FRT_DEC]]-B1703</f>
        <v>444998</v>
      </c>
      <c r="G1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INFO]]))),G1703)</f>
        <v>60</v>
      </c>
    </row>
    <row r="1705" spans="1:7" x14ac:dyDescent="0.25">
      <c r="A1705" s="4" t="s">
        <v>1816</v>
      </c>
      <c r="B1705" s="5">
        <v>1556339464395</v>
      </c>
      <c r="C1705" s="4" t="s">
        <v>6063</v>
      </c>
      <c r="D1705" s="4" t="s">
        <v>11</v>
      </c>
      <c r="E1705" s="6" t="s">
        <v>4000</v>
      </c>
      <c r="F1705" s="5">
        <f>decoded[[#This Row],[FRT_DEC]]-B1704</f>
        <v>5</v>
      </c>
      <c r="G1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INFO]]))),G1704)</f>
        <v>60</v>
      </c>
    </row>
    <row r="1706" spans="1:7" x14ac:dyDescent="0.25">
      <c r="A1706" s="4" t="s">
        <v>1817</v>
      </c>
      <c r="B1706" s="5">
        <v>1556339464432</v>
      </c>
      <c r="C1706" s="4" t="s">
        <v>6064</v>
      </c>
      <c r="D1706" s="4" t="s">
        <v>12</v>
      </c>
      <c r="E1706" s="6" t="s">
        <v>4</v>
      </c>
      <c r="F1706" s="5">
        <f>decoded[[#This Row],[FRT_DEC]]-B1705</f>
        <v>37</v>
      </c>
      <c r="G1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INFO]]))),G1705)</f>
        <v>60</v>
      </c>
    </row>
    <row r="1707" spans="1:7" x14ac:dyDescent="0.25">
      <c r="A1707" s="4" t="s">
        <v>1818</v>
      </c>
      <c r="B1707" s="5">
        <v>1556339464436</v>
      </c>
      <c r="C1707" s="4" t="s">
        <v>6065</v>
      </c>
      <c r="D1707" s="4" t="s">
        <v>14</v>
      </c>
      <c r="E1707" s="6" t="s">
        <v>6</v>
      </c>
      <c r="F1707" s="5">
        <f>decoded[[#This Row],[FRT_DEC]]-B1706</f>
        <v>4</v>
      </c>
      <c r="G1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INFO]]))),G1706)</f>
        <v>60</v>
      </c>
    </row>
    <row r="1708" spans="1:7" x14ac:dyDescent="0.25">
      <c r="A1708" s="4" t="s">
        <v>1819</v>
      </c>
      <c r="B1708" s="5">
        <v>1556339464444</v>
      </c>
      <c r="C1708" s="4" t="s">
        <v>6066</v>
      </c>
      <c r="D1708" s="4" t="s">
        <v>14</v>
      </c>
      <c r="E1708" s="6" t="s">
        <v>36</v>
      </c>
      <c r="F1708" s="5">
        <f>decoded[[#This Row],[FRT_DEC]]-B1707</f>
        <v>8</v>
      </c>
      <c r="G1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INFO]]))),G1707)</f>
        <v>60</v>
      </c>
    </row>
    <row r="1709" spans="1:7" x14ac:dyDescent="0.25">
      <c r="A1709" s="4" t="s">
        <v>1820</v>
      </c>
      <c r="B1709" s="5">
        <v>1556339464453</v>
      </c>
      <c r="C1709" s="4" t="s">
        <v>6067</v>
      </c>
      <c r="D1709" s="4" t="s">
        <v>11</v>
      </c>
      <c r="E1709" s="6" t="s">
        <v>4020</v>
      </c>
      <c r="F1709" s="5">
        <f>decoded[[#This Row],[FRT_DEC]]-B1708</f>
        <v>9</v>
      </c>
      <c r="G1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INFO]]))),G1708)</f>
        <v>60</v>
      </c>
    </row>
    <row r="1710" spans="1:7" x14ac:dyDescent="0.25">
      <c r="A1710" s="4" t="s">
        <v>1821</v>
      </c>
      <c r="B1710" s="5">
        <v>1556339464473</v>
      </c>
      <c r="C1710" s="4" t="s">
        <v>6068</v>
      </c>
      <c r="D1710" s="4" t="s">
        <v>8</v>
      </c>
      <c r="E1710" s="6" t="s">
        <v>4085</v>
      </c>
      <c r="F1710" s="5">
        <f>decoded[[#This Row],[FRT_DEC]]-B1709</f>
        <v>20</v>
      </c>
      <c r="G1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INFO]]))),G1709)</f>
        <v>60</v>
      </c>
    </row>
    <row r="1711" spans="1:7" x14ac:dyDescent="0.25">
      <c r="A1711" s="4" t="s">
        <v>1822</v>
      </c>
      <c r="B1711" s="5">
        <v>1556339464500</v>
      </c>
      <c r="C1711" s="4" t="s">
        <v>6069</v>
      </c>
      <c r="D1711" s="4" t="s">
        <v>12</v>
      </c>
      <c r="E1711" s="6" t="s">
        <v>4</v>
      </c>
      <c r="F1711" s="5">
        <f>decoded[[#This Row],[FRT_DEC]]-B1710</f>
        <v>27</v>
      </c>
      <c r="G1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INFO]]))),G1710)</f>
        <v>60</v>
      </c>
    </row>
    <row r="1712" spans="1:7" x14ac:dyDescent="0.25">
      <c r="A1712" s="4" t="s">
        <v>1823</v>
      </c>
      <c r="B1712" s="5">
        <v>1556339464505</v>
      </c>
      <c r="C1712" s="4" t="s">
        <v>6070</v>
      </c>
      <c r="D1712" s="4" t="s">
        <v>8</v>
      </c>
      <c r="E1712" s="6" t="s">
        <v>4104</v>
      </c>
      <c r="F1712" s="5">
        <f>decoded[[#This Row],[FRT_DEC]]-B1711</f>
        <v>5</v>
      </c>
      <c r="G1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INFO]]))),G1711)</f>
        <v>60</v>
      </c>
    </row>
    <row r="1713" spans="1:7" x14ac:dyDescent="0.25">
      <c r="A1713" s="4" t="s">
        <v>1824</v>
      </c>
      <c r="B1713" s="5">
        <v>1556339713809</v>
      </c>
      <c r="C1713" s="4" t="s">
        <v>6071</v>
      </c>
      <c r="D1713" s="4" t="s">
        <v>11</v>
      </c>
      <c r="E1713" s="6" t="s">
        <v>4018</v>
      </c>
      <c r="F1713" s="5">
        <f>decoded[[#This Row],[FRT_DEC]]-B1712</f>
        <v>249304</v>
      </c>
      <c r="G1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INFO]]))),G1712)</f>
        <v>60</v>
      </c>
    </row>
    <row r="1714" spans="1:7" x14ac:dyDescent="0.25">
      <c r="A1714" s="4" t="s">
        <v>1825</v>
      </c>
      <c r="B1714" s="5">
        <v>1556339713836</v>
      </c>
      <c r="C1714" s="4" t="s">
        <v>6072</v>
      </c>
      <c r="D1714" s="4" t="s">
        <v>12</v>
      </c>
      <c r="E1714" s="6" t="s">
        <v>4</v>
      </c>
      <c r="F1714" s="5">
        <f>decoded[[#This Row],[FRT_DEC]]-B1713</f>
        <v>27</v>
      </c>
      <c r="G1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INFO]]))),G1713)</f>
        <v>60</v>
      </c>
    </row>
    <row r="1715" spans="1:7" x14ac:dyDescent="0.25">
      <c r="A1715" s="4" t="s">
        <v>1826</v>
      </c>
      <c r="B1715" s="5">
        <v>1556339713841</v>
      </c>
      <c r="C1715" s="4" t="s">
        <v>6073</v>
      </c>
      <c r="D1715" s="4" t="s">
        <v>8</v>
      </c>
      <c r="E1715" s="6" t="s">
        <v>6074</v>
      </c>
      <c r="F1715" s="5">
        <f>decoded[[#This Row],[FRT_DEC]]-B1714</f>
        <v>5</v>
      </c>
      <c r="G1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INFO]]))),G1714)</f>
        <v>60</v>
      </c>
    </row>
    <row r="1716" spans="1:7" x14ac:dyDescent="0.25">
      <c r="A1716" s="4" t="s">
        <v>1827</v>
      </c>
      <c r="B1716" s="5">
        <v>1556339981903</v>
      </c>
      <c r="C1716" s="4" t="s">
        <v>6075</v>
      </c>
      <c r="D1716" s="4" t="s">
        <v>13</v>
      </c>
      <c r="E1716" s="6" t="s">
        <v>5</v>
      </c>
      <c r="F1716" s="5">
        <f>decoded[[#This Row],[FRT_DEC]]-B1715</f>
        <v>268062</v>
      </c>
      <c r="G1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INFO]]))),G1715)</f>
        <v>60</v>
      </c>
    </row>
    <row r="1717" spans="1:7" x14ac:dyDescent="0.25">
      <c r="A1717" s="4" t="s">
        <v>1828</v>
      </c>
      <c r="B1717" s="5">
        <v>1556339981908</v>
      </c>
      <c r="C1717" s="4" t="s">
        <v>6076</v>
      </c>
      <c r="D1717" s="4" t="s">
        <v>11</v>
      </c>
      <c r="E1717" s="6" t="s">
        <v>4010</v>
      </c>
      <c r="F1717" s="5">
        <f>decoded[[#This Row],[FRT_DEC]]-B1716</f>
        <v>5</v>
      </c>
      <c r="G1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INFO]]))),G1716)</f>
        <v>60</v>
      </c>
    </row>
    <row r="1718" spans="1:7" x14ac:dyDescent="0.25">
      <c r="A1718" s="4" t="s">
        <v>1829</v>
      </c>
      <c r="B1718" s="5">
        <v>1556339981982</v>
      </c>
      <c r="C1718" s="4" t="s">
        <v>6077</v>
      </c>
      <c r="D1718" s="4" t="s">
        <v>12</v>
      </c>
      <c r="E1718" s="6" t="s">
        <v>4</v>
      </c>
      <c r="F1718" s="5">
        <f>decoded[[#This Row],[FRT_DEC]]-B1717</f>
        <v>74</v>
      </c>
      <c r="G1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INFO]]))),G1717)</f>
        <v>60</v>
      </c>
    </row>
    <row r="1719" spans="1:7" x14ac:dyDescent="0.25">
      <c r="A1719" s="4" t="s">
        <v>1830</v>
      </c>
      <c r="B1719" s="5">
        <v>1556339981985</v>
      </c>
      <c r="C1719" s="4" t="s">
        <v>6078</v>
      </c>
      <c r="D1719" s="4" t="s">
        <v>14</v>
      </c>
      <c r="E1719" s="6" t="s">
        <v>6</v>
      </c>
      <c r="F1719" s="5">
        <f>decoded[[#This Row],[FRT_DEC]]-B1718</f>
        <v>3</v>
      </c>
      <c r="G1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INFO]]))),G1718)</f>
        <v>60</v>
      </c>
    </row>
    <row r="1720" spans="1:7" x14ac:dyDescent="0.25">
      <c r="A1720" s="4" t="s">
        <v>1831</v>
      </c>
      <c r="B1720" s="5">
        <v>1556339981995</v>
      </c>
      <c r="C1720" s="4" t="s">
        <v>6079</v>
      </c>
      <c r="D1720" s="4" t="s">
        <v>14</v>
      </c>
      <c r="E1720" s="6" t="s">
        <v>71</v>
      </c>
      <c r="F1720" s="5">
        <f>decoded[[#This Row],[FRT_DEC]]-B1719</f>
        <v>10</v>
      </c>
      <c r="G1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INFO]]))),G1719)</f>
        <v>60</v>
      </c>
    </row>
    <row r="1721" spans="1:7" x14ac:dyDescent="0.25">
      <c r="A1721" s="4" t="s">
        <v>1832</v>
      </c>
      <c r="B1721" s="5">
        <v>1556339982001</v>
      </c>
      <c r="C1721" s="4" t="s">
        <v>6080</v>
      </c>
      <c r="D1721" s="4" t="s">
        <v>73</v>
      </c>
      <c r="E1721" s="6" t="s">
        <v>2164</v>
      </c>
      <c r="F1721" s="5">
        <f>decoded[[#This Row],[FRT_DEC]]-B1720</f>
        <v>6</v>
      </c>
      <c r="G1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INFO]]))),G1720)</f>
        <v>60</v>
      </c>
    </row>
    <row r="1722" spans="1:7" x14ac:dyDescent="0.25">
      <c r="A1722" s="4" t="s">
        <v>1923</v>
      </c>
      <c r="B1722" s="5">
        <v>1556339982005</v>
      </c>
      <c r="C1722" s="4" t="s">
        <v>6081</v>
      </c>
      <c r="D1722" s="4" t="s">
        <v>320</v>
      </c>
      <c r="E1722" s="6" t="s">
        <v>6082</v>
      </c>
      <c r="F1722" s="5">
        <f>decoded[[#This Row],[FRT_DEC]]-B1721</f>
        <v>4</v>
      </c>
      <c r="G1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INFO]]))),G1721)</f>
        <v>60</v>
      </c>
    </row>
    <row r="1723" spans="1:7" x14ac:dyDescent="0.25">
      <c r="A1723" s="4" t="s">
        <v>1833</v>
      </c>
      <c r="B1723" s="5">
        <v>1556339982008</v>
      </c>
      <c r="C1723" s="4" t="s">
        <v>6083</v>
      </c>
      <c r="D1723" s="4" t="s">
        <v>241</v>
      </c>
      <c r="E1723" s="6" t="s">
        <v>3764</v>
      </c>
      <c r="F1723" s="5">
        <f>decoded[[#This Row],[FRT_DEC]]-B1722</f>
        <v>3</v>
      </c>
      <c r="G1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INFO]]))),G1722)</f>
        <v>60</v>
      </c>
    </row>
    <row r="1724" spans="1:7" x14ac:dyDescent="0.25">
      <c r="A1724" s="4" t="s">
        <v>1834</v>
      </c>
      <c r="B1724" s="5">
        <v>1556339982037</v>
      </c>
      <c r="C1724" s="4" t="s">
        <v>6084</v>
      </c>
      <c r="D1724" s="4" t="s">
        <v>2162</v>
      </c>
      <c r="E1724" s="6" t="s">
        <v>3745</v>
      </c>
      <c r="F1724" s="5">
        <f>decoded[[#This Row],[FRT_DEC]]-B1723</f>
        <v>29</v>
      </c>
      <c r="G1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INFO]]))),G1723)</f>
        <v>60</v>
      </c>
    </row>
    <row r="1725" spans="1:7" x14ac:dyDescent="0.25">
      <c r="A1725" s="4" t="s">
        <v>1835</v>
      </c>
      <c r="B1725" s="5">
        <v>1556339982044</v>
      </c>
      <c r="C1725" s="4" t="s">
        <v>6085</v>
      </c>
      <c r="D1725" s="4" t="s">
        <v>74</v>
      </c>
      <c r="E1725" s="6" t="s">
        <v>243</v>
      </c>
      <c r="F1725" s="5">
        <f>decoded[[#This Row],[FRT_DEC]]-B1724</f>
        <v>7</v>
      </c>
      <c r="G1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INFO]]))),G1724)</f>
        <v>60</v>
      </c>
    </row>
    <row r="1726" spans="1:7" x14ac:dyDescent="0.25">
      <c r="A1726" s="4" t="s">
        <v>1836</v>
      </c>
      <c r="B1726" s="5">
        <v>1556339982047</v>
      </c>
      <c r="C1726" s="4" t="s">
        <v>6086</v>
      </c>
      <c r="D1726" s="4" t="s">
        <v>74</v>
      </c>
      <c r="E1726" s="6" t="s">
        <v>6087</v>
      </c>
      <c r="F1726" s="5">
        <f>decoded[[#This Row],[FRT_DEC]]-B1725</f>
        <v>3</v>
      </c>
      <c r="G1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INFO]]))),G1725)</f>
        <v>60</v>
      </c>
    </row>
    <row r="1727" spans="1:7" x14ac:dyDescent="0.25">
      <c r="A1727" s="4" t="s">
        <v>1837</v>
      </c>
      <c r="B1727" s="5">
        <v>1556339982060</v>
      </c>
      <c r="C1727" s="4" t="s">
        <v>6088</v>
      </c>
      <c r="D1727" s="4" t="s">
        <v>51</v>
      </c>
      <c r="E1727" s="6" t="s">
        <v>3747</v>
      </c>
      <c r="F1727" s="5">
        <f>decoded[[#This Row],[FRT_DEC]]-B1726</f>
        <v>13</v>
      </c>
      <c r="G1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INFO]]))),G1726)</f>
        <v>60</v>
      </c>
    </row>
    <row r="1728" spans="1:7" x14ac:dyDescent="0.25">
      <c r="A1728" s="4" t="s">
        <v>1838</v>
      </c>
      <c r="B1728" s="5">
        <v>1556339982064</v>
      </c>
      <c r="C1728" s="4" t="s">
        <v>6089</v>
      </c>
      <c r="D1728" s="4" t="s">
        <v>51</v>
      </c>
      <c r="E1728" s="6" t="s">
        <v>6090</v>
      </c>
      <c r="F1728" s="5">
        <f>decoded[[#This Row],[FRT_DEC]]-B1727</f>
        <v>4</v>
      </c>
      <c r="G1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INFO]]))),G1727)</f>
        <v>60</v>
      </c>
    </row>
    <row r="1729" spans="1:7" x14ac:dyDescent="0.25">
      <c r="A1729" s="4" t="s">
        <v>1839</v>
      </c>
      <c r="B1729" s="5">
        <v>1556339982067</v>
      </c>
      <c r="C1729" s="4" t="s">
        <v>6091</v>
      </c>
      <c r="D1729" s="4" t="s">
        <v>247</v>
      </c>
      <c r="E1729" s="6" t="s">
        <v>248</v>
      </c>
      <c r="F1729" s="5">
        <f>decoded[[#This Row],[FRT_DEC]]-B1728</f>
        <v>3</v>
      </c>
      <c r="G1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INFO]]))),G1728)</f>
        <v>60</v>
      </c>
    </row>
    <row r="1730" spans="1:7" x14ac:dyDescent="0.25">
      <c r="A1730" s="4" t="s">
        <v>1840</v>
      </c>
      <c r="B1730" s="5">
        <v>1556339982071</v>
      </c>
      <c r="C1730" s="4" t="s">
        <v>6092</v>
      </c>
      <c r="D1730" s="4" t="s">
        <v>11</v>
      </c>
      <c r="E1730" s="6" t="s">
        <v>4019</v>
      </c>
      <c r="F1730" s="5">
        <f>decoded[[#This Row],[FRT_DEC]]-B1729</f>
        <v>4</v>
      </c>
      <c r="G1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INFO]]))),G1729)</f>
        <v>60</v>
      </c>
    </row>
    <row r="1731" spans="1:7" x14ac:dyDescent="0.25">
      <c r="A1731" s="4" t="s">
        <v>1841</v>
      </c>
      <c r="B1731" s="5">
        <v>1556339982084</v>
      </c>
      <c r="C1731" s="4" t="s">
        <v>6093</v>
      </c>
      <c r="D1731" s="4" t="s">
        <v>52</v>
      </c>
      <c r="E1731" s="6" t="s">
        <v>321</v>
      </c>
      <c r="F1731" s="5">
        <f>decoded[[#This Row],[FRT_DEC]]-B1730</f>
        <v>13</v>
      </c>
      <c r="G1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INFO]]))),G1730)</f>
        <v>60</v>
      </c>
    </row>
    <row r="1732" spans="1:7" x14ac:dyDescent="0.25">
      <c r="A1732" s="4" t="s">
        <v>1842</v>
      </c>
      <c r="B1732" s="5">
        <v>1556339982094</v>
      </c>
      <c r="C1732" s="4" t="s">
        <v>6094</v>
      </c>
      <c r="D1732" s="4" t="s">
        <v>2082</v>
      </c>
      <c r="E1732" s="6" t="s">
        <v>4026</v>
      </c>
      <c r="F1732" s="5">
        <f>decoded[[#This Row],[FRT_DEC]]-B1731</f>
        <v>10</v>
      </c>
      <c r="G1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INFO]]))),G1731)</f>
        <v>60</v>
      </c>
    </row>
    <row r="1733" spans="1:7" x14ac:dyDescent="0.25">
      <c r="A1733" s="4" t="s">
        <v>1843</v>
      </c>
      <c r="B1733" s="5">
        <v>1556339982097</v>
      </c>
      <c r="C1733" s="4" t="s">
        <v>6095</v>
      </c>
      <c r="D1733" s="4" t="s">
        <v>322</v>
      </c>
      <c r="E1733" s="6" t="s">
        <v>6096</v>
      </c>
      <c r="F1733" s="5">
        <f>decoded[[#This Row],[FRT_DEC]]-B1732</f>
        <v>3</v>
      </c>
      <c r="G1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INFO]]))),G1732)</f>
        <v>60</v>
      </c>
    </row>
    <row r="1734" spans="1:7" x14ac:dyDescent="0.25">
      <c r="A1734" s="4" t="s">
        <v>1844</v>
      </c>
      <c r="B1734" s="5">
        <v>1556339982115</v>
      </c>
      <c r="C1734" s="4" t="s">
        <v>6097</v>
      </c>
      <c r="D1734" s="4" t="s">
        <v>12</v>
      </c>
      <c r="E1734" s="6" t="s">
        <v>4</v>
      </c>
      <c r="F1734" s="5">
        <f>decoded[[#This Row],[FRT_DEC]]-B1733</f>
        <v>18</v>
      </c>
      <c r="G1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INFO]]))),G1733)</f>
        <v>60</v>
      </c>
    </row>
    <row r="1735" spans="1:7" x14ac:dyDescent="0.25">
      <c r="A1735" s="4" t="s">
        <v>1845</v>
      </c>
      <c r="B1735" s="5">
        <v>1556339982121</v>
      </c>
      <c r="C1735" s="4" t="s">
        <v>6098</v>
      </c>
      <c r="D1735" s="4" t="s">
        <v>8</v>
      </c>
      <c r="E1735" s="6" t="s">
        <v>4089</v>
      </c>
      <c r="F1735" s="5">
        <f>decoded[[#This Row],[FRT_DEC]]-B1734</f>
        <v>6</v>
      </c>
      <c r="G1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INFO]]))),G1734)</f>
        <v>60</v>
      </c>
    </row>
    <row r="1736" spans="1:7" x14ac:dyDescent="0.25">
      <c r="A1736" s="4" t="s">
        <v>1846</v>
      </c>
      <c r="B1736" s="5">
        <v>1556339983052</v>
      </c>
      <c r="C1736" s="4" t="s">
        <v>6099</v>
      </c>
      <c r="D1736" s="4" t="s">
        <v>10</v>
      </c>
      <c r="E1736" s="6" t="s">
        <v>6100</v>
      </c>
      <c r="F1736" s="5">
        <f>decoded[[#This Row],[FRT_DEC]]-B1735</f>
        <v>931</v>
      </c>
      <c r="G1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INFO]]))),G1735)</f>
        <v>60</v>
      </c>
    </row>
    <row r="1737" spans="1:7" ht="30" x14ac:dyDescent="0.25">
      <c r="A1737" s="4" t="s">
        <v>1847</v>
      </c>
      <c r="B1737" s="5">
        <v>1556339983056</v>
      </c>
      <c r="C1737" s="4" t="s">
        <v>6101</v>
      </c>
      <c r="D1737" s="4" t="s">
        <v>10</v>
      </c>
      <c r="E1737" s="6" t="s">
        <v>6102</v>
      </c>
      <c r="F1737" s="5">
        <f>decoded[[#This Row],[FRT_DEC]]-B1736</f>
        <v>4</v>
      </c>
      <c r="G1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INFO]]))),G1736)</f>
        <v>60</v>
      </c>
    </row>
    <row r="1738" spans="1:7" x14ac:dyDescent="0.25">
      <c r="A1738" s="4" t="s">
        <v>1848</v>
      </c>
      <c r="B1738" s="5">
        <v>1556339983059</v>
      </c>
      <c r="C1738" s="4" t="s">
        <v>6103</v>
      </c>
      <c r="D1738" s="4" t="s">
        <v>10</v>
      </c>
      <c r="E1738" s="6" t="s">
        <v>6104</v>
      </c>
      <c r="F1738" s="5">
        <f>decoded[[#This Row],[FRT_DEC]]-B1737</f>
        <v>3</v>
      </c>
      <c r="G1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INFO]]))),G1737)</f>
        <v>60</v>
      </c>
    </row>
    <row r="1739" spans="1:7" x14ac:dyDescent="0.25">
      <c r="A1739" s="4" t="s">
        <v>1849</v>
      </c>
      <c r="B1739" s="5">
        <v>1556339983065</v>
      </c>
      <c r="C1739" s="4" t="s">
        <v>6105</v>
      </c>
      <c r="D1739" s="4" t="s">
        <v>1131</v>
      </c>
      <c r="E1739" s="6" t="s">
        <v>2120</v>
      </c>
      <c r="F1739" s="5">
        <f>decoded[[#This Row],[FRT_DEC]]-B1738</f>
        <v>6</v>
      </c>
      <c r="G1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INFO]]))),G1738)</f>
        <v>60</v>
      </c>
    </row>
    <row r="1740" spans="1:7" x14ac:dyDescent="0.25">
      <c r="A1740" s="4" t="s">
        <v>1850</v>
      </c>
      <c r="B1740" s="5">
        <v>1556339983068</v>
      </c>
      <c r="C1740" s="4" t="s">
        <v>6106</v>
      </c>
      <c r="D1740" s="4" t="s">
        <v>1131</v>
      </c>
      <c r="E1740" s="6" t="s">
        <v>2128</v>
      </c>
      <c r="F1740" s="5">
        <f>decoded[[#This Row],[FRT_DEC]]-B1739</f>
        <v>3</v>
      </c>
      <c r="G1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INFO]]))),G1739)</f>
        <v>60</v>
      </c>
    </row>
    <row r="1741" spans="1:7" x14ac:dyDescent="0.25">
      <c r="A1741" s="4" t="s">
        <v>1851</v>
      </c>
      <c r="B1741" s="5">
        <v>1556339983072</v>
      </c>
      <c r="C1741" s="4" t="s">
        <v>6107</v>
      </c>
      <c r="D1741" s="4" t="s">
        <v>65</v>
      </c>
      <c r="E1741" s="6" t="s">
        <v>66</v>
      </c>
      <c r="F1741" s="5">
        <f>decoded[[#This Row],[FRT_DEC]]-B1740</f>
        <v>4</v>
      </c>
      <c r="G1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INFO]]))),G1740)</f>
        <v>60</v>
      </c>
    </row>
    <row r="1742" spans="1:7" x14ac:dyDescent="0.25">
      <c r="A1742" s="4" t="s">
        <v>1852</v>
      </c>
      <c r="B1742" s="5">
        <v>1556339983078</v>
      </c>
      <c r="C1742" s="4" t="s">
        <v>6108</v>
      </c>
      <c r="D1742" s="4" t="s">
        <v>97</v>
      </c>
      <c r="E1742" s="6" t="s">
        <v>2129</v>
      </c>
      <c r="F1742" s="5">
        <f>decoded[[#This Row],[FRT_DEC]]-B1741</f>
        <v>6</v>
      </c>
      <c r="G1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INFO]]))),G1741)</f>
        <v>60</v>
      </c>
    </row>
    <row r="1743" spans="1:7" x14ac:dyDescent="0.25">
      <c r="A1743" s="4" t="s">
        <v>1853</v>
      </c>
      <c r="B1743" s="5">
        <v>1556339983090</v>
      </c>
      <c r="C1743" s="4" t="s">
        <v>6109</v>
      </c>
      <c r="D1743" s="4" t="s">
        <v>9</v>
      </c>
      <c r="E1743" s="6" t="s">
        <v>4002</v>
      </c>
      <c r="F1743" s="5">
        <f>decoded[[#This Row],[FRT_DEC]]-B1742</f>
        <v>12</v>
      </c>
      <c r="G1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INFO]]))),G1742)</f>
        <v>60</v>
      </c>
    </row>
    <row r="1744" spans="1:7" x14ac:dyDescent="0.25">
      <c r="A1744" s="4" t="s">
        <v>1924</v>
      </c>
      <c r="B1744" s="5">
        <v>1556339983095</v>
      </c>
      <c r="C1744" s="4" t="s">
        <v>6110</v>
      </c>
      <c r="D1744" s="4" t="s">
        <v>16</v>
      </c>
      <c r="E1744" s="6" t="s">
        <v>4059</v>
      </c>
      <c r="F1744" s="5">
        <f>decoded[[#This Row],[FRT_DEC]]-B1743</f>
        <v>5</v>
      </c>
      <c r="G1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INFO]]))),G1743)</f>
        <v>61</v>
      </c>
    </row>
    <row r="1745" spans="1:7" x14ac:dyDescent="0.25">
      <c r="A1745" s="4" t="s">
        <v>1925</v>
      </c>
      <c r="B1745" s="5">
        <v>1556339983116</v>
      </c>
      <c r="C1745" s="4" t="s">
        <v>6111</v>
      </c>
      <c r="D1745" s="4" t="s">
        <v>97</v>
      </c>
      <c r="E1745" s="6" t="s">
        <v>2131</v>
      </c>
      <c r="F1745" s="5">
        <f>decoded[[#This Row],[FRT_DEC]]-B1744</f>
        <v>21</v>
      </c>
      <c r="G1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INFO]]))),G1744)</f>
        <v>61</v>
      </c>
    </row>
    <row r="1746" spans="1:7" x14ac:dyDescent="0.25">
      <c r="A1746" s="4" t="s">
        <v>1854</v>
      </c>
      <c r="B1746" s="5">
        <v>1556339983138</v>
      </c>
      <c r="C1746" s="4" t="s">
        <v>6112</v>
      </c>
      <c r="D1746" s="4" t="s">
        <v>3726</v>
      </c>
      <c r="E1746" s="6" t="s">
        <v>6113</v>
      </c>
      <c r="F1746" s="5">
        <f>decoded[[#This Row],[FRT_DEC]]-B1745</f>
        <v>22</v>
      </c>
      <c r="G1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INFO]]))),G1745)</f>
        <v>61</v>
      </c>
    </row>
    <row r="1747" spans="1:7" x14ac:dyDescent="0.25">
      <c r="A1747" s="4" t="s">
        <v>1855</v>
      </c>
      <c r="B1747" s="5">
        <v>1556339983141</v>
      </c>
      <c r="C1747" s="4" t="s">
        <v>6114</v>
      </c>
      <c r="D1747" s="4" t="s">
        <v>3726</v>
      </c>
      <c r="E1747" s="6" t="s">
        <v>3986</v>
      </c>
      <c r="F1747" s="5">
        <f>decoded[[#This Row],[FRT_DEC]]-B1746</f>
        <v>3</v>
      </c>
      <c r="G1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INFO]]))),G1746)</f>
        <v>61</v>
      </c>
    </row>
    <row r="1748" spans="1:7" x14ac:dyDescent="0.25">
      <c r="A1748" s="4" t="s">
        <v>1926</v>
      </c>
      <c r="B1748" s="5">
        <v>1556339984045</v>
      </c>
      <c r="C1748" s="4" t="s">
        <v>6115</v>
      </c>
      <c r="D1748" s="4" t="s">
        <v>275</v>
      </c>
      <c r="E1748" s="6" t="s">
        <v>6116</v>
      </c>
      <c r="F1748" s="5">
        <f>decoded[[#This Row],[FRT_DEC]]-B1747</f>
        <v>904</v>
      </c>
      <c r="G1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INFO]]))),G1747)</f>
        <v>61</v>
      </c>
    </row>
    <row r="1749" spans="1:7" x14ac:dyDescent="0.25">
      <c r="A1749" s="4" t="s">
        <v>1927</v>
      </c>
      <c r="B1749" s="5">
        <v>1556339987135</v>
      </c>
      <c r="C1749" s="4" t="s">
        <v>6117</v>
      </c>
      <c r="D1749" s="4" t="s">
        <v>15</v>
      </c>
      <c r="E1749" s="6" t="s">
        <v>6118</v>
      </c>
      <c r="F1749" s="5">
        <f>decoded[[#This Row],[FRT_DEC]]-B1748</f>
        <v>3090</v>
      </c>
      <c r="G1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INFO]]))),G1748)</f>
        <v>61</v>
      </c>
    </row>
    <row r="1750" spans="1:7" x14ac:dyDescent="0.25">
      <c r="A1750" s="4" t="s">
        <v>1928</v>
      </c>
      <c r="B1750" s="5">
        <v>1556339987138</v>
      </c>
      <c r="C1750" s="4" t="s">
        <v>6119</v>
      </c>
      <c r="D1750" s="4" t="s">
        <v>15</v>
      </c>
      <c r="E1750" s="6" t="s">
        <v>3987</v>
      </c>
      <c r="F1750" s="5">
        <f>decoded[[#This Row],[FRT_DEC]]-B1749</f>
        <v>3</v>
      </c>
      <c r="G1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INFO]]))),G1749)</f>
        <v>61</v>
      </c>
    </row>
    <row r="1751" spans="1:7" x14ac:dyDescent="0.25">
      <c r="A1751" s="4" t="s">
        <v>1929</v>
      </c>
      <c r="B1751" s="5">
        <v>1556339987140</v>
      </c>
      <c r="C1751" s="4" t="s">
        <v>6120</v>
      </c>
      <c r="D1751" s="4" t="s">
        <v>3744</v>
      </c>
      <c r="E1751" s="6" t="s">
        <v>6121</v>
      </c>
      <c r="F1751" s="5">
        <f>decoded[[#This Row],[FRT_DEC]]-B1750</f>
        <v>2</v>
      </c>
      <c r="G1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INFO]]))),G1750)</f>
        <v>61</v>
      </c>
    </row>
    <row r="1752" spans="1:7" x14ac:dyDescent="0.25">
      <c r="A1752" s="4" t="s">
        <v>1930</v>
      </c>
      <c r="B1752" s="5">
        <v>1556339987142</v>
      </c>
      <c r="C1752" s="4" t="s">
        <v>6122</v>
      </c>
      <c r="D1752" s="4" t="s">
        <v>3744</v>
      </c>
      <c r="E1752" s="6" t="s">
        <v>3988</v>
      </c>
      <c r="F1752" s="5">
        <f>decoded[[#This Row],[FRT_DEC]]-B1751</f>
        <v>2</v>
      </c>
      <c r="G1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INFO]]))),G1751)</f>
        <v>61</v>
      </c>
    </row>
    <row r="1753" spans="1:7" x14ac:dyDescent="0.25">
      <c r="A1753" s="4" t="s">
        <v>1931</v>
      </c>
      <c r="B1753" s="5">
        <v>1556339987178</v>
      </c>
      <c r="C1753" s="4" t="s">
        <v>6123</v>
      </c>
      <c r="D1753" s="4" t="s">
        <v>3765</v>
      </c>
      <c r="E1753" s="6" t="s">
        <v>3766</v>
      </c>
      <c r="F1753" s="5">
        <f>decoded[[#This Row],[FRT_DEC]]-B1752</f>
        <v>36</v>
      </c>
      <c r="G1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INFO]]))),G1752)</f>
        <v>61</v>
      </c>
    </row>
    <row r="1754" spans="1:7" x14ac:dyDescent="0.25">
      <c r="A1754" s="4" t="s">
        <v>1856</v>
      </c>
      <c r="B1754" s="5">
        <v>1556339987181</v>
      </c>
      <c r="C1754" s="4" t="s">
        <v>6124</v>
      </c>
      <c r="D1754" s="4" t="s">
        <v>267</v>
      </c>
      <c r="E1754" s="6" t="s">
        <v>2165</v>
      </c>
      <c r="F1754" s="5">
        <f>decoded[[#This Row],[FRT_DEC]]-B1753</f>
        <v>3</v>
      </c>
      <c r="G1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INFO]]))),G1753)</f>
        <v>61</v>
      </c>
    </row>
    <row r="1755" spans="1:7" x14ac:dyDescent="0.25">
      <c r="A1755" s="4" t="s">
        <v>1857</v>
      </c>
      <c r="B1755" s="5">
        <v>1556339987184</v>
      </c>
      <c r="C1755" s="4" t="s">
        <v>6125</v>
      </c>
      <c r="D1755" s="4" t="s">
        <v>269</v>
      </c>
      <c r="E1755" s="6" t="s">
        <v>4086</v>
      </c>
      <c r="F1755" s="5">
        <f>decoded[[#This Row],[FRT_DEC]]-B1754</f>
        <v>3</v>
      </c>
      <c r="G1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INFO]]))),G1754)</f>
        <v>61</v>
      </c>
    </row>
    <row r="1756" spans="1:7" x14ac:dyDescent="0.25">
      <c r="A1756" s="4" t="s">
        <v>1858</v>
      </c>
      <c r="B1756" s="5">
        <v>1556339987189</v>
      </c>
      <c r="C1756" s="4" t="s">
        <v>6126</v>
      </c>
      <c r="D1756" s="4" t="s">
        <v>1131</v>
      </c>
      <c r="E1756" s="6" t="s">
        <v>2132</v>
      </c>
      <c r="F1756" s="5">
        <f>decoded[[#This Row],[FRT_DEC]]-B1755</f>
        <v>5</v>
      </c>
      <c r="G1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INFO]]))),G1755)</f>
        <v>61</v>
      </c>
    </row>
    <row r="1757" spans="1:7" x14ac:dyDescent="0.25">
      <c r="A1757" s="4" t="s">
        <v>1932</v>
      </c>
      <c r="B1757" s="5">
        <v>1556339987193</v>
      </c>
      <c r="C1757" s="4" t="s">
        <v>6127</v>
      </c>
      <c r="D1757" s="4" t="s">
        <v>97</v>
      </c>
      <c r="E1757" s="6" t="s">
        <v>2133</v>
      </c>
      <c r="F1757" s="5">
        <f>decoded[[#This Row],[FRT_DEC]]-B1756</f>
        <v>4</v>
      </c>
      <c r="G1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INFO]]))),G1756)</f>
        <v>61</v>
      </c>
    </row>
    <row r="1758" spans="1:7" x14ac:dyDescent="0.25">
      <c r="A1758" s="4" t="s">
        <v>1933</v>
      </c>
      <c r="B1758" s="5">
        <v>1556339987197</v>
      </c>
      <c r="C1758" s="4" t="s">
        <v>6128</v>
      </c>
      <c r="D1758" s="4" t="s">
        <v>97</v>
      </c>
      <c r="E1758" s="6" t="s">
        <v>2134</v>
      </c>
      <c r="F1758" s="5">
        <f>decoded[[#This Row],[FRT_DEC]]-B1757</f>
        <v>4</v>
      </c>
      <c r="G1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INFO]]))),G1757)</f>
        <v>61</v>
      </c>
    </row>
    <row r="1759" spans="1:7" x14ac:dyDescent="0.25">
      <c r="A1759" s="4" t="s">
        <v>1859</v>
      </c>
      <c r="B1759" s="5">
        <v>1556339987208</v>
      </c>
      <c r="C1759" s="4" t="s">
        <v>6129</v>
      </c>
      <c r="D1759" s="4" t="s">
        <v>272</v>
      </c>
      <c r="E1759" s="6" t="s">
        <v>6130</v>
      </c>
      <c r="F1759" s="5">
        <f>decoded[[#This Row],[FRT_DEC]]-B1758</f>
        <v>11</v>
      </c>
      <c r="G1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INFO]]))),G1758)</f>
        <v>61</v>
      </c>
    </row>
    <row r="1760" spans="1:7" x14ac:dyDescent="0.25">
      <c r="A1760" s="4" t="s">
        <v>1860</v>
      </c>
      <c r="B1760" s="5">
        <v>1556339987741</v>
      </c>
      <c r="C1760" s="4" t="s">
        <v>6131</v>
      </c>
      <c r="D1760" s="4" t="s">
        <v>1131</v>
      </c>
      <c r="E1760" s="6" t="s">
        <v>2135</v>
      </c>
      <c r="F1760" s="5">
        <f>decoded[[#This Row],[FRT_DEC]]-B1759</f>
        <v>533</v>
      </c>
      <c r="G1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INFO]]))),G1759)</f>
        <v>61</v>
      </c>
    </row>
    <row r="1761" spans="1:7" x14ac:dyDescent="0.25">
      <c r="A1761" s="4" t="s">
        <v>1934</v>
      </c>
      <c r="B1761" s="5">
        <v>1556339987746</v>
      </c>
      <c r="C1761" s="4" t="s">
        <v>6132</v>
      </c>
      <c r="D1761" s="4" t="s">
        <v>97</v>
      </c>
      <c r="E1761" s="6" t="s">
        <v>2136</v>
      </c>
      <c r="F1761" s="5">
        <f>decoded[[#This Row],[FRT_DEC]]-B1760</f>
        <v>5</v>
      </c>
      <c r="G1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INFO]]))),G1760)</f>
        <v>61</v>
      </c>
    </row>
    <row r="1762" spans="1:7" x14ac:dyDescent="0.25">
      <c r="A1762" s="4" t="s">
        <v>1861</v>
      </c>
      <c r="B1762" s="5">
        <v>1556339987759</v>
      </c>
      <c r="C1762" s="4" t="s">
        <v>6133</v>
      </c>
      <c r="D1762" s="4" t="s">
        <v>3727</v>
      </c>
      <c r="E1762" s="6" t="s">
        <v>6134</v>
      </c>
      <c r="F1762" s="5">
        <f>decoded[[#This Row],[FRT_DEC]]-B1761</f>
        <v>13</v>
      </c>
      <c r="G1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INFO]]))),G1761)</f>
        <v>61</v>
      </c>
    </row>
    <row r="1763" spans="1:7" x14ac:dyDescent="0.25">
      <c r="A1763" s="4" t="s">
        <v>1862</v>
      </c>
      <c r="B1763" s="5">
        <v>1556339987899</v>
      </c>
      <c r="C1763" s="4" t="s">
        <v>6135</v>
      </c>
      <c r="D1763" s="4" t="s">
        <v>289</v>
      </c>
      <c r="E1763" s="6" t="s">
        <v>6136</v>
      </c>
      <c r="F1763" s="5">
        <f>decoded[[#This Row],[FRT_DEC]]-B1762</f>
        <v>140</v>
      </c>
      <c r="G1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INFO]]))),G1762)</f>
        <v>61</v>
      </c>
    </row>
    <row r="1764" spans="1:7" x14ac:dyDescent="0.25">
      <c r="A1764" s="4" t="s">
        <v>1863</v>
      </c>
      <c r="B1764" s="5">
        <v>1556339989064</v>
      </c>
      <c r="C1764" s="4" t="s">
        <v>6137</v>
      </c>
      <c r="D1764" s="4" t="s">
        <v>109</v>
      </c>
      <c r="E1764" s="6" t="s">
        <v>3759</v>
      </c>
      <c r="F1764" s="5">
        <f>decoded[[#This Row],[FRT_DEC]]-B1763</f>
        <v>1165</v>
      </c>
      <c r="G1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INFO]]))),G1763)</f>
        <v>61</v>
      </c>
    </row>
    <row r="1765" spans="1:7" x14ac:dyDescent="0.25">
      <c r="A1765" s="4" t="s">
        <v>1864</v>
      </c>
      <c r="B1765" s="5">
        <v>1556339989067</v>
      </c>
      <c r="C1765" s="4" t="s">
        <v>6138</v>
      </c>
      <c r="D1765" s="4" t="s">
        <v>3742</v>
      </c>
      <c r="E1765" s="6" t="s">
        <v>6139</v>
      </c>
      <c r="F1765" s="5">
        <f>decoded[[#This Row],[FRT_DEC]]-B1764</f>
        <v>3</v>
      </c>
      <c r="G1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INFO]]))),G1764)</f>
        <v>61</v>
      </c>
    </row>
    <row r="1766" spans="1:7" x14ac:dyDescent="0.25">
      <c r="A1766" s="4" t="s">
        <v>1865</v>
      </c>
      <c r="B1766" s="5">
        <v>1556339989069</v>
      </c>
      <c r="C1766" s="4" t="s">
        <v>6140</v>
      </c>
      <c r="D1766" s="4" t="s">
        <v>3742</v>
      </c>
      <c r="E1766" s="6" t="s">
        <v>3982</v>
      </c>
      <c r="F1766" s="5">
        <f>decoded[[#This Row],[FRT_DEC]]-B1765</f>
        <v>2</v>
      </c>
      <c r="G1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INFO]]))),G1765)</f>
        <v>61</v>
      </c>
    </row>
    <row r="1767" spans="1:7" x14ac:dyDescent="0.25">
      <c r="A1767" s="4" t="s">
        <v>1866</v>
      </c>
      <c r="B1767" s="5">
        <v>1556339989085</v>
      </c>
      <c r="C1767" s="4" t="s">
        <v>6141</v>
      </c>
      <c r="D1767" s="4" t="s">
        <v>1131</v>
      </c>
      <c r="E1767" s="6" t="s">
        <v>2137</v>
      </c>
      <c r="F1767" s="5">
        <f>decoded[[#This Row],[FRT_DEC]]-B1766</f>
        <v>16</v>
      </c>
      <c r="G1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INFO]]))),G1766)</f>
        <v>61</v>
      </c>
    </row>
    <row r="1768" spans="1:7" x14ac:dyDescent="0.25">
      <c r="A1768" s="4" t="s">
        <v>1945</v>
      </c>
      <c r="B1768" s="5">
        <v>1556339989089</v>
      </c>
      <c r="C1768" s="4" t="s">
        <v>6142</v>
      </c>
      <c r="D1768" s="4" t="s">
        <v>97</v>
      </c>
      <c r="E1768" s="6" t="s">
        <v>2138</v>
      </c>
      <c r="F1768" s="5">
        <f>decoded[[#This Row],[FRT_DEC]]-B1767</f>
        <v>4</v>
      </c>
      <c r="G1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INFO]]))),G1767)</f>
        <v>61</v>
      </c>
    </row>
    <row r="1769" spans="1:7" x14ac:dyDescent="0.25">
      <c r="A1769" s="4" t="s">
        <v>1946</v>
      </c>
      <c r="B1769" s="5">
        <v>1556339989156</v>
      </c>
      <c r="C1769" s="4" t="s">
        <v>6143</v>
      </c>
      <c r="D1769" s="4" t="s">
        <v>110</v>
      </c>
      <c r="E1769" s="6" t="s">
        <v>290</v>
      </c>
      <c r="F1769" s="5">
        <f>decoded[[#This Row],[FRT_DEC]]-B1768</f>
        <v>67</v>
      </c>
      <c r="G1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INFO]]))),G1768)</f>
        <v>61</v>
      </c>
    </row>
    <row r="1770" spans="1:7" x14ac:dyDescent="0.25">
      <c r="A1770" s="4" t="s">
        <v>1867</v>
      </c>
      <c r="B1770" s="5">
        <v>1556339989169</v>
      </c>
      <c r="C1770" s="4" t="s">
        <v>6144</v>
      </c>
      <c r="D1770" s="4" t="s">
        <v>1131</v>
      </c>
      <c r="E1770" s="6" t="s">
        <v>2139</v>
      </c>
      <c r="F1770" s="5">
        <f>decoded[[#This Row],[FRT_DEC]]-B1769</f>
        <v>13</v>
      </c>
      <c r="G1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INFO]]))),G1769)</f>
        <v>61</v>
      </c>
    </row>
    <row r="1771" spans="1:7" x14ac:dyDescent="0.25">
      <c r="A1771" s="4" t="s">
        <v>1868</v>
      </c>
      <c r="B1771" s="5">
        <v>1556339989173</v>
      </c>
      <c r="C1771" s="4" t="s">
        <v>6145</v>
      </c>
      <c r="D1771" s="4" t="s">
        <v>97</v>
      </c>
      <c r="E1771" s="6" t="s">
        <v>2140</v>
      </c>
      <c r="F1771" s="5">
        <f>decoded[[#This Row],[FRT_DEC]]-B1770</f>
        <v>4</v>
      </c>
      <c r="G1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INFO]]))),G1770)</f>
        <v>61</v>
      </c>
    </row>
    <row r="1772" spans="1:7" x14ac:dyDescent="0.25">
      <c r="A1772" s="4" t="s">
        <v>1947</v>
      </c>
      <c r="B1772" s="5">
        <v>1556339989812</v>
      </c>
      <c r="C1772" s="4" t="s">
        <v>6146</v>
      </c>
      <c r="D1772" s="4" t="s">
        <v>112</v>
      </c>
      <c r="E1772" s="6" t="s">
        <v>3757</v>
      </c>
      <c r="F1772" s="5">
        <f>decoded[[#This Row],[FRT_DEC]]-B1771</f>
        <v>639</v>
      </c>
      <c r="G1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INFO]]))),G1771)</f>
        <v>61</v>
      </c>
    </row>
    <row r="1773" spans="1:7" x14ac:dyDescent="0.25">
      <c r="A1773" s="4" t="s">
        <v>1948</v>
      </c>
      <c r="B1773" s="5">
        <v>1556339989827</v>
      </c>
      <c r="C1773" s="4" t="s">
        <v>6147</v>
      </c>
      <c r="D1773" s="4" t="s">
        <v>1131</v>
      </c>
      <c r="E1773" s="6" t="s">
        <v>2141</v>
      </c>
      <c r="F1773" s="5">
        <f>decoded[[#This Row],[FRT_DEC]]-B1772</f>
        <v>15</v>
      </c>
      <c r="G1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INFO]]))),G1772)</f>
        <v>61</v>
      </c>
    </row>
    <row r="1774" spans="1:7" x14ac:dyDescent="0.25">
      <c r="A1774" s="4" t="s">
        <v>1949</v>
      </c>
      <c r="B1774" s="5">
        <v>1556339989832</v>
      </c>
      <c r="C1774" s="4" t="s">
        <v>6148</v>
      </c>
      <c r="D1774" s="4" t="s">
        <v>97</v>
      </c>
      <c r="E1774" s="6" t="s">
        <v>2142</v>
      </c>
      <c r="F1774" s="5">
        <f>decoded[[#This Row],[FRT_DEC]]-B1773</f>
        <v>5</v>
      </c>
      <c r="G1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INFO]]))),G1773)</f>
        <v>61</v>
      </c>
    </row>
    <row r="1775" spans="1:7" x14ac:dyDescent="0.25">
      <c r="A1775" s="4" t="s">
        <v>1950</v>
      </c>
      <c r="B1775" s="5">
        <v>1556339989838</v>
      </c>
      <c r="C1775" s="4" t="s">
        <v>6149</v>
      </c>
      <c r="D1775" s="4" t="s">
        <v>11</v>
      </c>
      <c r="E1775" s="6" t="s">
        <v>4006</v>
      </c>
      <c r="F1775" s="5">
        <f>decoded[[#This Row],[FRT_DEC]]-B1774</f>
        <v>6</v>
      </c>
      <c r="G1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INFO]]))),G1774)</f>
        <v>61</v>
      </c>
    </row>
    <row r="1776" spans="1:7" x14ac:dyDescent="0.25">
      <c r="A1776" s="4" t="s">
        <v>1951</v>
      </c>
      <c r="B1776" s="5">
        <v>1556339989847</v>
      </c>
      <c r="C1776" s="4" t="s">
        <v>6150</v>
      </c>
      <c r="D1776" s="4" t="s">
        <v>52</v>
      </c>
      <c r="E1776" s="6" t="s">
        <v>2078</v>
      </c>
      <c r="F1776" s="5">
        <f>decoded[[#This Row],[FRT_DEC]]-B1775</f>
        <v>9</v>
      </c>
      <c r="G1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INFO]]))),G1775)</f>
        <v>61</v>
      </c>
    </row>
    <row r="1777" spans="1:7" x14ac:dyDescent="0.25">
      <c r="A1777" s="4" t="s">
        <v>1952</v>
      </c>
      <c r="B1777" s="5">
        <v>1556339989850</v>
      </c>
      <c r="C1777" s="4" t="s">
        <v>6151</v>
      </c>
      <c r="D1777" s="4" t="s">
        <v>2079</v>
      </c>
      <c r="E1777" s="6" t="s">
        <v>4060</v>
      </c>
      <c r="F1777" s="5">
        <f>decoded[[#This Row],[FRT_DEC]]-B1776</f>
        <v>3</v>
      </c>
      <c r="G1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INFO]]))),G1776)</f>
        <v>61</v>
      </c>
    </row>
    <row r="1778" spans="1:7" x14ac:dyDescent="0.25">
      <c r="A1778" s="4" t="s">
        <v>1869</v>
      </c>
      <c r="B1778" s="5">
        <v>1556339989873</v>
      </c>
      <c r="C1778" s="4" t="s">
        <v>6152</v>
      </c>
      <c r="D1778" s="4" t="s">
        <v>12</v>
      </c>
      <c r="E1778" s="6" t="s">
        <v>4</v>
      </c>
      <c r="F1778" s="5">
        <f>decoded[[#This Row],[FRT_DEC]]-B1777</f>
        <v>23</v>
      </c>
      <c r="G1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INFO]]))),G1777)</f>
        <v>61</v>
      </c>
    </row>
    <row r="1779" spans="1:7" x14ac:dyDescent="0.25">
      <c r="A1779" s="4" t="s">
        <v>1870</v>
      </c>
      <c r="B1779" s="5">
        <v>1556339989882</v>
      </c>
      <c r="C1779" s="4" t="s">
        <v>6153</v>
      </c>
      <c r="D1779" s="4" t="s">
        <v>8</v>
      </c>
      <c r="E1779" s="6" t="s">
        <v>4089</v>
      </c>
      <c r="F1779" s="5">
        <f>decoded[[#This Row],[FRT_DEC]]-B1778</f>
        <v>9</v>
      </c>
      <c r="G1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INFO]]))),G1778)</f>
        <v>61</v>
      </c>
    </row>
    <row r="1780" spans="1:7" x14ac:dyDescent="0.25">
      <c r="A1780" s="4" t="s">
        <v>1871</v>
      </c>
      <c r="B1780" s="5">
        <v>1556339990064</v>
      </c>
      <c r="C1780" s="4" t="s">
        <v>6154</v>
      </c>
      <c r="D1780" s="4" t="s">
        <v>13</v>
      </c>
      <c r="E1780" s="6" t="s">
        <v>5</v>
      </c>
      <c r="F1780" s="5">
        <f>decoded[[#This Row],[FRT_DEC]]-B1779</f>
        <v>182</v>
      </c>
      <c r="G1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INFO]]))),G1779)</f>
        <v>61</v>
      </c>
    </row>
    <row r="1781" spans="1:7" x14ac:dyDescent="0.25">
      <c r="A1781" s="4" t="s">
        <v>1953</v>
      </c>
      <c r="B1781" s="5">
        <v>1556339990069</v>
      </c>
      <c r="C1781" s="4" t="s">
        <v>6155</v>
      </c>
      <c r="D1781" s="4" t="s">
        <v>11</v>
      </c>
      <c r="E1781" s="6" t="s">
        <v>4005</v>
      </c>
      <c r="F1781" s="5">
        <f>decoded[[#This Row],[FRT_DEC]]-B1780</f>
        <v>5</v>
      </c>
      <c r="G1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INFO]]))),G1780)</f>
        <v>61</v>
      </c>
    </row>
    <row r="1782" spans="1:7" x14ac:dyDescent="0.25">
      <c r="A1782" s="4" t="s">
        <v>1954</v>
      </c>
      <c r="B1782" s="5">
        <v>1556339990141</v>
      </c>
      <c r="C1782" s="4" t="s">
        <v>6156</v>
      </c>
      <c r="D1782" s="4" t="s">
        <v>12</v>
      </c>
      <c r="E1782" s="6" t="s">
        <v>4</v>
      </c>
      <c r="F1782" s="5">
        <f>decoded[[#This Row],[FRT_DEC]]-B1781</f>
        <v>72</v>
      </c>
      <c r="G1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INFO]]))),G1781)</f>
        <v>61</v>
      </c>
    </row>
    <row r="1783" spans="1:7" x14ac:dyDescent="0.25">
      <c r="A1783" s="4" t="s">
        <v>1872</v>
      </c>
      <c r="B1783" s="5">
        <v>1556339990144</v>
      </c>
      <c r="C1783" s="4" t="s">
        <v>6157</v>
      </c>
      <c r="D1783" s="4" t="s">
        <v>14</v>
      </c>
      <c r="E1783" s="6" t="s">
        <v>6</v>
      </c>
      <c r="F1783" s="5">
        <f>decoded[[#This Row],[FRT_DEC]]-B1782</f>
        <v>3</v>
      </c>
      <c r="G1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INFO]]))),G1782)</f>
        <v>61</v>
      </c>
    </row>
    <row r="1784" spans="1:7" x14ac:dyDescent="0.25">
      <c r="A1784" s="4" t="s">
        <v>1935</v>
      </c>
      <c r="B1784" s="5">
        <v>1556339990152</v>
      </c>
      <c r="C1784" s="4" t="s">
        <v>6158</v>
      </c>
      <c r="D1784" s="4" t="s">
        <v>14</v>
      </c>
      <c r="E1784" s="6" t="s">
        <v>71</v>
      </c>
      <c r="F1784" s="5">
        <f>decoded[[#This Row],[FRT_DEC]]-B1783</f>
        <v>8</v>
      </c>
      <c r="G1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INFO]]))),G1783)</f>
        <v>61</v>
      </c>
    </row>
    <row r="1785" spans="1:7" x14ac:dyDescent="0.25">
      <c r="A1785" s="4" t="s">
        <v>1955</v>
      </c>
      <c r="B1785" s="5">
        <v>1556339990163</v>
      </c>
      <c r="C1785" s="4" t="s">
        <v>6159</v>
      </c>
      <c r="D1785" s="4" t="s">
        <v>73</v>
      </c>
      <c r="E1785" s="6" t="s">
        <v>2080</v>
      </c>
      <c r="F1785" s="5">
        <f>decoded[[#This Row],[FRT_DEC]]-B1784</f>
        <v>11</v>
      </c>
      <c r="G1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INFO]]))),G1784)</f>
        <v>61</v>
      </c>
    </row>
    <row r="1786" spans="1:7" x14ac:dyDescent="0.25">
      <c r="A1786" s="4" t="s">
        <v>1873</v>
      </c>
      <c r="B1786" s="5">
        <v>1556339990167</v>
      </c>
      <c r="C1786" s="4" t="s">
        <v>6160</v>
      </c>
      <c r="D1786" s="4" t="s">
        <v>2081</v>
      </c>
      <c r="E1786" s="6" t="s">
        <v>2083</v>
      </c>
      <c r="F1786" s="5">
        <f>decoded[[#This Row],[FRT_DEC]]-B1785</f>
        <v>4</v>
      </c>
      <c r="G1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INFO]]))),G1785)</f>
        <v>61</v>
      </c>
    </row>
    <row r="1787" spans="1:7" x14ac:dyDescent="0.25">
      <c r="A1787" s="4" t="s">
        <v>1874</v>
      </c>
      <c r="B1787" s="5">
        <v>1556339990170</v>
      </c>
      <c r="C1787" s="4" t="s">
        <v>6161</v>
      </c>
      <c r="D1787" s="4" t="s">
        <v>8</v>
      </c>
      <c r="E1787" s="6" t="s">
        <v>4087</v>
      </c>
      <c r="F1787" s="5">
        <f>decoded[[#This Row],[FRT_DEC]]-B1786</f>
        <v>3</v>
      </c>
      <c r="G1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INFO]]))),G1786)</f>
        <v>61</v>
      </c>
    </row>
    <row r="1788" spans="1:7" x14ac:dyDescent="0.25">
      <c r="A1788" s="4" t="s">
        <v>1875</v>
      </c>
      <c r="B1788" s="5">
        <v>1556339990511</v>
      </c>
      <c r="C1788" s="4" t="s">
        <v>6162</v>
      </c>
      <c r="D1788" s="4" t="s">
        <v>55</v>
      </c>
      <c r="E1788" s="6" t="s">
        <v>3774</v>
      </c>
      <c r="F1788" s="5">
        <f>decoded[[#This Row],[FRT_DEC]]-B1787</f>
        <v>341</v>
      </c>
      <c r="G1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INFO]]))),G1787)</f>
        <v>61</v>
      </c>
    </row>
    <row r="1789" spans="1:7" x14ac:dyDescent="0.25">
      <c r="A1789" s="4" t="s">
        <v>1876</v>
      </c>
      <c r="B1789" s="5">
        <v>1556339990514</v>
      </c>
      <c r="C1789" s="4" t="s">
        <v>6163</v>
      </c>
      <c r="D1789" s="4" t="s">
        <v>3743</v>
      </c>
      <c r="E1789" s="6" t="s">
        <v>6164</v>
      </c>
      <c r="F1789" s="5">
        <f>decoded[[#This Row],[FRT_DEC]]-B1788</f>
        <v>3</v>
      </c>
      <c r="G1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INFO]]))),G1788)</f>
        <v>61</v>
      </c>
    </row>
    <row r="1790" spans="1:7" x14ac:dyDescent="0.25">
      <c r="A1790" s="4" t="s">
        <v>1877</v>
      </c>
      <c r="B1790" s="5">
        <v>1556339990516</v>
      </c>
      <c r="C1790" s="4" t="s">
        <v>6165</v>
      </c>
      <c r="D1790" s="4" t="s">
        <v>3743</v>
      </c>
      <c r="E1790" s="6" t="s">
        <v>3983</v>
      </c>
      <c r="F1790" s="5">
        <f>decoded[[#This Row],[FRT_DEC]]-B1789</f>
        <v>2</v>
      </c>
      <c r="G1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INFO]]))),G1789)</f>
        <v>61</v>
      </c>
    </row>
    <row r="1791" spans="1:7" ht="30" x14ac:dyDescent="0.25">
      <c r="A1791" s="4" t="s">
        <v>1878</v>
      </c>
      <c r="B1791" s="5">
        <v>1556339990550</v>
      </c>
      <c r="C1791" s="4" t="s">
        <v>6166</v>
      </c>
      <c r="D1791" s="4" t="s">
        <v>267</v>
      </c>
      <c r="E1791" s="6" t="s">
        <v>2166</v>
      </c>
      <c r="F1791" s="5">
        <f>decoded[[#This Row],[FRT_DEC]]-B1790</f>
        <v>34</v>
      </c>
      <c r="G1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INFO]]))),G1790)</f>
        <v>61</v>
      </c>
    </row>
    <row r="1792" spans="1:7" x14ac:dyDescent="0.25">
      <c r="A1792" s="4" t="s">
        <v>1879</v>
      </c>
      <c r="B1792" s="5">
        <v>1556339990554</v>
      </c>
      <c r="C1792" s="4" t="s">
        <v>6167</v>
      </c>
      <c r="D1792" s="4" t="s">
        <v>269</v>
      </c>
      <c r="E1792" s="6" t="s">
        <v>283</v>
      </c>
      <c r="F1792" s="5">
        <f>decoded[[#This Row],[FRT_DEC]]-B1791</f>
        <v>4</v>
      </c>
      <c r="G1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INFO]]))),G1791)</f>
        <v>61</v>
      </c>
    </row>
    <row r="1793" spans="1:7" x14ac:dyDescent="0.25">
      <c r="A1793" s="4" t="s">
        <v>1880</v>
      </c>
      <c r="B1793" s="5">
        <v>1556339990578</v>
      </c>
      <c r="C1793" s="4" t="s">
        <v>6168</v>
      </c>
      <c r="D1793" s="4" t="s">
        <v>11</v>
      </c>
      <c r="E1793" s="6" t="s">
        <v>4007</v>
      </c>
      <c r="F1793" s="5">
        <f>decoded[[#This Row],[FRT_DEC]]-B1792</f>
        <v>24</v>
      </c>
      <c r="G1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INFO]]))),G1792)</f>
        <v>61</v>
      </c>
    </row>
    <row r="1794" spans="1:7" x14ac:dyDescent="0.25">
      <c r="A1794" s="4" t="s">
        <v>1881</v>
      </c>
      <c r="B1794" s="5">
        <v>1556339990599</v>
      </c>
      <c r="C1794" s="4" t="s">
        <v>6169</v>
      </c>
      <c r="D1794" s="4" t="s">
        <v>52</v>
      </c>
      <c r="E1794" s="6" t="s">
        <v>56</v>
      </c>
      <c r="F1794" s="5">
        <f>decoded[[#This Row],[FRT_DEC]]-B1793</f>
        <v>21</v>
      </c>
      <c r="G1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INFO]]))),G1793)</f>
        <v>61</v>
      </c>
    </row>
    <row r="1795" spans="1:7" x14ac:dyDescent="0.25">
      <c r="A1795" s="4" t="s">
        <v>1882</v>
      </c>
      <c r="B1795" s="5">
        <v>1556339990605</v>
      </c>
      <c r="C1795" s="4" t="s">
        <v>6170</v>
      </c>
      <c r="D1795" s="4" t="s">
        <v>272</v>
      </c>
      <c r="E1795" s="6" t="s">
        <v>6171</v>
      </c>
      <c r="F1795" s="5">
        <f>decoded[[#This Row],[FRT_DEC]]-B1794</f>
        <v>6</v>
      </c>
      <c r="G1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INFO]]))),G1794)</f>
        <v>61</v>
      </c>
    </row>
    <row r="1796" spans="1:7" x14ac:dyDescent="0.25">
      <c r="A1796" s="4" t="s">
        <v>1883</v>
      </c>
      <c r="B1796" s="5">
        <v>1556339990612</v>
      </c>
      <c r="C1796" s="4" t="s">
        <v>6172</v>
      </c>
      <c r="D1796" s="4" t="s">
        <v>1131</v>
      </c>
      <c r="E1796" s="6" t="s">
        <v>2143</v>
      </c>
      <c r="F1796" s="5">
        <f>decoded[[#This Row],[FRT_DEC]]-B1795</f>
        <v>7</v>
      </c>
      <c r="G1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INFO]]))),G1795)</f>
        <v>61</v>
      </c>
    </row>
    <row r="1797" spans="1:7" x14ac:dyDescent="0.25">
      <c r="A1797" s="4" t="s">
        <v>1884</v>
      </c>
      <c r="B1797" s="5">
        <v>1556339990616</v>
      </c>
      <c r="C1797" s="4" t="s">
        <v>6173</v>
      </c>
      <c r="D1797" s="4" t="s">
        <v>1131</v>
      </c>
      <c r="E1797" s="6" t="s">
        <v>2144</v>
      </c>
      <c r="F1797" s="5">
        <f>decoded[[#This Row],[FRT_DEC]]-B1796</f>
        <v>4</v>
      </c>
      <c r="G1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INFO]]))),G1796)</f>
        <v>61</v>
      </c>
    </row>
    <row r="1798" spans="1:7" x14ac:dyDescent="0.25">
      <c r="A1798" s="4" t="s">
        <v>1885</v>
      </c>
      <c r="B1798" s="5">
        <v>1556339990629</v>
      </c>
      <c r="C1798" s="4" t="s">
        <v>6174</v>
      </c>
      <c r="D1798" s="4" t="s">
        <v>97</v>
      </c>
      <c r="E1798" s="6" t="s">
        <v>2131</v>
      </c>
      <c r="F1798" s="5">
        <f>decoded[[#This Row],[FRT_DEC]]-B1797</f>
        <v>13</v>
      </c>
      <c r="G1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INFO]]))),G1797)</f>
        <v>61</v>
      </c>
    </row>
    <row r="1799" spans="1:7" x14ac:dyDescent="0.25">
      <c r="A1799" s="4" t="s">
        <v>1886</v>
      </c>
      <c r="B1799" s="5">
        <v>1556339990648</v>
      </c>
      <c r="C1799" s="4" t="s">
        <v>6175</v>
      </c>
      <c r="D1799" s="4" t="s">
        <v>2082</v>
      </c>
      <c r="E1799" s="6" t="s">
        <v>4029</v>
      </c>
      <c r="F1799" s="5">
        <f>decoded[[#This Row],[FRT_DEC]]-B1798</f>
        <v>19</v>
      </c>
      <c r="G1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INFO]]))),G1798)</f>
        <v>61</v>
      </c>
    </row>
    <row r="1800" spans="1:7" x14ac:dyDescent="0.25">
      <c r="A1800" s="4" t="s">
        <v>1887</v>
      </c>
      <c r="B1800" s="5">
        <v>1556339990660</v>
      </c>
      <c r="C1800" s="4" t="s">
        <v>6176</v>
      </c>
      <c r="D1800" s="4" t="s">
        <v>3726</v>
      </c>
      <c r="E1800" s="6" t="s">
        <v>6177</v>
      </c>
      <c r="F1800" s="5">
        <f>decoded[[#This Row],[FRT_DEC]]-B1799</f>
        <v>12</v>
      </c>
      <c r="G1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INFO]]))),G1799)</f>
        <v>61</v>
      </c>
    </row>
    <row r="1801" spans="1:7" x14ac:dyDescent="0.25">
      <c r="A1801" s="4" t="s">
        <v>1888</v>
      </c>
      <c r="B1801" s="5">
        <v>1556339990662</v>
      </c>
      <c r="C1801" s="4" t="s">
        <v>6178</v>
      </c>
      <c r="D1801" s="4" t="s">
        <v>3726</v>
      </c>
      <c r="E1801" s="6" t="s">
        <v>3986</v>
      </c>
      <c r="F1801" s="5">
        <f>decoded[[#This Row],[FRT_DEC]]-B1800</f>
        <v>2</v>
      </c>
      <c r="G1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INFO]]))),G1800)</f>
        <v>61</v>
      </c>
    </row>
    <row r="1802" spans="1:7" x14ac:dyDescent="0.25">
      <c r="A1802" s="4" t="s">
        <v>1889</v>
      </c>
      <c r="B1802" s="5">
        <v>1556339991465</v>
      </c>
      <c r="C1802" s="4" t="s">
        <v>6179</v>
      </c>
      <c r="D1802" s="4" t="s">
        <v>275</v>
      </c>
      <c r="E1802" s="6" t="s">
        <v>6116</v>
      </c>
      <c r="F1802" s="5">
        <f>decoded[[#This Row],[FRT_DEC]]-B1801</f>
        <v>803</v>
      </c>
      <c r="G1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INFO]]))),G1801)</f>
        <v>61</v>
      </c>
    </row>
    <row r="1803" spans="1:7" x14ac:dyDescent="0.25">
      <c r="A1803" s="4" t="s">
        <v>1890</v>
      </c>
      <c r="B1803" s="5">
        <v>1556339991505</v>
      </c>
      <c r="C1803" s="4" t="s">
        <v>6180</v>
      </c>
      <c r="D1803" s="4" t="s">
        <v>12</v>
      </c>
      <c r="E1803" s="6" t="s">
        <v>4</v>
      </c>
      <c r="F1803" s="5">
        <f>decoded[[#This Row],[FRT_DEC]]-B1802</f>
        <v>40</v>
      </c>
      <c r="G1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INFO]]))),G1802)</f>
        <v>61</v>
      </c>
    </row>
    <row r="1804" spans="1:7" x14ac:dyDescent="0.25">
      <c r="A1804" s="4" t="s">
        <v>1891</v>
      </c>
      <c r="B1804" s="5">
        <v>1556339991509</v>
      </c>
      <c r="C1804" s="4" t="s">
        <v>6181</v>
      </c>
      <c r="D1804" s="4" t="s">
        <v>8</v>
      </c>
      <c r="E1804" s="6" t="s">
        <v>4088</v>
      </c>
      <c r="F1804" s="5">
        <f>decoded[[#This Row],[FRT_DEC]]-B1803</f>
        <v>4</v>
      </c>
      <c r="G1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INFO]]))),G1803)</f>
        <v>61</v>
      </c>
    </row>
    <row r="1805" spans="1:7" x14ac:dyDescent="0.25">
      <c r="A1805" s="4" t="s">
        <v>1892</v>
      </c>
      <c r="B1805" s="5">
        <v>1556339995468</v>
      </c>
      <c r="C1805" s="4" t="s">
        <v>6182</v>
      </c>
      <c r="D1805" s="4" t="s">
        <v>13</v>
      </c>
      <c r="E1805" s="6" t="s">
        <v>5</v>
      </c>
      <c r="F1805" s="5">
        <f>decoded[[#This Row],[FRT_DEC]]-B1804</f>
        <v>3959</v>
      </c>
      <c r="G1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INFO]]))),G1804)</f>
        <v>61</v>
      </c>
    </row>
    <row r="1806" spans="1:7" x14ac:dyDescent="0.25">
      <c r="A1806" s="4" t="s">
        <v>1936</v>
      </c>
      <c r="B1806" s="5">
        <v>1556339995472</v>
      </c>
      <c r="C1806" s="4" t="s">
        <v>6183</v>
      </c>
      <c r="D1806" s="4" t="s">
        <v>11</v>
      </c>
      <c r="E1806" s="6" t="s">
        <v>4021</v>
      </c>
      <c r="F1806" s="5">
        <f>decoded[[#This Row],[FRT_DEC]]-B1805</f>
        <v>4</v>
      </c>
      <c r="G1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INFO]]))),G1805)</f>
        <v>61</v>
      </c>
    </row>
    <row r="1807" spans="1:7" x14ac:dyDescent="0.25">
      <c r="A1807" s="4" t="s">
        <v>1937</v>
      </c>
      <c r="B1807" s="5">
        <v>1556339995509</v>
      </c>
      <c r="C1807" s="4" t="s">
        <v>6184</v>
      </c>
      <c r="D1807" s="4" t="s">
        <v>12</v>
      </c>
      <c r="E1807" s="6" t="s">
        <v>4</v>
      </c>
      <c r="F1807" s="5">
        <f>decoded[[#This Row],[FRT_DEC]]-B1806</f>
        <v>37</v>
      </c>
      <c r="G1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INFO]]))),G1806)</f>
        <v>61</v>
      </c>
    </row>
    <row r="1808" spans="1:7" x14ac:dyDescent="0.25">
      <c r="A1808" s="4" t="s">
        <v>1893</v>
      </c>
      <c r="B1808" s="5">
        <v>1556339995512</v>
      </c>
      <c r="C1808" s="4" t="s">
        <v>6185</v>
      </c>
      <c r="D1808" s="4" t="s">
        <v>14</v>
      </c>
      <c r="E1808" s="6" t="s">
        <v>6</v>
      </c>
      <c r="F1808" s="5">
        <f>decoded[[#This Row],[FRT_DEC]]-B1807</f>
        <v>3</v>
      </c>
      <c r="G1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INFO]]))),G1807)</f>
        <v>61</v>
      </c>
    </row>
    <row r="1809" spans="1:7" x14ac:dyDescent="0.25">
      <c r="A1809" s="4" t="s">
        <v>1894</v>
      </c>
      <c r="B1809" s="5">
        <v>1556339995521</v>
      </c>
      <c r="C1809" s="4" t="s">
        <v>6186</v>
      </c>
      <c r="D1809" s="4" t="s">
        <v>14</v>
      </c>
      <c r="E1809" s="6" t="s">
        <v>36</v>
      </c>
      <c r="F1809" s="5">
        <f>decoded[[#This Row],[FRT_DEC]]-B1808</f>
        <v>9</v>
      </c>
      <c r="G1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INFO]]))),G1808)</f>
        <v>61</v>
      </c>
    </row>
    <row r="1810" spans="1:7" x14ac:dyDescent="0.25">
      <c r="A1810" s="4" t="s">
        <v>1938</v>
      </c>
      <c r="B1810" s="5">
        <v>1556339995528</v>
      </c>
      <c r="C1810" s="4" t="s">
        <v>6187</v>
      </c>
      <c r="D1810" s="4" t="s">
        <v>11</v>
      </c>
      <c r="E1810" s="6" t="s">
        <v>4008</v>
      </c>
      <c r="F1810" s="5">
        <f>decoded[[#This Row],[FRT_DEC]]-B1809</f>
        <v>7</v>
      </c>
      <c r="G1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INFO]]))),G1809)</f>
        <v>61</v>
      </c>
    </row>
    <row r="1811" spans="1:7" x14ac:dyDescent="0.25">
      <c r="A1811" s="4" t="s">
        <v>1939</v>
      </c>
      <c r="B1811" s="5">
        <v>1556339995546</v>
      </c>
      <c r="C1811" s="4" t="s">
        <v>6188</v>
      </c>
      <c r="D1811" s="4" t="s">
        <v>8</v>
      </c>
      <c r="E1811" s="6" t="s">
        <v>4105</v>
      </c>
      <c r="F1811" s="5">
        <f>decoded[[#This Row],[FRT_DEC]]-B1810</f>
        <v>18</v>
      </c>
      <c r="G1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INFO]]))),G1810)</f>
        <v>61</v>
      </c>
    </row>
    <row r="1812" spans="1:7" x14ac:dyDescent="0.25">
      <c r="A1812" s="4" t="s">
        <v>1940</v>
      </c>
      <c r="B1812" s="5">
        <v>1556339995569</v>
      </c>
      <c r="C1812" s="4" t="s">
        <v>6189</v>
      </c>
      <c r="D1812" s="4" t="s">
        <v>12</v>
      </c>
      <c r="E1812" s="6" t="s">
        <v>4</v>
      </c>
      <c r="F1812" s="5">
        <f>decoded[[#This Row],[FRT_DEC]]-B1811</f>
        <v>23</v>
      </c>
      <c r="G1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INFO]]))),G1811)</f>
        <v>61</v>
      </c>
    </row>
    <row r="1813" spans="1:7" x14ac:dyDescent="0.25">
      <c r="A1813" s="4" t="s">
        <v>1941</v>
      </c>
      <c r="B1813" s="5">
        <v>1556339995574</v>
      </c>
      <c r="C1813" s="4" t="s">
        <v>6190</v>
      </c>
      <c r="D1813" s="4" t="s">
        <v>8</v>
      </c>
      <c r="E1813" s="6" t="s">
        <v>4079</v>
      </c>
      <c r="F1813" s="5">
        <f>decoded[[#This Row],[FRT_DEC]]-B1812</f>
        <v>5</v>
      </c>
      <c r="G1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INFO]]))),G1812)</f>
        <v>61</v>
      </c>
    </row>
    <row r="1814" spans="1:7" x14ac:dyDescent="0.25">
      <c r="A1814" s="4" t="s">
        <v>1942</v>
      </c>
      <c r="B1814" s="5">
        <v>1556340004875</v>
      </c>
      <c r="C1814" s="4" t="s">
        <v>6191</v>
      </c>
      <c r="D1814" s="4" t="s">
        <v>15</v>
      </c>
      <c r="E1814" s="6" t="s">
        <v>6192</v>
      </c>
      <c r="F1814" s="5">
        <f>decoded[[#This Row],[FRT_DEC]]-B1813</f>
        <v>9301</v>
      </c>
      <c r="G1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INFO]]))),G1813)</f>
        <v>61</v>
      </c>
    </row>
    <row r="1815" spans="1:7" x14ac:dyDescent="0.25">
      <c r="A1815" s="4" t="s">
        <v>1943</v>
      </c>
      <c r="B1815" s="5">
        <v>1556340004877</v>
      </c>
      <c r="C1815" s="4" t="s">
        <v>6193</v>
      </c>
      <c r="D1815" s="4" t="s">
        <v>15</v>
      </c>
      <c r="E1815" s="6" t="s">
        <v>3987</v>
      </c>
      <c r="F1815" s="5">
        <f>decoded[[#This Row],[FRT_DEC]]-B1814</f>
        <v>2</v>
      </c>
      <c r="G1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INFO]]))),G1814)</f>
        <v>61</v>
      </c>
    </row>
    <row r="1816" spans="1:7" x14ac:dyDescent="0.25">
      <c r="A1816" s="4" t="s">
        <v>1895</v>
      </c>
      <c r="B1816" s="5">
        <v>1556340004881</v>
      </c>
      <c r="C1816" s="4" t="s">
        <v>6194</v>
      </c>
      <c r="D1816" s="4" t="s">
        <v>3744</v>
      </c>
      <c r="E1816" s="6" t="s">
        <v>6195</v>
      </c>
      <c r="F1816" s="5">
        <f>decoded[[#This Row],[FRT_DEC]]-B1815</f>
        <v>4</v>
      </c>
      <c r="G1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INFO]]))),G1815)</f>
        <v>61</v>
      </c>
    </row>
    <row r="1817" spans="1:7" x14ac:dyDescent="0.25">
      <c r="A1817" s="4" t="s">
        <v>2167</v>
      </c>
      <c r="B1817" s="5">
        <v>1556340004884</v>
      </c>
      <c r="C1817" s="4" t="s">
        <v>6196</v>
      </c>
      <c r="D1817" s="4" t="s">
        <v>3744</v>
      </c>
      <c r="E1817" s="6" t="s">
        <v>3988</v>
      </c>
      <c r="F1817" s="5">
        <f>decoded[[#This Row],[FRT_DEC]]-B1816</f>
        <v>3</v>
      </c>
      <c r="G1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INFO]]))),G1816)</f>
        <v>61</v>
      </c>
    </row>
    <row r="1818" spans="1:7" x14ac:dyDescent="0.25">
      <c r="A1818" s="4" t="s">
        <v>2168</v>
      </c>
      <c r="B1818" s="5">
        <v>1556340004966</v>
      </c>
      <c r="C1818" s="4" t="s">
        <v>6197</v>
      </c>
      <c r="D1818" s="4" t="s">
        <v>3765</v>
      </c>
      <c r="E1818" s="6" t="s">
        <v>3766</v>
      </c>
      <c r="F1818" s="5">
        <f>decoded[[#This Row],[FRT_DEC]]-B1817</f>
        <v>82</v>
      </c>
      <c r="G1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INFO]]))),G1817)</f>
        <v>61</v>
      </c>
    </row>
    <row r="1819" spans="1:7" ht="30" x14ac:dyDescent="0.25">
      <c r="A1819" s="4" t="s">
        <v>2169</v>
      </c>
      <c r="B1819" s="5">
        <v>1556340004970</v>
      </c>
      <c r="C1819" s="4" t="s">
        <v>6198</v>
      </c>
      <c r="D1819" s="4" t="s">
        <v>267</v>
      </c>
      <c r="E1819" s="6" t="s">
        <v>3724</v>
      </c>
      <c r="F1819" s="5">
        <f>decoded[[#This Row],[FRT_DEC]]-B1818</f>
        <v>4</v>
      </c>
      <c r="G1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INFO]]))),G1818)</f>
        <v>61</v>
      </c>
    </row>
    <row r="1820" spans="1:7" x14ac:dyDescent="0.25">
      <c r="A1820" s="4" t="s">
        <v>2170</v>
      </c>
      <c r="B1820" s="5">
        <v>1556340004972</v>
      </c>
      <c r="C1820" s="4" t="s">
        <v>6199</v>
      </c>
      <c r="D1820" s="4" t="s">
        <v>269</v>
      </c>
      <c r="E1820" s="6" t="s">
        <v>283</v>
      </c>
      <c r="F1820" s="5">
        <f>decoded[[#This Row],[FRT_DEC]]-B1819</f>
        <v>2</v>
      </c>
      <c r="G1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INFO]]))),G1819)</f>
        <v>61</v>
      </c>
    </row>
    <row r="1821" spans="1:7" x14ac:dyDescent="0.25">
      <c r="A1821" s="4" t="s">
        <v>2171</v>
      </c>
      <c r="B1821" s="5">
        <v>1556340004978</v>
      </c>
      <c r="C1821" s="4" t="s">
        <v>6200</v>
      </c>
      <c r="D1821" s="4" t="s">
        <v>1131</v>
      </c>
      <c r="E1821" s="6" t="s">
        <v>2132</v>
      </c>
      <c r="F1821" s="5">
        <f>decoded[[#This Row],[FRT_DEC]]-B1820</f>
        <v>6</v>
      </c>
      <c r="G1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INFO]]))),G1820)</f>
        <v>61</v>
      </c>
    </row>
    <row r="1822" spans="1:7" x14ac:dyDescent="0.25">
      <c r="A1822" s="4" t="s">
        <v>2172</v>
      </c>
      <c r="B1822" s="5">
        <v>1556340004983</v>
      </c>
      <c r="C1822" s="4" t="s">
        <v>6201</v>
      </c>
      <c r="D1822" s="4" t="s">
        <v>97</v>
      </c>
      <c r="E1822" s="6" t="s">
        <v>2133</v>
      </c>
      <c r="F1822" s="5">
        <f>decoded[[#This Row],[FRT_DEC]]-B1821</f>
        <v>5</v>
      </c>
      <c r="G1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INFO]]))),G1821)</f>
        <v>61</v>
      </c>
    </row>
    <row r="1823" spans="1:7" x14ac:dyDescent="0.25">
      <c r="A1823" s="4" t="s">
        <v>2173</v>
      </c>
      <c r="B1823" s="5">
        <v>1556340004989</v>
      </c>
      <c r="C1823" s="4" t="s">
        <v>6202</v>
      </c>
      <c r="D1823" s="4" t="s">
        <v>97</v>
      </c>
      <c r="E1823" s="6" t="s">
        <v>2134</v>
      </c>
      <c r="F1823" s="5">
        <f>decoded[[#This Row],[FRT_DEC]]-B1822</f>
        <v>6</v>
      </c>
      <c r="G1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INFO]]))),G1822)</f>
        <v>61</v>
      </c>
    </row>
    <row r="1824" spans="1:7" x14ac:dyDescent="0.25">
      <c r="A1824" s="4" t="s">
        <v>2174</v>
      </c>
      <c r="B1824" s="5">
        <v>1556340005002</v>
      </c>
      <c r="C1824" s="4" t="s">
        <v>6203</v>
      </c>
      <c r="D1824" s="4" t="s">
        <v>272</v>
      </c>
      <c r="E1824" s="6" t="s">
        <v>6204</v>
      </c>
      <c r="F1824" s="5">
        <f>decoded[[#This Row],[FRT_DEC]]-B1823</f>
        <v>13</v>
      </c>
      <c r="G1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INFO]]))),G1823)</f>
        <v>61</v>
      </c>
    </row>
    <row r="1825" spans="1:7" x14ac:dyDescent="0.25">
      <c r="A1825" s="4" t="s">
        <v>2175</v>
      </c>
      <c r="B1825" s="5">
        <v>1556340005339</v>
      </c>
      <c r="C1825" s="4" t="s">
        <v>6205</v>
      </c>
      <c r="D1825" s="4" t="s">
        <v>1131</v>
      </c>
      <c r="E1825" s="6" t="s">
        <v>2135</v>
      </c>
      <c r="F1825" s="5">
        <f>decoded[[#This Row],[FRT_DEC]]-B1824</f>
        <v>337</v>
      </c>
      <c r="G1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INFO]]))),G1824)</f>
        <v>61</v>
      </c>
    </row>
    <row r="1826" spans="1:7" x14ac:dyDescent="0.25">
      <c r="A1826" s="4" t="s">
        <v>2176</v>
      </c>
      <c r="B1826" s="5">
        <v>1556340005344</v>
      </c>
      <c r="C1826" s="4" t="s">
        <v>6206</v>
      </c>
      <c r="D1826" s="4" t="s">
        <v>97</v>
      </c>
      <c r="E1826" s="6" t="s">
        <v>2136</v>
      </c>
      <c r="F1826" s="5">
        <f>decoded[[#This Row],[FRT_DEC]]-B1825</f>
        <v>5</v>
      </c>
      <c r="G1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INFO]]))),G1825)</f>
        <v>61</v>
      </c>
    </row>
    <row r="1827" spans="1:7" x14ac:dyDescent="0.25">
      <c r="A1827" s="4" t="s">
        <v>2177</v>
      </c>
      <c r="B1827" s="5">
        <v>1556340005357</v>
      </c>
      <c r="C1827" s="4" t="s">
        <v>6207</v>
      </c>
      <c r="D1827" s="4" t="s">
        <v>3727</v>
      </c>
      <c r="E1827" s="6" t="s">
        <v>6134</v>
      </c>
      <c r="F1827" s="5">
        <f>decoded[[#This Row],[FRT_DEC]]-B1826</f>
        <v>13</v>
      </c>
      <c r="G1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INFO]]))),G1826)</f>
        <v>61</v>
      </c>
    </row>
    <row r="1828" spans="1:7" x14ac:dyDescent="0.25">
      <c r="A1828" s="4" t="s">
        <v>2178</v>
      </c>
      <c r="B1828" s="5">
        <v>1556340005373</v>
      </c>
      <c r="C1828" s="4" t="s">
        <v>6208</v>
      </c>
      <c r="D1828" s="4" t="s">
        <v>289</v>
      </c>
      <c r="E1828" s="6" t="s">
        <v>6136</v>
      </c>
      <c r="F1828" s="5">
        <f>decoded[[#This Row],[FRT_DEC]]-B1827</f>
        <v>16</v>
      </c>
      <c r="G1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INFO]]))),G1827)</f>
        <v>61</v>
      </c>
    </row>
    <row r="1829" spans="1:7" x14ac:dyDescent="0.25">
      <c r="A1829" s="4" t="s">
        <v>2179</v>
      </c>
      <c r="B1829" s="5">
        <v>1556340006803</v>
      </c>
      <c r="C1829" s="4" t="s">
        <v>6209</v>
      </c>
      <c r="D1829" s="4" t="s">
        <v>109</v>
      </c>
      <c r="E1829" s="6" t="s">
        <v>3989</v>
      </c>
      <c r="F1829" s="5">
        <f>decoded[[#This Row],[FRT_DEC]]-B1828</f>
        <v>1430</v>
      </c>
      <c r="G1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INFO]]))),G1828)</f>
        <v>61</v>
      </c>
    </row>
    <row r="1830" spans="1:7" x14ac:dyDescent="0.25">
      <c r="A1830" s="4" t="s">
        <v>2180</v>
      </c>
      <c r="B1830" s="5">
        <v>1556340006807</v>
      </c>
      <c r="C1830" s="4" t="s">
        <v>6210</v>
      </c>
      <c r="D1830" s="4" t="s">
        <v>3742</v>
      </c>
      <c r="E1830" s="6" t="s">
        <v>6211</v>
      </c>
      <c r="F1830" s="5">
        <f>decoded[[#This Row],[FRT_DEC]]-B1829</f>
        <v>4</v>
      </c>
      <c r="G1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INFO]]))),G1829)</f>
        <v>61</v>
      </c>
    </row>
    <row r="1831" spans="1:7" x14ac:dyDescent="0.25">
      <c r="A1831" s="4" t="s">
        <v>2181</v>
      </c>
      <c r="B1831" s="5">
        <v>1556340006809</v>
      </c>
      <c r="C1831" s="4" t="s">
        <v>6212</v>
      </c>
      <c r="D1831" s="4" t="s">
        <v>3742</v>
      </c>
      <c r="E1831" s="6" t="s">
        <v>3982</v>
      </c>
      <c r="F1831" s="5">
        <f>decoded[[#This Row],[FRT_DEC]]-B1830</f>
        <v>2</v>
      </c>
      <c r="G1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INFO]]))),G1830)</f>
        <v>61</v>
      </c>
    </row>
    <row r="1832" spans="1:7" x14ac:dyDescent="0.25">
      <c r="A1832" s="4" t="s">
        <v>2182</v>
      </c>
      <c r="B1832" s="5">
        <v>1556340006824</v>
      </c>
      <c r="C1832" s="4" t="s">
        <v>6213</v>
      </c>
      <c r="D1832" s="4" t="s">
        <v>1131</v>
      </c>
      <c r="E1832" s="6" t="s">
        <v>2137</v>
      </c>
      <c r="F1832" s="5">
        <f>decoded[[#This Row],[FRT_DEC]]-B1831</f>
        <v>15</v>
      </c>
      <c r="G1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INFO]]))),G1831)</f>
        <v>61</v>
      </c>
    </row>
    <row r="1833" spans="1:7" x14ac:dyDescent="0.25">
      <c r="A1833" s="4" t="s">
        <v>2183</v>
      </c>
      <c r="B1833" s="5">
        <v>1556340006828</v>
      </c>
      <c r="C1833" s="4" t="s">
        <v>6214</v>
      </c>
      <c r="D1833" s="4" t="s">
        <v>97</v>
      </c>
      <c r="E1833" s="6" t="s">
        <v>2138</v>
      </c>
      <c r="F1833" s="5">
        <f>decoded[[#This Row],[FRT_DEC]]-B1832</f>
        <v>4</v>
      </c>
      <c r="G1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INFO]]))),G1832)</f>
        <v>61</v>
      </c>
    </row>
    <row r="1834" spans="1:7" x14ac:dyDescent="0.25">
      <c r="A1834" s="4" t="s">
        <v>2184</v>
      </c>
      <c r="B1834" s="5">
        <v>1556340006895</v>
      </c>
      <c r="C1834" s="4" t="s">
        <v>6215</v>
      </c>
      <c r="D1834" s="4" t="s">
        <v>110</v>
      </c>
      <c r="E1834" s="6" t="s">
        <v>290</v>
      </c>
      <c r="F1834" s="5">
        <f>decoded[[#This Row],[FRT_DEC]]-B1833</f>
        <v>67</v>
      </c>
      <c r="G1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INFO]]))),G1833)</f>
        <v>61</v>
      </c>
    </row>
    <row r="1835" spans="1:7" x14ac:dyDescent="0.25">
      <c r="A1835" s="4" t="s">
        <v>2185</v>
      </c>
      <c r="B1835" s="5">
        <v>1556340006907</v>
      </c>
      <c r="C1835" s="4" t="s">
        <v>6216</v>
      </c>
      <c r="D1835" s="4" t="s">
        <v>1131</v>
      </c>
      <c r="E1835" s="6" t="s">
        <v>2139</v>
      </c>
      <c r="F1835" s="5">
        <f>decoded[[#This Row],[FRT_DEC]]-B1834</f>
        <v>12</v>
      </c>
      <c r="G1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INFO]]))),G1834)</f>
        <v>61</v>
      </c>
    </row>
    <row r="1836" spans="1:7" x14ac:dyDescent="0.25">
      <c r="A1836" s="4" t="s">
        <v>2186</v>
      </c>
      <c r="B1836" s="5">
        <v>1556340006911</v>
      </c>
      <c r="C1836" s="4" t="s">
        <v>6217</v>
      </c>
      <c r="D1836" s="4" t="s">
        <v>97</v>
      </c>
      <c r="E1836" s="6" t="s">
        <v>2140</v>
      </c>
      <c r="F1836" s="5">
        <f>decoded[[#This Row],[FRT_DEC]]-B1835</f>
        <v>4</v>
      </c>
      <c r="G1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INFO]]))),G1835)</f>
        <v>61</v>
      </c>
    </row>
    <row r="1837" spans="1:7" x14ac:dyDescent="0.25">
      <c r="A1837" s="4" t="s">
        <v>2187</v>
      </c>
      <c r="B1837" s="5">
        <v>1556340007551</v>
      </c>
      <c r="C1837" s="4" t="s">
        <v>6218</v>
      </c>
      <c r="D1837" s="4" t="s">
        <v>112</v>
      </c>
      <c r="E1837" s="6" t="s">
        <v>3757</v>
      </c>
      <c r="F1837" s="5">
        <f>decoded[[#This Row],[FRT_DEC]]-B1836</f>
        <v>640</v>
      </c>
      <c r="G1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INFO]]))),G1836)</f>
        <v>61</v>
      </c>
    </row>
    <row r="1838" spans="1:7" x14ac:dyDescent="0.25">
      <c r="A1838" s="4" t="s">
        <v>2188</v>
      </c>
      <c r="B1838" s="5">
        <v>1556340007564</v>
      </c>
      <c r="C1838" s="4" t="s">
        <v>6219</v>
      </c>
      <c r="D1838" s="4" t="s">
        <v>1131</v>
      </c>
      <c r="E1838" s="6" t="s">
        <v>2141</v>
      </c>
      <c r="F1838" s="5">
        <f>decoded[[#This Row],[FRT_DEC]]-B1837</f>
        <v>13</v>
      </c>
      <c r="G1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INFO]]))),G1837)</f>
        <v>61</v>
      </c>
    </row>
    <row r="1839" spans="1:7" x14ac:dyDescent="0.25">
      <c r="A1839" s="4" t="s">
        <v>2189</v>
      </c>
      <c r="B1839" s="5">
        <v>1556340007569</v>
      </c>
      <c r="C1839" s="4" t="s">
        <v>6220</v>
      </c>
      <c r="D1839" s="4" t="s">
        <v>97</v>
      </c>
      <c r="E1839" s="6" t="s">
        <v>2142</v>
      </c>
      <c r="F1839" s="5">
        <f>decoded[[#This Row],[FRT_DEC]]-B1838</f>
        <v>5</v>
      </c>
      <c r="G1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INFO]]))),G1838)</f>
        <v>61</v>
      </c>
    </row>
    <row r="1840" spans="1:7" x14ac:dyDescent="0.25">
      <c r="A1840" s="4" t="s">
        <v>2190</v>
      </c>
      <c r="B1840" s="5">
        <v>1556340007572</v>
      </c>
      <c r="C1840" s="4" t="s">
        <v>6221</v>
      </c>
      <c r="D1840" s="4" t="s">
        <v>291</v>
      </c>
      <c r="E1840" s="6" t="s">
        <v>6222</v>
      </c>
      <c r="F1840" s="5">
        <f>decoded[[#This Row],[FRT_DEC]]-B1839</f>
        <v>3</v>
      </c>
      <c r="G1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INFO]]))),G1839)</f>
        <v>61</v>
      </c>
    </row>
    <row r="1841" spans="1:7" x14ac:dyDescent="0.25">
      <c r="A1841" s="4" t="s">
        <v>2191</v>
      </c>
      <c r="B1841" s="5">
        <v>1556340007577</v>
      </c>
      <c r="C1841" s="4" t="s">
        <v>6223</v>
      </c>
      <c r="D1841" s="4" t="s">
        <v>11</v>
      </c>
      <c r="E1841" s="6" t="s">
        <v>4012</v>
      </c>
      <c r="F1841" s="5">
        <f>decoded[[#This Row],[FRT_DEC]]-B1840</f>
        <v>5</v>
      </c>
      <c r="G1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INFO]]))),G1840)</f>
        <v>61</v>
      </c>
    </row>
    <row r="1842" spans="1:7" x14ac:dyDescent="0.25">
      <c r="A1842" s="4" t="s">
        <v>2192</v>
      </c>
      <c r="B1842" s="5">
        <v>1556340007586</v>
      </c>
      <c r="C1842" s="4" t="s">
        <v>6224</v>
      </c>
      <c r="D1842" s="4" t="s">
        <v>52</v>
      </c>
      <c r="E1842" s="6" t="s">
        <v>356</v>
      </c>
      <c r="F1842" s="5">
        <f>decoded[[#This Row],[FRT_DEC]]-B1841</f>
        <v>9</v>
      </c>
      <c r="G1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INFO]]))),G1841)</f>
        <v>61</v>
      </c>
    </row>
    <row r="1843" spans="1:7" x14ac:dyDescent="0.25">
      <c r="A1843" s="4" t="s">
        <v>2193</v>
      </c>
      <c r="B1843" s="5">
        <v>1556340007589</v>
      </c>
      <c r="C1843" s="4" t="s">
        <v>6225</v>
      </c>
      <c r="D1843" s="4" t="s">
        <v>358</v>
      </c>
      <c r="E1843" s="6" t="s">
        <v>6226</v>
      </c>
      <c r="F1843" s="5">
        <f>decoded[[#This Row],[FRT_DEC]]-B1842</f>
        <v>3</v>
      </c>
      <c r="G1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INFO]]))),G1842)</f>
        <v>61</v>
      </c>
    </row>
    <row r="1844" spans="1:7" x14ac:dyDescent="0.25">
      <c r="A1844" s="4" t="s">
        <v>2194</v>
      </c>
      <c r="B1844" s="5">
        <v>1556340007594</v>
      </c>
      <c r="C1844" s="4" t="s">
        <v>6227</v>
      </c>
      <c r="D1844" s="4" t="s">
        <v>8</v>
      </c>
      <c r="E1844" s="6" t="s">
        <v>4027</v>
      </c>
      <c r="F1844" s="5">
        <f>decoded[[#This Row],[FRT_DEC]]-B1843</f>
        <v>5</v>
      </c>
      <c r="G1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INFO]]))),G1843)</f>
        <v>61</v>
      </c>
    </row>
    <row r="1845" spans="1:7" x14ac:dyDescent="0.25">
      <c r="A1845" s="4" t="s">
        <v>2195</v>
      </c>
      <c r="B1845" s="5">
        <v>1556340007599</v>
      </c>
      <c r="C1845" s="4" t="s">
        <v>6228</v>
      </c>
      <c r="D1845" s="4" t="s">
        <v>11</v>
      </c>
      <c r="E1845" s="6" t="s">
        <v>4016</v>
      </c>
      <c r="F1845" s="5">
        <f>decoded[[#This Row],[FRT_DEC]]-B1844</f>
        <v>5</v>
      </c>
      <c r="G1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INFO]]))),G1844)</f>
        <v>61</v>
      </c>
    </row>
    <row r="1846" spans="1:7" x14ac:dyDescent="0.25">
      <c r="A1846" s="4" t="s">
        <v>2196</v>
      </c>
      <c r="B1846" s="5">
        <v>1556340007607</v>
      </c>
      <c r="C1846" s="4" t="s">
        <v>6229</v>
      </c>
      <c r="D1846" s="4" t="s">
        <v>52</v>
      </c>
      <c r="E1846" s="6" t="s">
        <v>2078</v>
      </c>
      <c r="F1846" s="5">
        <f>decoded[[#This Row],[FRT_DEC]]-B1845</f>
        <v>8</v>
      </c>
      <c r="G1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INFO]]))),G1845)</f>
        <v>61</v>
      </c>
    </row>
    <row r="1847" spans="1:7" x14ac:dyDescent="0.25">
      <c r="A1847" s="4" t="s">
        <v>2197</v>
      </c>
      <c r="B1847" s="5">
        <v>1556340007609</v>
      </c>
      <c r="C1847" s="4" t="s">
        <v>6230</v>
      </c>
      <c r="D1847" s="4" t="s">
        <v>2079</v>
      </c>
      <c r="E1847" s="6" t="s">
        <v>4060</v>
      </c>
      <c r="F1847" s="5">
        <f>decoded[[#This Row],[FRT_DEC]]-B1846</f>
        <v>2</v>
      </c>
      <c r="G1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INFO]]))),G1846)</f>
        <v>61</v>
      </c>
    </row>
    <row r="1848" spans="1:7" x14ac:dyDescent="0.25">
      <c r="A1848" s="4" t="s">
        <v>2198</v>
      </c>
      <c r="B1848" s="5">
        <v>1556340007655</v>
      </c>
      <c r="C1848" s="4" t="s">
        <v>6231</v>
      </c>
      <c r="D1848" s="4" t="s">
        <v>12</v>
      </c>
      <c r="E1848" s="6" t="s">
        <v>4</v>
      </c>
      <c r="F1848" s="5">
        <f>decoded[[#This Row],[FRT_DEC]]-B1847</f>
        <v>46</v>
      </c>
      <c r="G1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INFO]]))),G1847)</f>
        <v>61</v>
      </c>
    </row>
    <row r="1849" spans="1:7" x14ac:dyDescent="0.25">
      <c r="A1849" s="4" t="s">
        <v>2199</v>
      </c>
      <c r="B1849" s="5">
        <v>1556340007660</v>
      </c>
      <c r="C1849" s="4" t="s">
        <v>6232</v>
      </c>
      <c r="D1849" s="4" t="s">
        <v>8</v>
      </c>
      <c r="E1849" s="6" t="s">
        <v>4089</v>
      </c>
      <c r="F1849" s="5">
        <f>decoded[[#This Row],[FRT_DEC]]-B1848</f>
        <v>5</v>
      </c>
      <c r="G1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INFO]]))),G1848)</f>
        <v>61</v>
      </c>
    </row>
    <row r="1850" spans="1:7" x14ac:dyDescent="0.25">
      <c r="A1850" s="4" t="s">
        <v>2200</v>
      </c>
      <c r="B1850" s="5">
        <v>1556340007985</v>
      </c>
      <c r="C1850" s="4" t="s">
        <v>6233</v>
      </c>
      <c r="D1850" s="4" t="s">
        <v>12</v>
      </c>
      <c r="E1850" s="6" t="s">
        <v>4</v>
      </c>
      <c r="F1850" s="5">
        <f>decoded[[#This Row],[FRT_DEC]]-B1849</f>
        <v>325</v>
      </c>
      <c r="G1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INFO]]))),G1849)</f>
        <v>61</v>
      </c>
    </row>
    <row r="1851" spans="1:7" x14ac:dyDescent="0.25">
      <c r="A1851" s="4" t="s">
        <v>2201</v>
      </c>
      <c r="B1851" s="5">
        <v>1556340007991</v>
      </c>
      <c r="C1851" s="4" t="s">
        <v>6234</v>
      </c>
      <c r="D1851" s="4" t="s">
        <v>8</v>
      </c>
      <c r="E1851" s="6" t="s">
        <v>4078</v>
      </c>
      <c r="F1851" s="5">
        <f>decoded[[#This Row],[FRT_DEC]]-B1850</f>
        <v>6</v>
      </c>
      <c r="G1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INFO]]))),G1850)</f>
        <v>61</v>
      </c>
    </row>
    <row r="1852" spans="1:7" x14ac:dyDescent="0.25">
      <c r="A1852" s="4" t="s">
        <v>2202</v>
      </c>
      <c r="B1852" s="5">
        <v>1556340008181</v>
      </c>
      <c r="C1852" s="4" t="s">
        <v>6235</v>
      </c>
      <c r="D1852" s="4" t="s">
        <v>13</v>
      </c>
      <c r="E1852" s="6" t="s">
        <v>5</v>
      </c>
      <c r="F1852" s="5">
        <f>decoded[[#This Row],[FRT_DEC]]-B1851</f>
        <v>190</v>
      </c>
      <c r="G1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INFO]]))),G1851)</f>
        <v>61</v>
      </c>
    </row>
    <row r="1853" spans="1:7" x14ac:dyDescent="0.25">
      <c r="A1853" s="4" t="s">
        <v>2203</v>
      </c>
      <c r="B1853" s="5">
        <v>1556340008185</v>
      </c>
      <c r="C1853" s="4" t="s">
        <v>6236</v>
      </c>
      <c r="D1853" s="4" t="s">
        <v>11</v>
      </c>
      <c r="E1853" s="6" t="s">
        <v>4010</v>
      </c>
      <c r="F1853" s="5">
        <f>decoded[[#This Row],[FRT_DEC]]-B1852</f>
        <v>4</v>
      </c>
      <c r="G1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INFO]]))),G1852)</f>
        <v>61</v>
      </c>
    </row>
    <row r="1854" spans="1:7" x14ac:dyDescent="0.25">
      <c r="A1854" s="4" t="s">
        <v>2204</v>
      </c>
      <c r="B1854" s="5">
        <v>1556340008261</v>
      </c>
      <c r="C1854" s="4" t="s">
        <v>6237</v>
      </c>
      <c r="D1854" s="4" t="s">
        <v>12</v>
      </c>
      <c r="E1854" s="6" t="s">
        <v>4</v>
      </c>
      <c r="F1854" s="5">
        <f>decoded[[#This Row],[FRT_DEC]]-B1853</f>
        <v>76</v>
      </c>
      <c r="G1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INFO]]))),G1853)</f>
        <v>61</v>
      </c>
    </row>
    <row r="1855" spans="1:7" x14ac:dyDescent="0.25">
      <c r="A1855" s="4" t="s">
        <v>2205</v>
      </c>
      <c r="B1855" s="5">
        <v>1556340008264</v>
      </c>
      <c r="C1855" s="4" t="s">
        <v>6238</v>
      </c>
      <c r="D1855" s="4" t="s">
        <v>14</v>
      </c>
      <c r="E1855" s="6" t="s">
        <v>6</v>
      </c>
      <c r="F1855" s="5">
        <f>decoded[[#This Row],[FRT_DEC]]-B1854</f>
        <v>3</v>
      </c>
      <c r="G1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INFO]]))),G1854)</f>
        <v>61</v>
      </c>
    </row>
    <row r="1856" spans="1:7" x14ac:dyDescent="0.25">
      <c r="A1856" s="4" t="s">
        <v>2206</v>
      </c>
      <c r="B1856" s="5">
        <v>1556340008277</v>
      </c>
      <c r="C1856" s="4" t="s">
        <v>6239</v>
      </c>
      <c r="D1856" s="4" t="s">
        <v>14</v>
      </c>
      <c r="E1856" s="6" t="s">
        <v>71</v>
      </c>
      <c r="F1856" s="5">
        <f>decoded[[#This Row],[FRT_DEC]]-B1855</f>
        <v>13</v>
      </c>
      <c r="G1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INFO]]))),G1855)</f>
        <v>61</v>
      </c>
    </row>
    <row r="1857" spans="1:7" x14ac:dyDescent="0.25">
      <c r="A1857" s="4" t="s">
        <v>2207</v>
      </c>
      <c r="B1857" s="5">
        <v>1556340008410</v>
      </c>
      <c r="C1857" s="4" t="s">
        <v>6240</v>
      </c>
      <c r="D1857" s="4" t="s">
        <v>55</v>
      </c>
      <c r="E1857" s="6" t="s">
        <v>3774</v>
      </c>
      <c r="F1857" s="5">
        <f>decoded[[#This Row],[FRT_DEC]]-B1856</f>
        <v>133</v>
      </c>
      <c r="G1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INFO]]))),G1856)</f>
        <v>61</v>
      </c>
    </row>
    <row r="1858" spans="1:7" x14ac:dyDescent="0.25">
      <c r="A1858" s="4" t="s">
        <v>2208</v>
      </c>
      <c r="B1858" s="5">
        <v>1556340008413</v>
      </c>
      <c r="C1858" s="4" t="s">
        <v>6241</v>
      </c>
      <c r="D1858" s="4" t="s">
        <v>3743</v>
      </c>
      <c r="E1858" s="6" t="s">
        <v>6242</v>
      </c>
      <c r="F1858" s="5">
        <f>decoded[[#This Row],[FRT_DEC]]-B1857</f>
        <v>3</v>
      </c>
      <c r="G1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INFO]]))),G1857)</f>
        <v>61</v>
      </c>
    </row>
    <row r="1859" spans="1:7" x14ac:dyDescent="0.25">
      <c r="A1859" s="4" t="s">
        <v>2209</v>
      </c>
      <c r="B1859" s="5">
        <v>1556340008416</v>
      </c>
      <c r="C1859" s="4" t="s">
        <v>6243</v>
      </c>
      <c r="D1859" s="4" t="s">
        <v>3743</v>
      </c>
      <c r="E1859" s="6" t="s">
        <v>3983</v>
      </c>
      <c r="F1859" s="5">
        <f>decoded[[#This Row],[FRT_DEC]]-B1858</f>
        <v>3</v>
      </c>
      <c r="G1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INFO]]))),G1858)</f>
        <v>61</v>
      </c>
    </row>
    <row r="1860" spans="1:7" x14ac:dyDescent="0.25">
      <c r="A1860" s="4" t="s">
        <v>2210</v>
      </c>
      <c r="B1860" s="5">
        <v>1556340008431</v>
      </c>
      <c r="C1860" s="4" t="s">
        <v>6244</v>
      </c>
      <c r="D1860" s="4" t="s">
        <v>73</v>
      </c>
      <c r="E1860" s="6" t="s">
        <v>2080</v>
      </c>
      <c r="F1860" s="5">
        <f>decoded[[#This Row],[FRT_DEC]]-B1859</f>
        <v>15</v>
      </c>
      <c r="G1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INFO]]))),G1859)</f>
        <v>61</v>
      </c>
    </row>
    <row r="1861" spans="1:7" x14ac:dyDescent="0.25">
      <c r="A1861" s="4" t="s">
        <v>2211</v>
      </c>
      <c r="B1861" s="5">
        <v>1556340008435</v>
      </c>
      <c r="C1861" s="4" t="s">
        <v>6245</v>
      </c>
      <c r="D1861" s="4" t="s">
        <v>2081</v>
      </c>
      <c r="E1861" s="6" t="s">
        <v>2083</v>
      </c>
      <c r="F1861" s="5">
        <f>decoded[[#This Row],[FRT_DEC]]-B1860</f>
        <v>4</v>
      </c>
      <c r="G1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INFO]]))),G1860)</f>
        <v>61</v>
      </c>
    </row>
    <row r="1862" spans="1:7" x14ac:dyDescent="0.25">
      <c r="A1862" s="4" t="s">
        <v>2212</v>
      </c>
      <c r="B1862" s="5">
        <v>1556340008439</v>
      </c>
      <c r="C1862" s="4" t="s">
        <v>6246</v>
      </c>
      <c r="D1862" s="4" t="s">
        <v>8</v>
      </c>
      <c r="E1862" s="6" t="s">
        <v>4090</v>
      </c>
      <c r="F1862" s="5">
        <f>decoded[[#This Row],[FRT_DEC]]-B1861</f>
        <v>4</v>
      </c>
      <c r="G1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INFO]]))),G1861)</f>
        <v>61</v>
      </c>
    </row>
    <row r="1863" spans="1:7" ht="30" x14ac:dyDescent="0.25">
      <c r="A1863" s="4" t="s">
        <v>2213</v>
      </c>
      <c r="B1863" s="5">
        <v>1556340008450</v>
      </c>
      <c r="C1863" s="4" t="s">
        <v>6247</v>
      </c>
      <c r="D1863" s="4" t="s">
        <v>267</v>
      </c>
      <c r="E1863" s="6" t="s">
        <v>3725</v>
      </c>
      <c r="F1863" s="5">
        <f>decoded[[#This Row],[FRT_DEC]]-B1862</f>
        <v>11</v>
      </c>
      <c r="G1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INFO]]))),G1862)</f>
        <v>61</v>
      </c>
    </row>
    <row r="1864" spans="1:7" x14ac:dyDescent="0.25">
      <c r="A1864" s="4" t="s">
        <v>2214</v>
      </c>
      <c r="B1864" s="5">
        <v>1556340008453</v>
      </c>
      <c r="C1864" s="4" t="s">
        <v>6248</v>
      </c>
      <c r="D1864" s="4" t="s">
        <v>269</v>
      </c>
      <c r="E1864" s="6" t="s">
        <v>298</v>
      </c>
      <c r="F1864" s="5">
        <f>decoded[[#This Row],[FRT_DEC]]-B1863</f>
        <v>3</v>
      </c>
      <c r="G1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INFO]]))),G1863)</f>
        <v>61</v>
      </c>
    </row>
    <row r="1865" spans="1:7" x14ac:dyDescent="0.25">
      <c r="A1865" s="4" t="s">
        <v>2215</v>
      </c>
      <c r="B1865" s="5">
        <v>1556340008467</v>
      </c>
      <c r="C1865" s="4" t="s">
        <v>6249</v>
      </c>
      <c r="D1865" s="4" t="s">
        <v>11</v>
      </c>
      <c r="E1865" s="6" t="s">
        <v>4011</v>
      </c>
      <c r="F1865" s="5">
        <f>decoded[[#This Row],[FRT_DEC]]-B1864</f>
        <v>14</v>
      </c>
      <c r="G1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INFO]]))),G1864)</f>
        <v>61</v>
      </c>
    </row>
    <row r="1866" spans="1:7" x14ac:dyDescent="0.25">
      <c r="A1866" s="4" t="s">
        <v>2216</v>
      </c>
      <c r="B1866" s="5">
        <v>1556340008487</v>
      </c>
      <c r="C1866" s="4" t="s">
        <v>6250</v>
      </c>
      <c r="D1866" s="4" t="s">
        <v>52</v>
      </c>
      <c r="E1866" s="6" t="s">
        <v>56</v>
      </c>
      <c r="F1866" s="5">
        <f>decoded[[#This Row],[FRT_DEC]]-B1865</f>
        <v>20</v>
      </c>
      <c r="G1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INFO]]))),G1865)</f>
        <v>61</v>
      </c>
    </row>
    <row r="1867" spans="1:7" x14ac:dyDescent="0.25">
      <c r="A1867" s="4" t="s">
        <v>2217</v>
      </c>
      <c r="B1867" s="5">
        <v>1556340008492</v>
      </c>
      <c r="C1867" s="4" t="s">
        <v>6251</v>
      </c>
      <c r="D1867" s="4" t="s">
        <v>272</v>
      </c>
      <c r="E1867" s="6" t="s">
        <v>6252</v>
      </c>
      <c r="F1867" s="5">
        <f>decoded[[#This Row],[FRT_DEC]]-B1866</f>
        <v>5</v>
      </c>
      <c r="G1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INFO]]))),G1866)</f>
        <v>61</v>
      </c>
    </row>
    <row r="1868" spans="1:7" x14ac:dyDescent="0.25">
      <c r="A1868" s="4" t="s">
        <v>2218</v>
      </c>
      <c r="B1868" s="5">
        <v>1556340008500</v>
      </c>
      <c r="C1868" s="4" t="s">
        <v>6253</v>
      </c>
      <c r="D1868" s="4" t="s">
        <v>57</v>
      </c>
      <c r="E1868" s="6" t="s">
        <v>366</v>
      </c>
      <c r="F1868" s="5">
        <f>decoded[[#This Row],[FRT_DEC]]-B1867</f>
        <v>8</v>
      </c>
      <c r="G1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INFO]]))),G1867)</f>
        <v>61</v>
      </c>
    </row>
    <row r="1869" spans="1:7" x14ac:dyDescent="0.25">
      <c r="A1869" s="4" t="s">
        <v>2219</v>
      </c>
      <c r="B1869" s="5">
        <v>1556340008503</v>
      </c>
      <c r="C1869" s="4" t="s">
        <v>6254</v>
      </c>
      <c r="D1869" s="4" t="s">
        <v>57</v>
      </c>
      <c r="E1869" s="6" t="s">
        <v>368</v>
      </c>
      <c r="F1869" s="5">
        <f>decoded[[#This Row],[FRT_DEC]]-B1868</f>
        <v>3</v>
      </c>
      <c r="G1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INFO]]))),G1868)</f>
        <v>61</v>
      </c>
    </row>
    <row r="1870" spans="1:7" x14ac:dyDescent="0.25">
      <c r="A1870" s="4" t="s">
        <v>2220</v>
      </c>
      <c r="B1870" s="5">
        <v>1556340008507</v>
      </c>
      <c r="C1870" s="4" t="s">
        <v>6255</v>
      </c>
      <c r="D1870" s="4" t="s">
        <v>57</v>
      </c>
      <c r="E1870" s="6" t="s">
        <v>59</v>
      </c>
      <c r="F1870" s="5">
        <f>decoded[[#This Row],[FRT_DEC]]-B1869</f>
        <v>4</v>
      </c>
      <c r="G1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INFO]]))),G1869)</f>
        <v>61</v>
      </c>
    </row>
    <row r="1871" spans="1:7" x14ac:dyDescent="0.25">
      <c r="A1871" s="4" t="s">
        <v>2221</v>
      </c>
      <c r="B1871" s="5">
        <v>1556340008511</v>
      </c>
      <c r="C1871" s="4" t="s">
        <v>6256</v>
      </c>
      <c r="D1871" s="4" t="s">
        <v>57</v>
      </c>
      <c r="E1871" s="6" t="s">
        <v>60</v>
      </c>
      <c r="F1871" s="5">
        <f>decoded[[#This Row],[FRT_DEC]]-B1870</f>
        <v>4</v>
      </c>
      <c r="G1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INFO]]))),G1870)</f>
        <v>61</v>
      </c>
    </row>
    <row r="1872" spans="1:7" x14ac:dyDescent="0.25">
      <c r="A1872" s="4" t="s">
        <v>2222</v>
      </c>
      <c r="B1872" s="5">
        <v>1556340008515</v>
      </c>
      <c r="C1872" s="4" t="s">
        <v>6257</v>
      </c>
      <c r="D1872" s="4" t="s">
        <v>61</v>
      </c>
      <c r="E1872" s="6" t="s">
        <v>6258</v>
      </c>
      <c r="F1872" s="5">
        <f>decoded[[#This Row],[FRT_DEC]]-B1871</f>
        <v>4</v>
      </c>
      <c r="G1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INFO]]))),G1871)</f>
        <v>61</v>
      </c>
    </row>
    <row r="1873" spans="1:7" x14ac:dyDescent="0.25">
      <c r="A1873" s="4" t="s">
        <v>2223</v>
      </c>
      <c r="B1873" s="5">
        <v>1556340008518</v>
      </c>
      <c r="C1873" s="4" t="s">
        <v>6259</v>
      </c>
      <c r="D1873" s="4" t="s">
        <v>62</v>
      </c>
      <c r="E1873" s="6" t="s">
        <v>63</v>
      </c>
      <c r="F1873" s="5">
        <f>decoded[[#This Row],[FRT_DEC]]-B1872</f>
        <v>3</v>
      </c>
      <c r="G1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INFO]]))),G1872)</f>
        <v>61</v>
      </c>
    </row>
    <row r="1874" spans="1:7" x14ac:dyDescent="0.25">
      <c r="A1874" s="4" t="s">
        <v>2224</v>
      </c>
      <c r="B1874" s="5">
        <v>1556340008531</v>
      </c>
      <c r="C1874" s="4" t="s">
        <v>6260</v>
      </c>
      <c r="D1874" s="4" t="s">
        <v>1131</v>
      </c>
      <c r="E1874" s="6" t="s">
        <v>2143</v>
      </c>
      <c r="F1874" s="5">
        <f>decoded[[#This Row],[FRT_DEC]]-B1873</f>
        <v>13</v>
      </c>
      <c r="G1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INFO]]))),G1873)</f>
        <v>61</v>
      </c>
    </row>
    <row r="1875" spans="1:7" x14ac:dyDescent="0.25">
      <c r="A1875" s="4" t="s">
        <v>2225</v>
      </c>
      <c r="B1875" s="5">
        <v>1556340008535</v>
      </c>
      <c r="C1875" s="4" t="s">
        <v>6261</v>
      </c>
      <c r="D1875" s="4" t="s">
        <v>1131</v>
      </c>
      <c r="E1875" s="6" t="s">
        <v>2144</v>
      </c>
      <c r="F1875" s="5">
        <f>decoded[[#This Row],[FRT_DEC]]-B1874</f>
        <v>4</v>
      </c>
      <c r="G1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INFO]]))),G1874)</f>
        <v>61</v>
      </c>
    </row>
    <row r="1876" spans="1:7" x14ac:dyDescent="0.25">
      <c r="A1876" s="4" t="s">
        <v>2226</v>
      </c>
      <c r="B1876" s="5">
        <v>1556340008548</v>
      </c>
      <c r="C1876" s="4" t="s">
        <v>6262</v>
      </c>
      <c r="D1876" s="4" t="s">
        <v>1131</v>
      </c>
      <c r="E1876" s="6" t="s">
        <v>2145</v>
      </c>
      <c r="F1876" s="5">
        <f>decoded[[#This Row],[FRT_DEC]]-B1875</f>
        <v>13</v>
      </c>
      <c r="G1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INFO]]))),G1875)</f>
        <v>61</v>
      </c>
    </row>
    <row r="1877" spans="1:7" x14ac:dyDescent="0.25">
      <c r="A1877" s="4" t="s">
        <v>2227</v>
      </c>
      <c r="B1877" s="5">
        <v>1556340008552</v>
      </c>
      <c r="C1877" s="4" t="s">
        <v>6263</v>
      </c>
      <c r="D1877" s="4" t="s">
        <v>65</v>
      </c>
      <c r="E1877" s="6" t="s">
        <v>66</v>
      </c>
      <c r="F1877" s="5">
        <f>decoded[[#This Row],[FRT_DEC]]-B1876</f>
        <v>4</v>
      </c>
      <c r="G1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INFO]]))),G1876)</f>
        <v>61</v>
      </c>
    </row>
    <row r="1878" spans="1:7" x14ac:dyDescent="0.25">
      <c r="A1878" s="4" t="s">
        <v>2228</v>
      </c>
      <c r="B1878" s="5">
        <v>1556340008561</v>
      </c>
      <c r="C1878" s="4" t="s">
        <v>6264</v>
      </c>
      <c r="D1878" s="4" t="s">
        <v>11</v>
      </c>
      <c r="E1878" s="6" t="s">
        <v>4014</v>
      </c>
      <c r="F1878" s="5">
        <f>decoded[[#This Row],[FRT_DEC]]-B1877</f>
        <v>9</v>
      </c>
      <c r="G1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INFO]]))),G1877)</f>
        <v>61</v>
      </c>
    </row>
    <row r="1879" spans="1:7" x14ac:dyDescent="0.25">
      <c r="A1879" s="4" t="s">
        <v>2229</v>
      </c>
      <c r="B1879" s="5">
        <v>1556340008573</v>
      </c>
      <c r="C1879" s="4" t="s">
        <v>6265</v>
      </c>
      <c r="D1879" s="4" t="s">
        <v>52</v>
      </c>
      <c r="E1879" s="6" t="s">
        <v>754</v>
      </c>
      <c r="F1879" s="5">
        <f>decoded[[#This Row],[FRT_DEC]]-B1878</f>
        <v>12</v>
      </c>
      <c r="G1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INFO]]))),G1878)</f>
        <v>61</v>
      </c>
    </row>
    <row r="1880" spans="1:7" x14ac:dyDescent="0.25">
      <c r="A1880" s="4" t="s">
        <v>2230</v>
      </c>
      <c r="B1880" s="5">
        <v>1556340008578</v>
      </c>
      <c r="C1880" s="4" t="s">
        <v>6266</v>
      </c>
      <c r="D1880" s="4" t="s">
        <v>11</v>
      </c>
      <c r="E1880" s="6" t="s">
        <v>4015</v>
      </c>
      <c r="F1880" s="5">
        <f>decoded[[#This Row],[FRT_DEC]]-B1879</f>
        <v>5</v>
      </c>
      <c r="G1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INFO]]))),G1879)</f>
        <v>61</v>
      </c>
    </row>
    <row r="1881" spans="1:7" x14ac:dyDescent="0.25">
      <c r="A1881" s="4" t="s">
        <v>2231</v>
      </c>
      <c r="B1881" s="5">
        <v>1556340008599</v>
      </c>
      <c r="C1881" s="4" t="s">
        <v>6267</v>
      </c>
      <c r="D1881" s="4" t="s">
        <v>52</v>
      </c>
      <c r="E1881" s="6" t="s">
        <v>64</v>
      </c>
      <c r="F1881" s="5">
        <f>decoded[[#This Row],[FRT_DEC]]-B1880</f>
        <v>21</v>
      </c>
      <c r="G1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INFO]]))),G1880)</f>
        <v>61</v>
      </c>
    </row>
    <row r="1882" spans="1:7" x14ac:dyDescent="0.25">
      <c r="A1882" s="4" t="s">
        <v>2232</v>
      </c>
      <c r="B1882" s="5">
        <v>1556340008603</v>
      </c>
      <c r="C1882" s="4" t="s">
        <v>6268</v>
      </c>
      <c r="D1882" s="4" t="s">
        <v>67</v>
      </c>
      <c r="E1882" s="6" t="s">
        <v>4091</v>
      </c>
      <c r="F1882" s="5">
        <f>decoded[[#This Row],[FRT_DEC]]-B1881</f>
        <v>4</v>
      </c>
      <c r="G1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INFO]]))),G1881)</f>
        <v>61</v>
      </c>
    </row>
    <row r="1883" spans="1:7" x14ac:dyDescent="0.25">
      <c r="A1883" s="4" t="s">
        <v>2233</v>
      </c>
      <c r="B1883" s="5">
        <v>1556340008609</v>
      </c>
      <c r="C1883" s="4" t="s">
        <v>6269</v>
      </c>
      <c r="D1883" s="4" t="s">
        <v>97</v>
      </c>
      <c r="E1883" s="6" t="s">
        <v>3741</v>
      </c>
      <c r="F1883" s="5">
        <f>decoded[[#This Row],[FRT_DEC]]-B1882</f>
        <v>6</v>
      </c>
      <c r="G1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INFO]]))),G1882)</f>
        <v>61</v>
      </c>
    </row>
    <row r="1884" spans="1:7" x14ac:dyDescent="0.25">
      <c r="A1884" s="4" t="s">
        <v>2234</v>
      </c>
      <c r="B1884" s="5">
        <v>1556340008614</v>
      </c>
      <c r="C1884" s="4" t="s">
        <v>6270</v>
      </c>
      <c r="D1884" s="4" t="s">
        <v>97</v>
      </c>
      <c r="E1884" s="6" t="s">
        <v>2127</v>
      </c>
      <c r="F1884" s="5">
        <f>decoded[[#This Row],[FRT_DEC]]-B1883</f>
        <v>5</v>
      </c>
      <c r="G1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INFO]]))),G1883)</f>
        <v>61</v>
      </c>
    </row>
    <row r="1885" spans="1:7" x14ac:dyDescent="0.25">
      <c r="A1885" s="4" t="s">
        <v>2235</v>
      </c>
      <c r="B1885" s="5">
        <v>1556340008626</v>
      </c>
      <c r="C1885" s="4" t="s">
        <v>6271</v>
      </c>
      <c r="D1885" s="4" t="s">
        <v>9</v>
      </c>
      <c r="E1885" s="6" t="s">
        <v>4002</v>
      </c>
      <c r="F1885" s="5">
        <f>decoded[[#This Row],[FRT_DEC]]-B1884</f>
        <v>12</v>
      </c>
      <c r="G1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INFO]]))),G1884)</f>
        <v>61</v>
      </c>
    </row>
    <row r="1886" spans="1:7" x14ac:dyDescent="0.25">
      <c r="A1886" s="4" t="s">
        <v>2236</v>
      </c>
      <c r="B1886" s="5">
        <v>1556340008632</v>
      </c>
      <c r="C1886" s="4" t="s">
        <v>6272</v>
      </c>
      <c r="D1886" s="4" t="s">
        <v>97</v>
      </c>
      <c r="E1886" s="6" t="s">
        <v>2146</v>
      </c>
      <c r="F1886" s="5">
        <f>decoded[[#This Row],[FRT_DEC]]-B1885</f>
        <v>6</v>
      </c>
      <c r="G1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INFO]]))),G1885)</f>
        <v>61</v>
      </c>
    </row>
    <row r="1887" spans="1:7" x14ac:dyDescent="0.25">
      <c r="A1887" s="4" t="s">
        <v>2237</v>
      </c>
      <c r="B1887" s="5">
        <v>1556340009379</v>
      </c>
      <c r="C1887" s="4" t="s">
        <v>6273</v>
      </c>
      <c r="D1887" s="4" t="s">
        <v>12</v>
      </c>
      <c r="E1887" s="6" t="s">
        <v>4</v>
      </c>
      <c r="F1887" s="5">
        <f>decoded[[#This Row],[FRT_DEC]]-B1886</f>
        <v>747</v>
      </c>
      <c r="G1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INFO]]))),G1886)</f>
        <v>61</v>
      </c>
    </row>
    <row r="1888" spans="1:7" x14ac:dyDescent="0.25">
      <c r="A1888" s="4" t="s">
        <v>2238</v>
      </c>
      <c r="B1888" s="5">
        <v>1556340009385</v>
      </c>
      <c r="C1888" s="4" t="s">
        <v>6274</v>
      </c>
      <c r="D1888" s="4" t="s">
        <v>8</v>
      </c>
      <c r="E1888" s="6" t="s">
        <v>4078</v>
      </c>
      <c r="F1888" s="5">
        <f>decoded[[#This Row],[FRT_DEC]]-B1887</f>
        <v>6</v>
      </c>
      <c r="G1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INFO]]))),G1887)</f>
        <v>61</v>
      </c>
    </row>
    <row r="1889" spans="1:7" x14ac:dyDescent="0.25">
      <c r="A1889" s="4" t="s">
        <v>2239</v>
      </c>
      <c r="B1889" s="5">
        <v>1556340009470</v>
      </c>
      <c r="C1889" s="4" t="s">
        <v>6275</v>
      </c>
      <c r="D1889" s="4" t="s">
        <v>12</v>
      </c>
      <c r="E1889" s="6" t="s">
        <v>4</v>
      </c>
      <c r="F1889" s="5">
        <f>decoded[[#This Row],[FRT_DEC]]-B1888</f>
        <v>85</v>
      </c>
      <c r="G1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INFO]]))),G1888)</f>
        <v>61</v>
      </c>
    </row>
    <row r="1890" spans="1:7" x14ac:dyDescent="0.25">
      <c r="A1890" s="4" t="s">
        <v>2240</v>
      </c>
      <c r="B1890" s="5">
        <v>1556340009475</v>
      </c>
      <c r="C1890" s="4" t="s">
        <v>6276</v>
      </c>
      <c r="D1890" s="4" t="s">
        <v>8</v>
      </c>
      <c r="E1890" s="6" t="s">
        <v>4080</v>
      </c>
      <c r="F1890" s="5">
        <f>decoded[[#This Row],[FRT_DEC]]-B1889</f>
        <v>5</v>
      </c>
      <c r="G1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INFO]]))),G1889)</f>
        <v>61</v>
      </c>
    </row>
    <row r="1891" spans="1:7" x14ac:dyDescent="0.25">
      <c r="A1891" s="4" t="s">
        <v>2241</v>
      </c>
      <c r="B1891" s="5">
        <v>1556340009582</v>
      </c>
      <c r="C1891" s="4" t="s">
        <v>6277</v>
      </c>
      <c r="D1891" s="4" t="s">
        <v>12</v>
      </c>
      <c r="E1891" s="6" t="s">
        <v>4</v>
      </c>
      <c r="F1891" s="5">
        <f>decoded[[#This Row],[FRT_DEC]]-B1890</f>
        <v>107</v>
      </c>
      <c r="G1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INFO]]))),G1890)</f>
        <v>61</v>
      </c>
    </row>
    <row r="1892" spans="1:7" x14ac:dyDescent="0.25">
      <c r="A1892" s="4" t="s">
        <v>2242</v>
      </c>
      <c r="B1892" s="5">
        <v>1556340009587</v>
      </c>
      <c r="C1892" s="4" t="s">
        <v>6278</v>
      </c>
      <c r="D1892" s="4" t="s">
        <v>8</v>
      </c>
      <c r="E1892" s="6" t="s">
        <v>4081</v>
      </c>
      <c r="F1892" s="5">
        <f>decoded[[#This Row],[FRT_DEC]]-B1891</f>
        <v>5</v>
      </c>
      <c r="G1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INFO]]))),G1891)</f>
        <v>61</v>
      </c>
    </row>
    <row r="1893" spans="1:7" x14ac:dyDescent="0.25">
      <c r="A1893" s="4" t="s">
        <v>2243</v>
      </c>
      <c r="B1893" s="5">
        <v>1556340013395</v>
      </c>
      <c r="C1893" s="4" t="s">
        <v>6279</v>
      </c>
      <c r="D1893" s="4" t="s">
        <v>1131</v>
      </c>
      <c r="E1893" s="6" t="s">
        <v>2120</v>
      </c>
      <c r="F1893" s="5">
        <f>decoded[[#This Row],[FRT_DEC]]-B1892</f>
        <v>3808</v>
      </c>
      <c r="G1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INFO]]))),G1892)</f>
        <v>61</v>
      </c>
    </row>
    <row r="1894" spans="1:7" x14ac:dyDescent="0.25">
      <c r="A1894" s="4" t="s">
        <v>2244</v>
      </c>
      <c r="B1894" s="5">
        <v>1556340013398</v>
      </c>
      <c r="C1894" s="4" t="s">
        <v>6280</v>
      </c>
      <c r="D1894" s="4" t="s">
        <v>97</v>
      </c>
      <c r="E1894" s="6" t="s">
        <v>2121</v>
      </c>
      <c r="F1894" s="5">
        <f>decoded[[#This Row],[FRT_DEC]]-B1893</f>
        <v>3</v>
      </c>
      <c r="G1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INFO]]))),G1893)</f>
        <v>61</v>
      </c>
    </row>
    <row r="1895" spans="1:7" x14ac:dyDescent="0.25">
      <c r="A1895" s="4" t="s">
        <v>2245</v>
      </c>
      <c r="B1895" s="5">
        <v>1556340013548</v>
      </c>
      <c r="C1895" s="4" t="s">
        <v>6281</v>
      </c>
      <c r="D1895" s="4" t="s">
        <v>109</v>
      </c>
      <c r="E1895" s="6" t="s">
        <v>3768</v>
      </c>
      <c r="F1895" s="5">
        <f>decoded[[#This Row],[FRT_DEC]]-B1894</f>
        <v>150</v>
      </c>
      <c r="G1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INFO]]))),G1894)</f>
        <v>61</v>
      </c>
    </row>
    <row r="1896" spans="1:7" x14ac:dyDescent="0.25">
      <c r="A1896" s="4" t="s">
        <v>2246</v>
      </c>
      <c r="B1896" s="5">
        <v>1556340013551</v>
      </c>
      <c r="C1896" s="4" t="s">
        <v>6282</v>
      </c>
      <c r="D1896" s="4" t="s">
        <v>3742</v>
      </c>
      <c r="E1896" s="6" t="s">
        <v>6283</v>
      </c>
      <c r="F1896" s="5">
        <f>decoded[[#This Row],[FRT_DEC]]-B1895</f>
        <v>3</v>
      </c>
      <c r="G1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INFO]]))),G1895)</f>
        <v>61</v>
      </c>
    </row>
    <row r="1897" spans="1:7" x14ac:dyDescent="0.25">
      <c r="A1897" s="4" t="s">
        <v>2247</v>
      </c>
      <c r="B1897" s="5">
        <v>1556340013553</v>
      </c>
      <c r="C1897" s="4" t="s">
        <v>6284</v>
      </c>
      <c r="D1897" s="4" t="s">
        <v>3742</v>
      </c>
      <c r="E1897" s="6" t="s">
        <v>3982</v>
      </c>
      <c r="F1897" s="5">
        <f>decoded[[#This Row],[FRT_DEC]]-B1896</f>
        <v>2</v>
      </c>
      <c r="G1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INFO]]))),G1896)</f>
        <v>61</v>
      </c>
    </row>
    <row r="1898" spans="1:7" x14ac:dyDescent="0.25">
      <c r="A1898" s="4" t="s">
        <v>2248</v>
      </c>
      <c r="B1898" s="5">
        <v>1556340013566</v>
      </c>
      <c r="C1898" s="4" t="s">
        <v>6285</v>
      </c>
      <c r="D1898" s="4" t="s">
        <v>1131</v>
      </c>
      <c r="E1898" s="6" t="s">
        <v>2122</v>
      </c>
      <c r="F1898" s="5">
        <f>decoded[[#This Row],[FRT_DEC]]-B1897</f>
        <v>13</v>
      </c>
      <c r="G1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INFO]]))),G1897)</f>
        <v>61</v>
      </c>
    </row>
    <row r="1899" spans="1:7" x14ac:dyDescent="0.25">
      <c r="A1899" s="4" t="s">
        <v>2249</v>
      </c>
      <c r="B1899" s="5">
        <v>1556340013570</v>
      </c>
      <c r="C1899" s="4" t="s">
        <v>6286</v>
      </c>
      <c r="D1899" s="4" t="s">
        <v>97</v>
      </c>
      <c r="E1899" s="6" t="s">
        <v>2123</v>
      </c>
      <c r="F1899" s="5">
        <f>decoded[[#This Row],[FRT_DEC]]-B1898</f>
        <v>4</v>
      </c>
      <c r="G1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INFO]]))),G1898)</f>
        <v>61</v>
      </c>
    </row>
    <row r="1900" spans="1:7" x14ac:dyDescent="0.25">
      <c r="A1900" s="4" t="s">
        <v>2250</v>
      </c>
      <c r="B1900" s="5">
        <v>1556340013640</v>
      </c>
      <c r="C1900" s="4" t="s">
        <v>6287</v>
      </c>
      <c r="D1900" s="4" t="s">
        <v>110</v>
      </c>
      <c r="E1900" s="6" t="s">
        <v>234</v>
      </c>
      <c r="F1900" s="5">
        <f>decoded[[#This Row],[FRT_DEC]]-B1899</f>
        <v>70</v>
      </c>
      <c r="G1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INFO]]))),G1899)</f>
        <v>61</v>
      </c>
    </row>
    <row r="1901" spans="1:7" x14ac:dyDescent="0.25">
      <c r="A1901" s="4" t="s">
        <v>2251</v>
      </c>
      <c r="B1901" s="5">
        <v>1556340013652</v>
      </c>
      <c r="C1901" s="4" t="s">
        <v>6288</v>
      </c>
      <c r="D1901" s="4" t="s">
        <v>1131</v>
      </c>
      <c r="E1901" s="6" t="s">
        <v>2124</v>
      </c>
      <c r="F1901" s="5">
        <f>decoded[[#This Row],[FRT_DEC]]-B1900</f>
        <v>12</v>
      </c>
      <c r="G1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INFO]]))),G1900)</f>
        <v>61</v>
      </c>
    </row>
    <row r="1902" spans="1:7" x14ac:dyDescent="0.25">
      <c r="A1902" s="4" t="s">
        <v>2252</v>
      </c>
      <c r="B1902" s="5">
        <v>1556340013656</v>
      </c>
      <c r="C1902" s="4" t="s">
        <v>6289</v>
      </c>
      <c r="D1902" s="4" t="s">
        <v>97</v>
      </c>
      <c r="E1902" s="6" t="s">
        <v>2125</v>
      </c>
      <c r="F1902" s="5">
        <f>decoded[[#This Row],[FRT_DEC]]-B1901</f>
        <v>4</v>
      </c>
      <c r="G1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INFO]]))),G1901)</f>
        <v>61</v>
      </c>
    </row>
    <row r="1903" spans="1:7" x14ac:dyDescent="0.25">
      <c r="A1903" s="4" t="s">
        <v>2253</v>
      </c>
      <c r="B1903" s="5">
        <v>1556340014957</v>
      </c>
      <c r="C1903" s="4" t="s">
        <v>6290</v>
      </c>
      <c r="D1903" s="4" t="s">
        <v>112</v>
      </c>
      <c r="E1903" s="6" t="s">
        <v>3761</v>
      </c>
      <c r="F1903" s="5">
        <f>decoded[[#This Row],[FRT_DEC]]-B1902</f>
        <v>1301</v>
      </c>
      <c r="G1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INFO]]))),G1902)</f>
        <v>61</v>
      </c>
    </row>
    <row r="1904" spans="1:7" x14ac:dyDescent="0.25">
      <c r="A1904" s="4" t="s">
        <v>2254</v>
      </c>
      <c r="B1904" s="5">
        <v>1556340014973</v>
      </c>
      <c r="C1904" s="4" t="s">
        <v>6291</v>
      </c>
      <c r="D1904" s="4" t="s">
        <v>238</v>
      </c>
      <c r="E1904" s="6" t="s">
        <v>239</v>
      </c>
      <c r="F1904" s="5">
        <f>decoded[[#This Row],[FRT_DEC]]-B1903</f>
        <v>16</v>
      </c>
      <c r="G1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INFO]]))),G1903)</f>
        <v>61</v>
      </c>
    </row>
    <row r="1905" spans="1:7" x14ac:dyDescent="0.25">
      <c r="A1905" s="4" t="s">
        <v>2255</v>
      </c>
      <c r="B1905" s="5">
        <v>1556340014976</v>
      </c>
      <c r="C1905" s="4" t="s">
        <v>6292</v>
      </c>
      <c r="D1905" s="4" t="s">
        <v>241</v>
      </c>
      <c r="E1905" s="6" t="s">
        <v>3764</v>
      </c>
      <c r="F1905" s="5">
        <f>decoded[[#This Row],[FRT_DEC]]-B1904</f>
        <v>3</v>
      </c>
      <c r="G1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INFO]]))),G1904)</f>
        <v>61</v>
      </c>
    </row>
    <row r="1906" spans="1:7" x14ac:dyDescent="0.25">
      <c r="A1906" s="4" t="s">
        <v>2256</v>
      </c>
      <c r="B1906" s="5">
        <v>1556340014979</v>
      </c>
      <c r="C1906" s="4" t="s">
        <v>6293</v>
      </c>
      <c r="D1906" s="4" t="s">
        <v>74</v>
      </c>
      <c r="E1906" s="6" t="s">
        <v>243</v>
      </c>
      <c r="F1906" s="5">
        <f>decoded[[#This Row],[FRT_DEC]]-B1905</f>
        <v>3</v>
      </c>
      <c r="G1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INFO]]))),G1905)</f>
        <v>61</v>
      </c>
    </row>
    <row r="1907" spans="1:7" x14ac:dyDescent="0.25">
      <c r="A1907" s="4" t="s">
        <v>2257</v>
      </c>
      <c r="B1907" s="5">
        <v>1556340014983</v>
      </c>
      <c r="C1907" s="4" t="s">
        <v>6294</v>
      </c>
      <c r="D1907" s="4" t="s">
        <v>74</v>
      </c>
      <c r="E1907" s="6" t="s">
        <v>76</v>
      </c>
      <c r="F1907" s="5">
        <f>decoded[[#This Row],[FRT_DEC]]-B1906</f>
        <v>4</v>
      </c>
      <c r="G1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INFO]]))),G1906)</f>
        <v>61</v>
      </c>
    </row>
    <row r="1908" spans="1:7" x14ac:dyDescent="0.25">
      <c r="A1908" s="4" t="s">
        <v>2258</v>
      </c>
      <c r="B1908" s="5">
        <v>1556340014995</v>
      </c>
      <c r="C1908" s="4" t="s">
        <v>6295</v>
      </c>
      <c r="D1908" s="4" t="s">
        <v>51</v>
      </c>
      <c r="E1908" s="6" t="s">
        <v>2012</v>
      </c>
      <c r="F1908" s="5">
        <f>decoded[[#This Row],[FRT_DEC]]-B1907</f>
        <v>12</v>
      </c>
      <c r="G1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INFO]]))),G1907)</f>
        <v>61</v>
      </c>
    </row>
    <row r="1909" spans="1:7" x14ac:dyDescent="0.25">
      <c r="A1909" s="4" t="s">
        <v>2259</v>
      </c>
      <c r="B1909" s="5">
        <v>1556340015004</v>
      </c>
      <c r="C1909" s="4" t="s">
        <v>6296</v>
      </c>
      <c r="D1909" s="4" t="s">
        <v>51</v>
      </c>
      <c r="E1909" s="6" t="s">
        <v>6297</v>
      </c>
      <c r="F1909" s="5">
        <f>decoded[[#This Row],[FRT_DEC]]-B1908</f>
        <v>9</v>
      </c>
      <c r="G1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INFO]]))),G1908)</f>
        <v>61</v>
      </c>
    </row>
    <row r="1910" spans="1:7" x14ac:dyDescent="0.25">
      <c r="A1910" s="4" t="s">
        <v>2260</v>
      </c>
      <c r="B1910" s="5">
        <v>1556340015006</v>
      </c>
      <c r="C1910" s="4" t="s">
        <v>6298</v>
      </c>
      <c r="D1910" s="4" t="s">
        <v>247</v>
      </c>
      <c r="E1910" s="6" t="s">
        <v>248</v>
      </c>
      <c r="F1910" s="5">
        <f>decoded[[#This Row],[FRT_DEC]]-B1909</f>
        <v>2</v>
      </c>
      <c r="G1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INFO]]))),G1909)</f>
        <v>61</v>
      </c>
    </row>
    <row r="1911" spans="1:7" x14ac:dyDescent="0.25">
      <c r="A1911" s="4" t="s">
        <v>2261</v>
      </c>
      <c r="B1911" s="5">
        <v>1556340015009</v>
      </c>
      <c r="C1911" s="4" t="s">
        <v>6299</v>
      </c>
      <c r="D1911" s="4" t="s">
        <v>9</v>
      </c>
      <c r="E1911" s="6" t="s">
        <v>4002</v>
      </c>
      <c r="F1911" s="5">
        <f>decoded[[#This Row],[FRT_DEC]]-B1910</f>
        <v>3</v>
      </c>
      <c r="G1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INFO]]))),G1910)</f>
        <v>61</v>
      </c>
    </row>
    <row r="1912" spans="1:7" x14ac:dyDescent="0.25">
      <c r="A1912" s="4" t="s">
        <v>2262</v>
      </c>
      <c r="B1912" s="5">
        <v>1556340015014</v>
      </c>
      <c r="C1912" s="4" t="s">
        <v>6300</v>
      </c>
      <c r="D1912" s="4" t="s">
        <v>11</v>
      </c>
      <c r="E1912" s="6" t="s">
        <v>4022</v>
      </c>
      <c r="F1912" s="5">
        <f>decoded[[#This Row],[FRT_DEC]]-B1911</f>
        <v>5</v>
      </c>
      <c r="G1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INFO]]))),G1911)</f>
        <v>61</v>
      </c>
    </row>
    <row r="1913" spans="1:7" x14ac:dyDescent="0.25">
      <c r="A1913" s="4" t="s">
        <v>2263</v>
      </c>
      <c r="B1913" s="5">
        <v>1556340015044</v>
      </c>
      <c r="C1913" s="4" t="s">
        <v>6301</v>
      </c>
      <c r="D1913" s="4" t="s">
        <v>52</v>
      </c>
      <c r="E1913" s="6" t="s">
        <v>53</v>
      </c>
      <c r="F1913" s="5">
        <f>decoded[[#This Row],[FRT_DEC]]-B1912</f>
        <v>30</v>
      </c>
      <c r="G1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INFO]]))),G1912)</f>
        <v>61</v>
      </c>
    </row>
    <row r="1914" spans="1:7" x14ac:dyDescent="0.25">
      <c r="A1914" s="4" t="s">
        <v>2264</v>
      </c>
      <c r="B1914" s="5">
        <v>1556340015052</v>
      </c>
      <c r="C1914" s="4" t="s">
        <v>6302</v>
      </c>
      <c r="D1914" s="4" t="s">
        <v>54</v>
      </c>
      <c r="E1914" s="6" t="s">
        <v>4061</v>
      </c>
      <c r="F1914" s="5">
        <f>decoded[[#This Row],[FRT_DEC]]-B1913</f>
        <v>8</v>
      </c>
      <c r="G1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INFO]]))),G1913)</f>
        <v>61</v>
      </c>
    </row>
    <row r="1915" spans="1:7" x14ac:dyDescent="0.25">
      <c r="A1915" s="4" t="s">
        <v>2265</v>
      </c>
      <c r="B1915" s="5">
        <v>1556340015058</v>
      </c>
      <c r="C1915" s="4" t="s">
        <v>6303</v>
      </c>
      <c r="D1915" s="4" t="s">
        <v>1131</v>
      </c>
      <c r="E1915" s="6" t="s">
        <v>2126</v>
      </c>
      <c r="F1915" s="5">
        <f>decoded[[#This Row],[FRT_DEC]]-B1914</f>
        <v>6</v>
      </c>
      <c r="G1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INFO]]))),G1914)</f>
        <v>61</v>
      </c>
    </row>
    <row r="1916" spans="1:7" x14ac:dyDescent="0.25">
      <c r="A1916" s="4" t="s">
        <v>2266</v>
      </c>
      <c r="B1916" s="5">
        <v>1556340015062</v>
      </c>
      <c r="C1916" s="4" t="s">
        <v>6304</v>
      </c>
      <c r="D1916" s="4" t="s">
        <v>97</v>
      </c>
      <c r="E1916" s="6" t="s">
        <v>2127</v>
      </c>
      <c r="F1916" s="5">
        <f>decoded[[#This Row],[FRT_DEC]]-B1915</f>
        <v>4</v>
      </c>
      <c r="G1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INFO]]))),G1915)</f>
        <v>61</v>
      </c>
    </row>
    <row r="1917" spans="1:7" ht="30" x14ac:dyDescent="0.25">
      <c r="A1917" s="4" t="s">
        <v>2267</v>
      </c>
      <c r="B1917" s="5">
        <v>1556340015077</v>
      </c>
      <c r="C1917" s="4" t="s">
        <v>6305</v>
      </c>
      <c r="D1917" s="4" t="s">
        <v>10</v>
      </c>
      <c r="E1917" s="6" t="s">
        <v>6306</v>
      </c>
      <c r="F1917" s="5">
        <f>decoded[[#This Row],[FRT_DEC]]-B1916</f>
        <v>15</v>
      </c>
      <c r="G1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INFO]]))),G1916)</f>
        <v>61</v>
      </c>
    </row>
    <row r="1918" spans="1:7" ht="30" x14ac:dyDescent="0.25">
      <c r="A1918" s="4" t="s">
        <v>2268</v>
      </c>
      <c r="B1918" s="5">
        <v>1556340015080</v>
      </c>
      <c r="C1918" s="4" t="s">
        <v>6307</v>
      </c>
      <c r="D1918" s="4" t="s">
        <v>10</v>
      </c>
      <c r="E1918" s="6" t="s">
        <v>6306</v>
      </c>
      <c r="F1918" s="5">
        <f>decoded[[#This Row],[FRT_DEC]]-B1917</f>
        <v>3</v>
      </c>
      <c r="G1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INFO]]))),G1917)</f>
        <v>61</v>
      </c>
    </row>
    <row r="1919" spans="1:7" x14ac:dyDescent="0.25">
      <c r="A1919" s="4" t="s">
        <v>2269</v>
      </c>
      <c r="B1919" s="5">
        <v>1556340015083</v>
      </c>
      <c r="C1919" s="4" t="s">
        <v>6308</v>
      </c>
      <c r="D1919" s="4" t="s">
        <v>10</v>
      </c>
      <c r="E1919" s="6" t="s">
        <v>6309</v>
      </c>
      <c r="F1919" s="5">
        <f>decoded[[#This Row],[FRT_DEC]]-B1918</f>
        <v>3</v>
      </c>
      <c r="G1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INFO]]))),G1918)</f>
        <v>61</v>
      </c>
    </row>
    <row r="1920" spans="1:7" x14ac:dyDescent="0.25">
      <c r="A1920" s="4" t="s">
        <v>2270</v>
      </c>
      <c r="B1920" s="5">
        <v>1556340015087</v>
      </c>
      <c r="C1920" s="4" t="s">
        <v>6310</v>
      </c>
      <c r="D1920" s="4" t="s">
        <v>1131</v>
      </c>
      <c r="E1920" s="6" t="s">
        <v>2128</v>
      </c>
      <c r="F1920" s="5">
        <f>decoded[[#This Row],[FRT_DEC]]-B1919</f>
        <v>4</v>
      </c>
      <c r="G1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INFO]]))),G1919)</f>
        <v>61</v>
      </c>
    </row>
    <row r="1921" spans="1:7" x14ac:dyDescent="0.25">
      <c r="A1921" s="4" t="s">
        <v>2271</v>
      </c>
      <c r="B1921" s="5">
        <v>1556340015091</v>
      </c>
      <c r="C1921" s="4" t="s">
        <v>6311</v>
      </c>
      <c r="D1921" s="4" t="s">
        <v>1131</v>
      </c>
      <c r="E1921" s="6" t="s">
        <v>2128</v>
      </c>
      <c r="F1921" s="5">
        <f>decoded[[#This Row],[FRT_DEC]]-B1920</f>
        <v>4</v>
      </c>
      <c r="G1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INFO]]))),G1920)</f>
        <v>61</v>
      </c>
    </row>
    <row r="1922" spans="1:7" x14ac:dyDescent="0.25">
      <c r="A1922" s="4" t="s">
        <v>2272</v>
      </c>
      <c r="B1922" s="5">
        <v>1556340015096</v>
      </c>
      <c r="C1922" s="4" t="s">
        <v>6312</v>
      </c>
      <c r="D1922" s="4" t="s">
        <v>97</v>
      </c>
      <c r="E1922" s="6" t="s">
        <v>2129</v>
      </c>
      <c r="F1922" s="5">
        <f>decoded[[#This Row],[FRT_DEC]]-B1921</f>
        <v>5</v>
      </c>
      <c r="G1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INFO]]))),G1921)</f>
        <v>61</v>
      </c>
    </row>
    <row r="1923" spans="1:7" x14ac:dyDescent="0.25">
      <c r="A1923" s="4" t="s">
        <v>2273</v>
      </c>
      <c r="B1923" s="5">
        <v>1556340015121</v>
      </c>
      <c r="C1923" s="4" t="s">
        <v>6313</v>
      </c>
      <c r="D1923" s="4" t="s">
        <v>16</v>
      </c>
      <c r="E1923" s="6" t="s">
        <v>4062</v>
      </c>
      <c r="F1923" s="5">
        <f>decoded[[#This Row],[FRT_DEC]]-B1922</f>
        <v>25</v>
      </c>
      <c r="G1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INFO]]))),G1922)</f>
        <v>62</v>
      </c>
    </row>
    <row r="1924" spans="1:7" x14ac:dyDescent="0.25">
      <c r="A1924" s="4" t="s">
        <v>2274</v>
      </c>
      <c r="B1924" s="5">
        <v>1556340015126</v>
      </c>
      <c r="C1924" s="4" t="s">
        <v>6314</v>
      </c>
      <c r="D1924" s="4" t="s">
        <v>97</v>
      </c>
      <c r="E1924" s="6" t="s">
        <v>2130</v>
      </c>
      <c r="F1924" s="5">
        <f>decoded[[#This Row],[FRT_DEC]]-B1923</f>
        <v>5</v>
      </c>
      <c r="G1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INFO]]))),G1923)</f>
        <v>62</v>
      </c>
    </row>
    <row r="1925" spans="1:7" x14ac:dyDescent="0.25">
      <c r="A1925" s="4" t="s">
        <v>2275</v>
      </c>
      <c r="B1925" s="5">
        <v>1556340015131</v>
      </c>
      <c r="C1925" s="4" t="s">
        <v>6315</v>
      </c>
      <c r="D1925" s="4" t="s">
        <v>11</v>
      </c>
      <c r="E1925" s="6" t="s">
        <v>4006</v>
      </c>
      <c r="F1925" s="5">
        <f>decoded[[#This Row],[FRT_DEC]]-B1924</f>
        <v>5</v>
      </c>
      <c r="G1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INFO]]))),G1924)</f>
        <v>62</v>
      </c>
    </row>
    <row r="1926" spans="1:7" x14ac:dyDescent="0.25">
      <c r="A1926" s="4" t="s">
        <v>2276</v>
      </c>
      <c r="B1926" s="5">
        <v>1556340015139</v>
      </c>
      <c r="C1926" s="4" t="s">
        <v>6316</v>
      </c>
      <c r="D1926" s="4" t="s">
        <v>52</v>
      </c>
      <c r="E1926" s="6" t="s">
        <v>2078</v>
      </c>
      <c r="F1926" s="5">
        <f>decoded[[#This Row],[FRT_DEC]]-B1925</f>
        <v>8</v>
      </c>
      <c r="G1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INFO]]))),G1925)</f>
        <v>62</v>
      </c>
    </row>
    <row r="1927" spans="1:7" x14ac:dyDescent="0.25">
      <c r="A1927" s="4" t="s">
        <v>2277</v>
      </c>
      <c r="B1927" s="5">
        <v>1556340015142</v>
      </c>
      <c r="C1927" s="4" t="s">
        <v>6317</v>
      </c>
      <c r="D1927" s="4" t="s">
        <v>2079</v>
      </c>
      <c r="E1927" s="6" t="s">
        <v>4063</v>
      </c>
      <c r="F1927" s="5">
        <f>decoded[[#This Row],[FRT_DEC]]-B1926</f>
        <v>3</v>
      </c>
      <c r="G1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INFO]]))),G1926)</f>
        <v>62</v>
      </c>
    </row>
    <row r="1928" spans="1:7" x14ac:dyDescent="0.25">
      <c r="A1928" s="4" t="s">
        <v>2278</v>
      </c>
      <c r="B1928" s="5">
        <v>1556340015168</v>
      </c>
      <c r="C1928" s="4" t="s">
        <v>6318</v>
      </c>
      <c r="D1928" s="4" t="s">
        <v>12</v>
      </c>
      <c r="E1928" s="6" t="s">
        <v>4</v>
      </c>
      <c r="F1928" s="5">
        <f>decoded[[#This Row],[FRT_DEC]]-B1927</f>
        <v>26</v>
      </c>
      <c r="G1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INFO]]))),G1927)</f>
        <v>62</v>
      </c>
    </row>
    <row r="1929" spans="1:7" x14ac:dyDescent="0.25">
      <c r="A1929" s="4" t="s">
        <v>2279</v>
      </c>
      <c r="B1929" s="5">
        <v>1556340015172</v>
      </c>
      <c r="C1929" s="4" t="s">
        <v>6319</v>
      </c>
      <c r="D1929" s="4" t="s">
        <v>8</v>
      </c>
      <c r="E1929" s="6" t="s">
        <v>4078</v>
      </c>
      <c r="F1929" s="5">
        <f>decoded[[#This Row],[FRT_DEC]]-B1928</f>
        <v>4</v>
      </c>
      <c r="G1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INFO]]))),G1928)</f>
        <v>62</v>
      </c>
    </row>
    <row r="1930" spans="1:7" x14ac:dyDescent="0.25">
      <c r="A1930" s="4" t="s">
        <v>2280</v>
      </c>
      <c r="B1930" s="5">
        <v>1556340015536</v>
      </c>
      <c r="C1930" s="4" t="s">
        <v>6320</v>
      </c>
      <c r="D1930" s="4" t="s">
        <v>12</v>
      </c>
      <c r="E1930" s="6" t="s">
        <v>4</v>
      </c>
      <c r="F1930" s="5">
        <f>decoded[[#This Row],[FRT_DEC]]-B1929</f>
        <v>364</v>
      </c>
      <c r="G1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INFO]]))),G1929)</f>
        <v>62</v>
      </c>
    </row>
    <row r="1931" spans="1:7" x14ac:dyDescent="0.25">
      <c r="A1931" s="4" t="s">
        <v>2281</v>
      </c>
      <c r="B1931" s="5">
        <v>1556340015540</v>
      </c>
      <c r="C1931" s="4" t="s">
        <v>6321</v>
      </c>
      <c r="D1931" s="4" t="s">
        <v>8</v>
      </c>
      <c r="E1931" s="6" t="s">
        <v>4089</v>
      </c>
      <c r="F1931" s="5">
        <f>decoded[[#This Row],[FRT_DEC]]-B1930</f>
        <v>4</v>
      </c>
      <c r="G1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INFO]]))),G1930)</f>
        <v>62</v>
      </c>
    </row>
    <row r="1932" spans="1:7" x14ac:dyDescent="0.25">
      <c r="A1932" s="4" t="s">
        <v>2282</v>
      </c>
      <c r="B1932" s="5">
        <v>1556340015730</v>
      </c>
      <c r="C1932" s="4" t="s">
        <v>6322</v>
      </c>
      <c r="D1932" s="4" t="s">
        <v>13</v>
      </c>
      <c r="E1932" s="6" t="s">
        <v>5</v>
      </c>
      <c r="F1932" s="5">
        <f>decoded[[#This Row],[FRT_DEC]]-B1931</f>
        <v>190</v>
      </c>
      <c r="G1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INFO]]))),G1931)</f>
        <v>62</v>
      </c>
    </row>
    <row r="1933" spans="1:7" x14ac:dyDescent="0.25">
      <c r="A1933" s="4" t="s">
        <v>2283</v>
      </c>
      <c r="B1933" s="5">
        <v>1556340015735</v>
      </c>
      <c r="C1933" s="4" t="s">
        <v>6323</v>
      </c>
      <c r="D1933" s="4" t="s">
        <v>11</v>
      </c>
      <c r="E1933" s="6" t="s">
        <v>4010</v>
      </c>
      <c r="F1933" s="5">
        <f>decoded[[#This Row],[FRT_DEC]]-B1932</f>
        <v>5</v>
      </c>
      <c r="G1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INFO]]))),G1932)</f>
        <v>62</v>
      </c>
    </row>
    <row r="1934" spans="1:7" x14ac:dyDescent="0.25">
      <c r="A1934" s="4" t="s">
        <v>2284</v>
      </c>
      <c r="B1934" s="5">
        <v>1556340015806</v>
      </c>
      <c r="C1934" s="4" t="s">
        <v>6324</v>
      </c>
      <c r="D1934" s="4" t="s">
        <v>12</v>
      </c>
      <c r="E1934" s="6" t="s">
        <v>4</v>
      </c>
      <c r="F1934" s="5">
        <f>decoded[[#This Row],[FRT_DEC]]-B1933</f>
        <v>71</v>
      </c>
      <c r="G1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INFO]]))),G1933)</f>
        <v>62</v>
      </c>
    </row>
    <row r="1935" spans="1:7" x14ac:dyDescent="0.25">
      <c r="A1935" s="4" t="s">
        <v>2285</v>
      </c>
      <c r="B1935" s="5">
        <v>1556340015811</v>
      </c>
      <c r="C1935" s="4" t="s">
        <v>6325</v>
      </c>
      <c r="D1935" s="4" t="s">
        <v>14</v>
      </c>
      <c r="E1935" s="6" t="s">
        <v>6</v>
      </c>
      <c r="F1935" s="5">
        <f>decoded[[#This Row],[FRT_DEC]]-B1934</f>
        <v>5</v>
      </c>
      <c r="G1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INFO]]))),G1934)</f>
        <v>62</v>
      </c>
    </row>
    <row r="1936" spans="1:7" x14ac:dyDescent="0.25">
      <c r="A1936" s="4" t="s">
        <v>2286</v>
      </c>
      <c r="B1936" s="5">
        <v>1556340015819</v>
      </c>
      <c r="C1936" s="4" t="s">
        <v>6326</v>
      </c>
      <c r="D1936" s="4" t="s">
        <v>14</v>
      </c>
      <c r="E1936" s="6" t="s">
        <v>71</v>
      </c>
      <c r="F1936" s="5">
        <f>decoded[[#This Row],[FRT_DEC]]-B1935</f>
        <v>8</v>
      </c>
      <c r="G1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INFO]]))),G1935)</f>
        <v>62</v>
      </c>
    </row>
    <row r="1937" spans="1:7" x14ac:dyDescent="0.25">
      <c r="A1937" s="4" t="s">
        <v>2287</v>
      </c>
      <c r="B1937" s="5">
        <v>1556340015825</v>
      </c>
      <c r="C1937" s="4" t="s">
        <v>6327</v>
      </c>
      <c r="D1937" s="4" t="s">
        <v>73</v>
      </c>
      <c r="E1937" s="6" t="s">
        <v>2080</v>
      </c>
      <c r="F1937" s="5">
        <f>decoded[[#This Row],[FRT_DEC]]-B1936</f>
        <v>6</v>
      </c>
      <c r="G1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INFO]]))),G1936)</f>
        <v>62</v>
      </c>
    </row>
    <row r="1938" spans="1:7" x14ac:dyDescent="0.25">
      <c r="A1938" s="4" t="s">
        <v>2288</v>
      </c>
      <c r="B1938" s="5">
        <v>1556340015829</v>
      </c>
      <c r="C1938" s="4" t="s">
        <v>6328</v>
      </c>
      <c r="D1938" s="4" t="s">
        <v>2081</v>
      </c>
      <c r="E1938" s="6" t="s">
        <v>2083</v>
      </c>
      <c r="F1938" s="5">
        <f>decoded[[#This Row],[FRT_DEC]]-B1937</f>
        <v>4</v>
      </c>
      <c r="G1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INFO]]))),G1937)</f>
        <v>62</v>
      </c>
    </row>
    <row r="1939" spans="1:7" x14ac:dyDescent="0.25">
      <c r="A1939" s="4" t="s">
        <v>2289</v>
      </c>
      <c r="B1939" s="5">
        <v>1556340015832</v>
      </c>
      <c r="C1939" s="4" t="s">
        <v>6329</v>
      </c>
      <c r="D1939" s="4" t="s">
        <v>8</v>
      </c>
      <c r="E1939" s="6" t="s">
        <v>4090</v>
      </c>
      <c r="F1939" s="5">
        <f>decoded[[#This Row],[FRT_DEC]]-B1938</f>
        <v>3</v>
      </c>
      <c r="G1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INFO]]))),G1938)</f>
        <v>62</v>
      </c>
    </row>
    <row r="1940" spans="1:7" x14ac:dyDescent="0.25">
      <c r="A1940" s="4" t="s">
        <v>2290</v>
      </c>
      <c r="B1940" s="5">
        <v>1556340016193</v>
      </c>
      <c r="C1940" s="4" t="s">
        <v>6330</v>
      </c>
      <c r="D1940" s="4" t="s">
        <v>55</v>
      </c>
      <c r="E1940" s="6" t="s">
        <v>3994</v>
      </c>
      <c r="F1940" s="5">
        <f>decoded[[#This Row],[FRT_DEC]]-B1939</f>
        <v>361</v>
      </c>
      <c r="G1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INFO]]))),G1939)</f>
        <v>62</v>
      </c>
    </row>
    <row r="1941" spans="1:7" x14ac:dyDescent="0.25">
      <c r="A1941" s="4" t="s">
        <v>2291</v>
      </c>
      <c r="B1941" s="5">
        <v>1556340016195</v>
      </c>
      <c r="C1941" s="4" t="s">
        <v>6331</v>
      </c>
      <c r="D1941" s="4" t="s">
        <v>3743</v>
      </c>
      <c r="E1941" s="6" t="s">
        <v>6332</v>
      </c>
      <c r="F1941" s="5">
        <f>decoded[[#This Row],[FRT_DEC]]-B1940</f>
        <v>2</v>
      </c>
      <c r="G1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INFO]]))),G1940)</f>
        <v>62</v>
      </c>
    </row>
    <row r="1942" spans="1:7" x14ac:dyDescent="0.25">
      <c r="A1942" s="4" t="s">
        <v>2292</v>
      </c>
      <c r="B1942" s="5">
        <v>1556340016199</v>
      </c>
      <c r="C1942" s="4" t="s">
        <v>6333</v>
      </c>
      <c r="D1942" s="4" t="s">
        <v>3743</v>
      </c>
      <c r="E1942" s="6" t="s">
        <v>3983</v>
      </c>
      <c r="F1942" s="5">
        <f>decoded[[#This Row],[FRT_DEC]]-B1941</f>
        <v>4</v>
      </c>
      <c r="G1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INFO]]))),G1941)</f>
        <v>62</v>
      </c>
    </row>
    <row r="1943" spans="1:7" x14ac:dyDescent="0.25">
      <c r="A1943" s="4" t="s">
        <v>2293</v>
      </c>
      <c r="B1943" s="5">
        <v>1556340016231</v>
      </c>
      <c r="C1943" s="4" t="s">
        <v>6334</v>
      </c>
      <c r="D1943" s="4" t="s">
        <v>267</v>
      </c>
      <c r="E1943" s="6" t="s">
        <v>1082</v>
      </c>
      <c r="F1943" s="5">
        <f>decoded[[#This Row],[FRT_DEC]]-B1942</f>
        <v>32</v>
      </c>
      <c r="G1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INFO]]))),G1942)</f>
        <v>62</v>
      </c>
    </row>
    <row r="1944" spans="1:7" x14ac:dyDescent="0.25">
      <c r="A1944" s="4" t="s">
        <v>2294</v>
      </c>
      <c r="B1944" s="5">
        <v>1556340016235</v>
      </c>
      <c r="C1944" s="4" t="s">
        <v>6335</v>
      </c>
      <c r="D1944" s="4" t="s">
        <v>269</v>
      </c>
      <c r="E1944" s="6" t="s">
        <v>4092</v>
      </c>
      <c r="F1944" s="5">
        <f>decoded[[#This Row],[FRT_DEC]]-B1943</f>
        <v>4</v>
      </c>
      <c r="G1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INFO]]))),G1943)</f>
        <v>62</v>
      </c>
    </row>
    <row r="1945" spans="1:7" x14ac:dyDescent="0.25">
      <c r="A1945" s="4" t="s">
        <v>2295</v>
      </c>
      <c r="B1945" s="5">
        <v>1556340016249</v>
      </c>
      <c r="C1945" s="4" t="s">
        <v>6336</v>
      </c>
      <c r="D1945" s="4" t="s">
        <v>11</v>
      </c>
      <c r="E1945" s="6" t="s">
        <v>4011</v>
      </c>
      <c r="F1945" s="5">
        <f>decoded[[#This Row],[FRT_DEC]]-B1944</f>
        <v>14</v>
      </c>
      <c r="G1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INFO]]))),G1944)</f>
        <v>62</v>
      </c>
    </row>
    <row r="1946" spans="1:7" x14ac:dyDescent="0.25">
      <c r="A1946" s="4" t="s">
        <v>2296</v>
      </c>
      <c r="B1946" s="5">
        <v>1556340016269</v>
      </c>
      <c r="C1946" s="4" t="s">
        <v>6337</v>
      </c>
      <c r="D1946" s="4" t="s">
        <v>52</v>
      </c>
      <c r="E1946" s="6" t="s">
        <v>56</v>
      </c>
      <c r="F1946" s="5">
        <f>decoded[[#This Row],[FRT_DEC]]-B1945</f>
        <v>20</v>
      </c>
      <c r="G1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INFO]]))),G1945)</f>
        <v>62</v>
      </c>
    </row>
    <row r="1947" spans="1:7" x14ac:dyDescent="0.25">
      <c r="A1947" s="4" t="s">
        <v>2297</v>
      </c>
      <c r="B1947" s="5">
        <v>1556340016275</v>
      </c>
      <c r="C1947" s="4" t="s">
        <v>6338</v>
      </c>
      <c r="D1947" s="4" t="s">
        <v>272</v>
      </c>
      <c r="E1947" s="6" t="s">
        <v>6339</v>
      </c>
      <c r="F1947" s="5">
        <f>decoded[[#This Row],[FRT_DEC]]-B1946</f>
        <v>6</v>
      </c>
      <c r="G1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INFO]]))),G1946)</f>
        <v>62</v>
      </c>
    </row>
    <row r="1948" spans="1:7" x14ac:dyDescent="0.25">
      <c r="A1948" s="4" t="s">
        <v>2298</v>
      </c>
      <c r="B1948" s="5">
        <v>1556340016282</v>
      </c>
      <c r="C1948" s="4" t="s">
        <v>6340</v>
      </c>
      <c r="D1948" s="4" t="s">
        <v>1131</v>
      </c>
      <c r="E1948" s="6" t="s">
        <v>3767</v>
      </c>
      <c r="F1948" s="5">
        <f>decoded[[#This Row],[FRT_DEC]]-B1947</f>
        <v>7</v>
      </c>
      <c r="G1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INFO]]))),G1947)</f>
        <v>62</v>
      </c>
    </row>
    <row r="1949" spans="1:7" x14ac:dyDescent="0.25">
      <c r="A1949" s="4" t="s">
        <v>2299</v>
      </c>
      <c r="B1949" s="5">
        <v>1556340016289</v>
      </c>
      <c r="C1949" s="4" t="s">
        <v>6341</v>
      </c>
      <c r="D1949" s="4" t="s">
        <v>97</v>
      </c>
      <c r="E1949" s="6" t="s">
        <v>2131</v>
      </c>
      <c r="F1949" s="5">
        <f>decoded[[#This Row],[FRT_DEC]]-B1948</f>
        <v>7</v>
      </c>
      <c r="G1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INFO]]))),G1948)</f>
        <v>62</v>
      </c>
    </row>
    <row r="1950" spans="1:7" x14ac:dyDescent="0.25">
      <c r="A1950" s="4" t="s">
        <v>2300</v>
      </c>
      <c r="B1950" s="5">
        <v>1556340016310</v>
      </c>
      <c r="C1950" s="4" t="s">
        <v>6342</v>
      </c>
      <c r="D1950" s="4" t="s">
        <v>3726</v>
      </c>
      <c r="E1950" s="6" t="s">
        <v>6343</v>
      </c>
      <c r="F1950" s="5">
        <f>decoded[[#This Row],[FRT_DEC]]-B1949</f>
        <v>21</v>
      </c>
      <c r="G1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INFO]]))),G1949)</f>
        <v>62</v>
      </c>
    </row>
    <row r="1951" spans="1:7" x14ac:dyDescent="0.25">
      <c r="A1951" s="4" t="s">
        <v>2301</v>
      </c>
      <c r="B1951" s="5">
        <v>1556340016312</v>
      </c>
      <c r="C1951" s="4" t="s">
        <v>6344</v>
      </c>
      <c r="D1951" s="4" t="s">
        <v>3726</v>
      </c>
      <c r="E1951" s="6" t="s">
        <v>3986</v>
      </c>
      <c r="F1951" s="5">
        <f>decoded[[#This Row],[FRT_DEC]]-B1950</f>
        <v>2</v>
      </c>
      <c r="G1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INFO]]))),G1950)</f>
        <v>62</v>
      </c>
    </row>
    <row r="1952" spans="1:7" x14ac:dyDescent="0.25">
      <c r="A1952" s="4" t="s">
        <v>2302</v>
      </c>
      <c r="B1952" s="5">
        <v>1556340017544</v>
      </c>
      <c r="C1952" s="4" t="s">
        <v>6345</v>
      </c>
      <c r="D1952" s="4" t="s">
        <v>275</v>
      </c>
      <c r="E1952" s="6" t="s">
        <v>4096</v>
      </c>
      <c r="F1952" s="5">
        <f>decoded[[#This Row],[FRT_DEC]]-B1951</f>
        <v>1232</v>
      </c>
      <c r="G1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INFO]]))),G1951)</f>
        <v>62</v>
      </c>
    </row>
    <row r="1953" spans="1:7" x14ac:dyDescent="0.25">
      <c r="A1953" s="4" t="s">
        <v>2303</v>
      </c>
      <c r="B1953" s="5">
        <v>1556340017585</v>
      </c>
      <c r="C1953" s="4" t="s">
        <v>6346</v>
      </c>
      <c r="D1953" s="4" t="s">
        <v>12</v>
      </c>
      <c r="E1953" s="6" t="s">
        <v>4</v>
      </c>
      <c r="F1953" s="5">
        <f>decoded[[#This Row],[FRT_DEC]]-B1952</f>
        <v>41</v>
      </c>
      <c r="G1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INFO]]))),G1952)</f>
        <v>62</v>
      </c>
    </row>
    <row r="1954" spans="1:7" x14ac:dyDescent="0.25">
      <c r="A1954" s="4" t="s">
        <v>2304</v>
      </c>
      <c r="B1954" s="5">
        <v>1556340017589</v>
      </c>
      <c r="C1954" s="4" t="s">
        <v>6347</v>
      </c>
      <c r="D1954" s="4" t="s">
        <v>8</v>
      </c>
      <c r="E1954" s="6" t="s">
        <v>4080</v>
      </c>
      <c r="F1954" s="5">
        <f>decoded[[#This Row],[FRT_DEC]]-B1953</f>
        <v>4</v>
      </c>
      <c r="G1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INFO]]))),G1953)</f>
        <v>62</v>
      </c>
    </row>
    <row r="1955" spans="1:7" x14ac:dyDescent="0.25">
      <c r="A1955" s="4" t="s">
        <v>2305</v>
      </c>
      <c r="B1955" s="5">
        <v>1556340018873</v>
      </c>
      <c r="C1955" s="4" t="s">
        <v>6348</v>
      </c>
      <c r="D1955" s="4" t="s">
        <v>15</v>
      </c>
      <c r="E1955" s="6" t="s">
        <v>6349</v>
      </c>
      <c r="F1955" s="5">
        <f>decoded[[#This Row],[FRT_DEC]]-B1954</f>
        <v>1284</v>
      </c>
      <c r="G1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INFO]]))),G1954)</f>
        <v>62</v>
      </c>
    </row>
    <row r="1956" spans="1:7" x14ac:dyDescent="0.25">
      <c r="A1956" s="4" t="s">
        <v>2306</v>
      </c>
      <c r="B1956" s="5">
        <v>1556340018877</v>
      </c>
      <c r="C1956" s="4" t="s">
        <v>6350</v>
      </c>
      <c r="D1956" s="4" t="s">
        <v>15</v>
      </c>
      <c r="E1956" s="6" t="s">
        <v>3987</v>
      </c>
      <c r="F1956" s="5">
        <f>decoded[[#This Row],[FRT_DEC]]-B1955</f>
        <v>4</v>
      </c>
      <c r="G1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INFO]]))),G1955)</f>
        <v>62</v>
      </c>
    </row>
    <row r="1957" spans="1:7" x14ac:dyDescent="0.25">
      <c r="A1957" s="4" t="s">
        <v>2307</v>
      </c>
      <c r="B1957" s="5">
        <v>1556340018879</v>
      </c>
      <c r="C1957" s="4" t="s">
        <v>6351</v>
      </c>
      <c r="D1957" s="4" t="s">
        <v>3744</v>
      </c>
      <c r="E1957" s="6" t="s">
        <v>6352</v>
      </c>
      <c r="F1957" s="5">
        <f>decoded[[#This Row],[FRT_DEC]]-B1956</f>
        <v>2</v>
      </c>
      <c r="G1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INFO]]))),G1956)</f>
        <v>62</v>
      </c>
    </row>
    <row r="1958" spans="1:7" x14ac:dyDescent="0.25">
      <c r="A1958" s="4" t="s">
        <v>2308</v>
      </c>
      <c r="B1958" s="5">
        <v>1556340018882</v>
      </c>
      <c r="C1958" s="4" t="s">
        <v>6353</v>
      </c>
      <c r="D1958" s="4" t="s">
        <v>3744</v>
      </c>
      <c r="E1958" s="6" t="s">
        <v>3988</v>
      </c>
      <c r="F1958" s="5">
        <f>decoded[[#This Row],[FRT_DEC]]-B1957</f>
        <v>3</v>
      </c>
      <c r="G1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INFO]]))),G1957)</f>
        <v>62</v>
      </c>
    </row>
    <row r="1959" spans="1:7" x14ac:dyDescent="0.25">
      <c r="A1959" s="4" t="s">
        <v>2309</v>
      </c>
      <c r="B1959" s="5">
        <v>1556340018916</v>
      </c>
      <c r="C1959" s="4" t="s">
        <v>6354</v>
      </c>
      <c r="D1959" s="4" t="s">
        <v>3765</v>
      </c>
      <c r="E1959" s="6" t="s">
        <v>3766</v>
      </c>
      <c r="F1959" s="5">
        <f>decoded[[#This Row],[FRT_DEC]]-B1958</f>
        <v>34</v>
      </c>
      <c r="G1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INFO]]))),G1958)</f>
        <v>62</v>
      </c>
    </row>
    <row r="1960" spans="1:7" ht="30" x14ac:dyDescent="0.25">
      <c r="A1960" s="4" t="s">
        <v>2310</v>
      </c>
      <c r="B1960" s="5">
        <v>1556340018919</v>
      </c>
      <c r="C1960" s="4" t="s">
        <v>6355</v>
      </c>
      <c r="D1960" s="4" t="s">
        <v>267</v>
      </c>
      <c r="E1960" s="6" t="s">
        <v>281</v>
      </c>
      <c r="F1960" s="5">
        <f>decoded[[#This Row],[FRT_DEC]]-B1959</f>
        <v>3</v>
      </c>
      <c r="G1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INFO]]))),G1959)</f>
        <v>62</v>
      </c>
    </row>
    <row r="1961" spans="1:7" x14ac:dyDescent="0.25">
      <c r="A1961" s="4" t="s">
        <v>2311</v>
      </c>
      <c r="B1961" s="5">
        <v>1556340018921</v>
      </c>
      <c r="C1961" s="4" t="s">
        <v>6356</v>
      </c>
      <c r="D1961" s="4" t="s">
        <v>269</v>
      </c>
      <c r="E1961" s="6" t="s">
        <v>283</v>
      </c>
      <c r="F1961" s="5">
        <f>decoded[[#This Row],[FRT_DEC]]-B1960</f>
        <v>2</v>
      </c>
      <c r="G1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INFO]]))),G1960)</f>
        <v>62</v>
      </c>
    </row>
    <row r="1962" spans="1:7" x14ac:dyDescent="0.25">
      <c r="A1962" s="4" t="s">
        <v>2312</v>
      </c>
      <c r="B1962" s="5">
        <v>1556340018926</v>
      </c>
      <c r="C1962" s="4" t="s">
        <v>6357</v>
      </c>
      <c r="D1962" s="4" t="s">
        <v>1131</v>
      </c>
      <c r="E1962" s="6" t="s">
        <v>2132</v>
      </c>
      <c r="F1962" s="5">
        <f>decoded[[#This Row],[FRT_DEC]]-B1961</f>
        <v>5</v>
      </c>
      <c r="G1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INFO]]))),G1961)</f>
        <v>62</v>
      </c>
    </row>
    <row r="1963" spans="1:7" x14ac:dyDescent="0.25">
      <c r="A1963" s="4" t="s">
        <v>2313</v>
      </c>
      <c r="B1963" s="5">
        <v>1556340018933</v>
      </c>
      <c r="C1963" s="4" t="s">
        <v>6358</v>
      </c>
      <c r="D1963" s="4" t="s">
        <v>97</v>
      </c>
      <c r="E1963" s="6" t="s">
        <v>2133</v>
      </c>
      <c r="F1963" s="5">
        <f>decoded[[#This Row],[FRT_DEC]]-B1962</f>
        <v>7</v>
      </c>
      <c r="G1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INFO]]))),G1962)</f>
        <v>62</v>
      </c>
    </row>
    <row r="1964" spans="1:7" x14ac:dyDescent="0.25">
      <c r="A1964" s="4" t="s">
        <v>2314</v>
      </c>
      <c r="B1964" s="5">
        <v>1556340018936</v>
      </c>
      <c r="C1964" s="4" t="s">
        <v>6359</v>
      </c>
      <c r="D1964" s="4" t="s">
        <v>97</v>
      </c>
      <c r="E1964" s="6" t="s">
        <v>2134</v>
      </c>
      <c r="F1964" s="5">
        <f>decoded[[#This Row],[FRT_DEC]]-B1963</f>
        <v>3</v>
      </c>
      <c r="G1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INFO]]))),G1963)</f>
        <v>62</v>
      </c>
    </row>
    <row r="1965" spans="1:7" x14ac:dyDescent="0.25">
      <c r="A1965" s="4" t="s">
        <v>2315</v>
      </c>
      <c r="B1965" s="5">
        <v>1556340018947</v>
      </c>
      <c r="C1965" s="4" t="s">
        <v>6360</v>
      </c>
      <c r="D1965" s="4" t="s">
        <v>272</v>
      </c>
      <c r="E1965" s="6" t="s">
        <v>6361</v>
      </c>
      <c r="F1965" s="5">
        <f>decoded[[#This Row],[FRT_DEC]]-B1964</f>
        <v>11</v>
      </c>
      <c r="G1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INFO]]))),G1964)</f>
        <v>62</v>
      </c>
    </row>
    <row r="1966" spans="1:7" x14ac:dyDescent="0.25">
      <c r="A1966" s="4" t="s">
        <v>2316</v>
      </c>
      <c r="B1966" s="5">
        <v>1556340019475</v>
      </c>
      <c r="C1966" s="4" t="s">
        <v>6362</v>
      </c>
      <c r="D1966" s="4" t="s">
        <v>1131</v>
      </c>
      <c r="E1966" s="6" t="s">
        <v>2135</v>
      </c>
      <c r="F1966" s="5">
        <f>decoded[[#This Row],[FRT_DEC]]-B1965</f>
        <v>528</v>
      </c>
      <c r="G1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INFO]]))),G1965)</f>
        <v>62</v>
      </c>
    </row>
    <row r="1967" spans="1:7" x14ac:dyDescent="0.25">
      <c r="A1967" s="4" t="s">
        <v>2317</v>
      </c>
      <c r="B1967" s="5">
        <v>1556340019480</v>
      </c>
      <c r="C1967" s="4" t="s">
        <v>6363</v>
      </c>
      <c r="D1967" s="4" t="s">
        <v>97</v>
      </c>
      <c r="E1967" s="6" t="s">
        <v>2136</v>
      </c>
      <c r="F1967" s="5">
        <f>decoded[[#This Row],[FRT_DEC]]-B1966</f>
        <v>5</v>
      </c>
      <c r="G1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INFO]]))),G1966)</f>
        <v>62</v>
      </c>
    </row>
    <row r="1968" spans="1:7" x14ac:dyDescent="0.25">
      <c r="A1968" s="4" t="s">
        <v>2318</v>
      </c>
      <c r="B1968" s="5">
        <v>1556340019493</v>
      </c>
      <c r="C1968" s="4" t="s">
        <v>6364</v>
      </c>
      <c r="D1968" s="4" t="s">
        <v>3727</v>
      </c>
      <c r="E1968" s="6" t="s">
        <v>4097</v>
      </c>
      <c r="F1968" s="5">
        <f>decoded[[#This Row],[FRT_DEC]]-B1967</f>
        <v>13</v>
      </c>
      <c r="G1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INFO]]))),G1967)</f>
        <v>62</v>
      </c>
    </row>
    <row r="1969" spans="1:7" x14ac:dyDescent="0.25">
      <c r="A1969" s="4" t="s">
        <v>2319</v>
      </c>
      <c r="B1969" s="5">
        <v>1556340019651</v>
      </c>
      <c r="C1969" s="4" t="s">
        <v>6365</v>
      </c>
      <c r="D1969" s="4" t="s">
        <v>289</v>
      </c>
      <c r="E1969" s="6" t="s">
        <v>4098</v>
      </c>
      <c r="F1969" s="5">
        <f>decoded[[#This Row],[FRT_DEC]]-B1968</f>
        <v>158</v>
      </c>
      <c r="G1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INFO]]))),G1968)</f>
        <v>62</v>
      </c>
    </row>
    <row r="1970" spans="1:7" x14ac:dyDescent="0.25">
      <c r="A1970" s="4" t="s">
        <v>2320</v>
      </c>
      <c r="B1970" s="5">
        <v>1556340020969</v>
      </c>
      <c r="C1970" s="4" t="s">
        <v>6366</v>
      </c>
      <c r="D1970" s="4" t="s">
        <v>109</v>
      </c>
      <c r="E1970" s="6" t="s">
        <v>4099</v>
      </c>
      <c r="F1970" s="5">
        <f>decoded[[#This Row],[FRT_DEC]]-B1969</f>
        <v>1318</v>
      </c>
      <c r="G1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INFO]]))),G1969)</f>
        <v>62</v>
      </c>
    </row>
    <row r="1971" spans="1:7" x14ac:dyDescent="0.25">
      <c r="A1971" s="4" t="s">
        <v>2321</v>
      </c>
      <c r="B1971" s="5">
        <v>1556340020972</v>
      </c>
      <c r="C1971" s="4" t="s">
        <v>6367</v>
      </c>
      <c r="D1971" s="4" t="s">
        <v>3742</v>
      </c>
      <c r="E1971" s="6" t="s">
        <v>6368</v>
      </c>
      <c r="F1971" s="5">
        <f>decoded[[#This Row],[FRT_DEC]]-B1970</f>
        <v>3</v>
      </c>
      <c r="G1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INFO]]))),G1970)</f>
        <v>62</v>
      </c>
    </row>
    <row r="1972" spans="1:7" x14ac:dyDescent="0.25">
      <c r="A1972" s="4" t="s">
        <v>2322</v>
      </c>
      <c r="B1972" s="5">
        <v>1556340020974</v>
      </c>
      <c r="C1972" s="4" t="s">
        <v>6369</v>
      </c>
      <c r="D1972" s="4" t="s">
        <v>3742</v>
      </c>
      <c r="E1972" s="6" t="s">
        <v>3982</v>
      </c>
      <c r="F1972" s="5">
        <f>decoded[[#This Row],[FRT_DEC]]-B1971</f>
        <v>2</v>
      </c>
      <c r="G1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INFO]]))),G1971)</f>
        <v>62</v>
      </c>
    </row>
    <row r="1973" spans="1:7" x14ac:dyDescent="0.25">
      <c r="A1973" s="4" t="s">
        <v>2324</v>
      </c>
      <c r="B1973" s="5">
        <v>1556340021012</v>
      </c>
      <c r="C1973" s="4" t="s">
        <v>6370</v>
      </c>
      <c r="D1973" s="4" t="s">
        <v>1131</v>
      </c>
      <c r="E1973" s="6" t="s">
        <v>2137</v>
      </c>
      <c r="F1973" s="5">
        <f>decoded[[#This Row],[FRT_DEC]]-B1972</f>
        <v>38</v>
      </c>
      <c r="G1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INFO]]))),G1972)</f>
        <v>62</v>
      </c>
    </row>
    <row r="1974" spans="1:7" x14ac:dyDescent="0.25">
      <c r="A1974" s="4" t="s">
        <v>2325</v>
      </c>
      <c r="B1974" s="5">
        <v>1556340021017</v>
      </c>
      <c r="C1974" s="4" t="s">
        <v>6371</v>
      </c>
      <c r="D1974" s="4" t="s">
        <v>97</v>
      </c>
      <c r="E1974" s="6" t="s">
        <v>2138</v>
      </c>
      <c r="F1974" s="5">
        <f>decoded[[#This Row],[FRT_DEC]]-B1973</f>
        <v>5</v>
      </c>
      <c r="G1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INFO]]))),G1973)</f>
        <v>62</v>
      </c>
    </row>
    <row r="1975" spans="1:7" x14ac:dyDescent="0.25">
      <c r="A1975" s="4" t="s">
        <v>2326</v>
      </c>
      <c r="B1975" s="5">
        <v>1556340021170</v>
      </c>
      <c r="C1975" s="4" t="s">
        <v>6372</v>
      </c>
      <c r="D1975" s="4" t="s">
        <v>110</v>
      </c>
      <c r="E1975" s="6" t="s">
        <v>290</v>
      </c>
      <c r="F1975" s="5">
        <f>decoded[[#This Row],[FRT_DEC]]-B1974</f>
        <v>153</v>
      </c>
      <c r="G1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INFO]]))),G1974)</f>
        <v>62</v>
      </c>
    </row>
    <row r="1976" spans="1:7" x14ac:dyDescent="0.25">
      <c r="A1976" s="4" t="s">
        <v>2327</v>
      </c>
      <c r="B1976" s="5">
        <v>1556340021175</v>
      </c>
      <c r="C1976" s="4" t="s">
        <v>6373</v>
      </c>
      <c r="D1976" s="4" t="s">
        <v>112</v>
      </c>
      <c r="E1976" s="6" t="s">
        <v>3769</v>
      </c>
      <c r="F1976" s="5">
        <f>decoded[[#This Row],[FRT_DEC]]-B1975</f>
        <v>5</v>
      </c>
      <c r="G1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INFO]]))),G1975)</f>
        <v>62</v>
      </c>
    </row>
    <row r="1977" spans="1:7" x14ac:dyDescent="0.25">
      <c r="A1977" s="4" t="s">
        <v>2328</v>
      </c>
      <c r="B1977" s="5">
        <v>1556340021195</v>
      </c>
      <c r="C1977" s="4" t="s">
        <v>6374</v>
      </c>
      <c r="D1977" s="4" t="s">
        <v>1131</v>
      </c>
      <c r="E1977" s="6" t="s">
        <v>2139</v>
      </c>
      <c r="F1977" s="5">
        <f>decoded[[#This Row],[FRT_DEC]]-B1976</f>
        <v>20</v>
      </c>
      <c r="G1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INFO]]))),G1976)</f>
        <v>62</v>
      </c>
    </row>
    <row r="1978" spans="1:7" x14ac:dyDescent="0.25">
      <c r="A1978" s="4" t="s">
        <v>2329</v>
      </c>
      <c r="B1978" s="5">
        <v>1556340021199</v>
      </c>
      <c r="C1978" s="4" t="s">
        <v>6375</v>
      </c>
      <c r="D1978" s="4" t="s">
        <v>97</v>
      </c>
      <c r="E1978" s="6" t="s">
        <v>2140</v>
      </c>
      <c r="F1978" s="5">
        <f>decoded[[#This Row],[FRT_DEC]]-B1977</f>
        <v>4</v>
      </c>
      <c r="G1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INFO]]))),G1977)</f>
        <v>62</v>
      </c>
    </row>
    <row r="1979" spans="1:7" x14ac:dyDescent="0.25">
      <c r="A1979" s="4" t="s">
        <v>2330</v>
      </c>
      <c r="B1979" s="5">
        <v>1556340021287</v>
      </c>
      <c r="C1979" s="4" t="s">
        <v>6376</v>
      </c>
      <c r="D1979" s="4" t="s">
        <v>1131</v>
      </c>
      <c r="E1979" s="6" t="s">
        <v>2141</v>
      </c>
      <c r="F1979" s="5">
        <f>decoded[[#This Row],[FRT_DEC]]-B1978</f>
        <v>88</v>
      </c>
      <c r="G1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INFO]]))),G1978)</f>
        <v>62</v>
      </c>
    </row>
    <row r="1980" spans="1:7" x14ac:dyDescent="0.25">
      <c r="A1980" s="4" t="s">
        <v>2331</v>
      </c>
      <c r="B1980" s="5">
        <v>1556340021291</v>
      </c>
      <c r="C1980" s="4" t="s">
        <v>6377</v>
      </c>
      <c r="D1980" s="4" t="s">
        <v>97</v>
      </c>
      <c r="E1980" s="6" t="s">
        <v>2142</v>
      </c>
      <c r="F1980" s="5">
        <f>decoded[[#This Row],[FRT_DEC]]-B1979</f>
        <v>4</v>
      </c>
      <c r="G1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INFO]]))),G1979)</f>
        <v>62</v>
      </c>
    </row>
    <row r="1981" spans="1:7" x14ac:dyDescent="0.25">
      <c r="A1981" s="4" t="s">
        <v>2332</v>
      </c>
      <c r="B1981" s="5">
        <v>1556340021297</v>
      </c>
      <c r="C1981" s="4" t="s">
        <v>6378</v>
      </c>
      <c r="D1981" s="4" t="s">
        <v>11</v>
      </c>
      <c r="E1981" s="6" t="s">
        <v>4006</v>
      </c>
      <c r="F1981" s="5">
        <f>decoded[[#This Row],[FRT_DEC]]-B1980</f>
        <v>6</v>
      </c>
      <c r="G1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INFO]]))),G1980)</f>
        <v>62</v>
      </c>
    </row>
    <row r="1982" spans="1:7" x14ac:dyDescent="0.25">
      <c r="A1982" s="4" t="s">
        <v>2333</v>
      </c>
      <c r="B1982" s="5">
        <v>1556340021370</v>
      </c>
      <c r="C1982" s="4" t="s">
        <v>6379</v>
      </c>
      <c r="D1982" s="4" t="s">
        <v>52</v>
      </c>
      <c r="E1982" s="6" t="s">
        <v>2078</v>
      </c>
      <c r="F1982" s="5">
        <f>decoded[[#This Row],[FRT_DEC]]-B1981</f>
        <v>73</v>
      </c>
      <c r="G1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INFO]]))),G1981)</f>
        <v>62</v>
      </c>
    </row>
    <row r="1983" spans="1:7" x14ac:dyDescent="0.25">
      <c r="A1983" s="4" t="s">
        <v>2334</v>
      </c>
      <c r="B1983" s="5">
        <v>1556340021372</v>
      </c>
      <c r="C1983" s="4" t="s">
        <v>6380</v>
      </c>
      <c r="D1983" s="4" t="s">
        <v>2079</v>
      </c>
      <c r="E1983" s="6" t="s">
        <v>4063</v>
      </c>
      <c r="F1983" s="5">
        <f>decoded[[#This Row],[FRT_DEC]]-B1982</f>
        <v>2</v>
      </c>
      <c r="G1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INFO]]))),G1982)</f>
        <v>62</v>
      </c>
    </row>
    <row r="1984" spans="1:7" x14ac:dyDescent="0.25">
      <c r="A1984" s="4" t="s">
        <v>2335</v>
      </c>
      <c r="B1984" s="5">
        <v>1556340021414</v>
      </c>
      <c r="C1984" s="4" t="s">
        <v>6381</v>
      </c>
      <c r="D1984" s="4" t="s">
        <v>12</v>
      </c>
      <c r="E1984" s="6" t="s">
        <v>4</v>
      </c>
      <c r="F1984" s="5">
        <f>decoded[[#This Row],[FRT_DEC]]-B1983</f>
        <v>42</v>
      </c>
      <c r="G1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INFO]]))),G1983)</f>
        <v>62</v>
      </c>
    </row>
    <row r="1985" spans="1:7" x14ac:dyDescent="0.25">
      <c r="A1985" s="4" t="s">
        <v>2336</v>
      </c>
      <c r="B1985" s="5">
        <v>1556340021418</v>
      </c>
      <c r="C1985" s="4" t="s">
        <v>6382</v>
      </c>
      <c r="D1985" s="4" t="s">
        <v>8</v>
      </c>
      <c r="E1985" s="6" t="s">
        <v>4089</v>
      </c>
      <c r="F1985" s="5">
        <f>decoded[[#This Row],[FRT_DEC]]-B1984</f>
        <v>4</v>
      </c>
      <c r="G1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INFO]]))),G1984)</f>
        <v>62</v>
      </c>
    </row>
    <row r="1986" spans="1:7" x14ac:dyDescent="0.25">
      <c r="A1986" s="4" t="s">
        <v>2337</v>
      </c>
      <c r="B1986" s="5">
        <v>1556340021628</v>
      </c>
      <c r="C1986" s="4" t="s">
        <v>6383</v>
      </c>
      <c r="D1986" s="4" t="s">
        <v>13</v>
      </c>
      <c r="E1986" s="6" t="s">
        <v>5</v>
      </c>
      <c r="F1986" s="5">
        <f>decoded[[#This Row],[FRT_DEC]]-B1985</f>
        <v>210</v>
      </c>
      <c r="G1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INFO]]))),G1985)</f>
        <v>62</v>
      </c>
    </row>
    <row r="1987" spans="1:7" x14ac:dyDescent="0.25">
      <c r="A1987" s="4" t="s">
        <v>2338</v>
      </c>
      <c r="B1987" s="5">
        <v>1556340021633</v>
      </c>
      <c r="C1987" s="4" t="s">
        <v>6384</v>
      </c>
      <c r="D1987" s="4" t="s">
        <v>11</v>
      </c>
      <c r="E1987" s="6" t="s">
        <v>4010</v>
      </c>
      <c r="F1987" s="5">
        <f>decoded[[#This Row],[FRT_DEC]]-B1986</f>
        <v>5</v>
      </c>
      <c r="G1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INFO]]))),G1986)</f>
        <v>62</v>
      </c>
    </row>
    <row r="1988" spans="1:7" x14ac:dyDescent="0.25">
      <c r="A1988" s="4" t="s">
        <v>2339</v>
      </c>
      <c r="B1988" s="5">
        <v>1556340021705</v>
      </c>
      <c r="C1988" s="4" t="s">
        <v>6385</v>
      </c>
      <c r="D1988" s="4" t="s">
        <v>12</v>
      </c>
      <c r="E1988" s="6" t="s">
        <v>4</v>
      </c>
      <c r="F1988" s="5">
        <f>decoded[[#This Row],[FRT_DEC]]-B1987</f>
        <v>72</v>
      </c>
      <c r="G1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INFO]]))),G1987)</f>
        <v>62</v>
      </c>
    </row>
    <row r="1989" spans="1:7" x14ac:dyDescent="0.25">
      <c r="A1989" s="4" t="s">
        <v>2340</v>
      </c>
      <c r="B1989" s="5">
        <v>1556340021708</v>
      </c>
      <c r="C1989" s="4" t="s">
        <v>6386</v>
      </c>
      <c r="D1989" s="4" t="s">
        <v>14</v>
      </c>
      <c r="E1989" s="6" t="s">
        <v>6</v>
      </c>
      <c r="F1989" s="5">
        <f>decoded[[#This Row],[FRT_DEC]]-B1988</f>
        <v>3</v>
      </c>
      <c r="G1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INFO]]))),G1988)</f>
        <v>62</v>
      </c>
    </row>
    <row r="1990" spans="1:7" x14ac:dyDescent="0.25">
      <c r="A1990" s="4" t="s">
        <v>2341</v>
      </c>
      <c r="B1990" s="5">
        <v>1556340021716</v>
      </c>
      <c r="C1990" s="4" t="s">
        <v>6387</v>
      </c>
      <c r="D1990" s="4" t="s">
        <v>14</v>
      </c>
      <c r="E1990" s="6" t="s">
        <v>71</v>
      </c>
      <c r="F1990" s="5">
        <f>decoded[[#This Row],[FRT_DEC]]-B1989</f>
        <v>8</v>
      </c>
      <c r="G1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INFO]]))),G1989)</f>
        <v>62</v>
      </c>
    </row>
    <row r="1991" spans="1:7" x14ac:dyDescent="0.25">
      <c r="A1991" s="4" t="s">
        <v>2342</v>
      </c>
      <c r="B1991" s="5">
        <v>1556340021759</v>
      </c>
      <c r="C1991" s="4" t="s">
        <v>6388</v>
      </c>
      <c r="D1991" s="4" t="s">
        <v>73</v>
      </c>
      <c r="E1991" s="6" t="s">
        <v>2080</v>
      </c>
      <c r="F1991" s="5">
        <f>decoded[[#This Row],[FRT_DEC]]-B1990</f>
        <v>43</v>
      </c>
      <c r="G1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INFO]]))),G1990)</f>
        <v>62</v>
      </c>
    </row>
    <row r="1992" spans="1:7" x14ac:dyDescent="0.25">
      <c r="A1992" s="4" t="s">
        <v>2343</v>
      </c>
      <c r="B1992" s="5">
        <v>1556340021779</v>
      </c>
      <c r="C1992" s="4" t="s">
        <v>6389</v>
      </c>
      <c r="D1992" s="4" t="s">
        <v>2081</v>
      </c>
      <c r="E1992" s="6" t="s">
        <v>2083</v>
      </c>
      <c r="F1992" s="5">
        <f>decoded[[#This Row],[FRT_DEC]]-B1991</f>
        <v>20</v>
      </c>
      <c r="G1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INFO]]))),G1991)</f>
        <v>62</v>
      </c>
    </row>
    <row r="1993" spans="1:7" x14ac:dyDescent="0.25">
      <c r="A1993" s="4" t="s">
        <v>2344</v>
      </c>
      <c r="B1993" s="5">
        <v>1556340021782</v>
      </c>
      <c r="C1993" s="4" t="s">
        <v>6390</v>
      </c>
      <c r="D1993" s="4" t="s">
        <v>8</v>
      </c>
      <c r="E1993" s="6" t="s">
        <v>4090</v>
      </c>
      <c r="F1993" s="5">
        <f>decoded[[#This Row],[FRT_DEC]]-B1992</f>
        <v>3</v>
      </c>
      <c r="G1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INFO]]))),G1992)</f>
        <v>62</v>
      </c>
    </row>
    <row r="1994" spans="1:7" x14ac:dyDescent="0.25">
      <c r="A1994" s="4" t="s">
        <v>2345</v>
      </c>
      <c r="B1994" s="5">
        <v>1556340022065</v>
      </c>
      <c r="C1994" s="4" t="s">
        <v>6391</v>
      </c>
      <c r="D1994" s="4" t="s">
        <v>55</v>
      </c>
      <c r="E1994" s="6" t="s">
        <v>3732</v>
      </c>
      <c r="F1994" s="5">
        <f>decoded[[#This Row],[FRT_DEC]]-B1993</f>
        <v>283</v>
      </c>
      <c r="G1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INFO]]))),G1993)</f>
        <v>62</v>
      </c>
    </row>
    <row r="1995" spans="1:7" x14ac:dyDescent="0.25">
      <c r="A1995" s="4" t="s">
        <v>2346</v>
      </c>
      <c r="B1995" s="5">
        <v>1556340022068</v>
      </c>
      <c r="C1995" s="4" t="s">
        <v>6392</v>
      </c>
      <c r="D1995" s="4" t="s">
        <v>3743</v>
      </c>
      <c r="E1995" s="6" t="s">
        <v>6393</v>
      </c>
      <c r="F1995" s="5">
        <f>decoded[[#This Row],[FRT_DEC]]-B1994</f>
        <v>3</v>
      </c>
      <c r="G1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INFO]]))),G1994)</f>
        <v>62</v>
      </c>
    </row>
    <row r="1996" spans="1:7" x14ac:dyDescent="0.25">
      <c r="A1996" s="4" t="s">
        <v>2347</v>
      </c>
      <c r="B1996" s="5">
        <v>1556340022070</v>
      </c>
      <c r="C1996" s="4" t="s">
        <v>6394</v>
      </c>
      <c r="D1996" s="4" t="s">
        <v>3743</v>
      </c>
      <c r="E1996" s="6" t="s">
        <v>3983</v>
      </c>
      <c r="F1996" s="5">
        <f>decoded[[#This Row],[FRT_DEC]]-B1995</f>
        <v>2</v>
      </c>
      <c r="G1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INFO]]))),G1995)</f>
        <v>62</v>
      </c>
    </row>
    <row r="1997" spans="1:7" ht="30" x14ac:dyDescent="0.25">
      <c r="A1997" s="4" t="s">
        <v>2348</v>
      </c>
      <c r="B1997" s="5">
        <v>1556340022094</v>
      </c>
      <c r="C1997" s="4" t="s">
        <v>6395</v>
      </c>
      <c r="D1997" s="4" t="s">
        <v>267</v>
      </c>
      <c r="E1997" s="6" t="s">
        <v>2119</v>
      </c>
      <c r="F1997" s="5">
        <f>decoded[[#This Row],[FRT_DEC]]-B1996</f>
        <v>24</v>
      </c>
      <c r="G1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INFO]]))),G1996)</f>
        <v>62</v>
      </c>
    </row>
    <row r="1998" spans="1:7" x14ac:dyDescent="0.25">
      <c r="A1998" s="4" t="s">
        <v>2349</v>
      </c>
      <c r="B1998" s="5">
        <v>1556340022098</v>
      </c>
      <c r="C1998" s="4" t="s">
        <v>6396</v>
      </c>
      <c r="D1998" s="4" t="s">
        <v>269</v>
      </c>
      <c r="E1998" s="6" t="s">
        <v>283</v>
      </c>
      <c r="F1998" s="5">
        <f>decoded[[#This Row],[FRT_DEC]]-B1997</f>
        <v>4</v>
      </c>
      <c r="G1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INFO]]))),G1997)</f>
        <v>62</v>
      </c>
    </row>
    <row r="1999" spans="1:7" x14ac:dyDescent="0.25">
      <c r="A1999" s="4" t="s">
        <v>2350</v>
      </c>
      <c r="B1999" s="5">
        <v>1556340022109</v>
      </c>
      <c r="C1999" s="4" t="s">
        <v>6397</v>
      </c>
      <c r="D1999" s="4" t="s">
        <v>291</v>
      </c>
      <c r="E1999" s="6" t="s">
        <v>4046</v>
      </c>
      <c r="F1999" s="5">
        <f>decoded[[#This Row],[FRT_DEC]]-B1998</f>
        <v>11</v>
      </c>
      <c r="G1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INFO]]))),G1998)</f>
        <v>62</v>
      </c>
    </row>
    <row r="2000" spans="1:7" x14ac:dyDescent="0.25">
      <c r="A2000" s="4" t="s">
        <v>2351</v>
      </c>
      <c r="B2000" s="5">
        <v>1556340022113</v>
      </c>
      <c r="C2000" s="4" t="s">
        <v>6398</v>
      </c>
      <c r="D2000" s="4" t="s">
        <v>11</v>
      </c>
      <c r="E2000" s="6" t="s">
        <v>4011</v>
      </c>
      <c r="F2000" s="5">
        <f>decoded[[#This Row],[FRT_DEC]]-B1999</f>
        <v>4</v>
      </c>
      <c r="G2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INFO]]))),G1999)</f>
        <v>62</v>
      </c>
    </row>
    <row r="2001" spans="1:7" x14ac:dyDescent="0.25">
      <c r="A2001" s="4" t="s">
        <v>2352</v>
      </c>
      <c r="B2001" s="5">
        <v>1556340022136</v>
      </c>
      <c r="C2001" s="4" t="s">
        <v>6399</v>
      </c>
      <c r="D2001" s="4" t="s">
        <v>52</v>
      </c>
      <c r="E2001" s="6" t="s">
        <v>56</v>
      </c>
      <c r="F2001" s="5">
        <f>decoded[[#This Row],[FRT_DEC]]-B2000</f>
        <v>23</v>
      </c>
      <c r="G2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INFO]]))),G2000)</f>
        <v>62</v>
      </c>
    </row>
    <row r="2002" spans="1:7" x14ac:dyDescent="0.25">
      <c r="A2002" s="4" t="s">
        <v>2353</v>
      </c>
      <c r="B2002" s="5">
        <v>1556340022142</v>
      </c>
      <c r="C2002" s="4" t="s">
        <v>6400</v>
      </c>
      <c r="D2002" s="4" t="s">
        <v>272</v>
      </c>
      <c r="E2002" s="6" t="s">
        <v>6401</v>
      </c>
      <c r="F2002" s="5">
        <f>decoded[[#This Row],[FRT_DEC]]-B2001</f>
        <v>6</v>
      </c>
      <c r="G2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INFO]]))),G2001)</f>
        <v>62</v>
      </c>
    </row>
    <row r="2003" spans="1:7" x14ac:dyDescent="0.25">
      <c r="A2003" s="4" t="s">
        <v>2354</v>
      </c>
      <c r="B2003" s="5">
        <v>1556340022148</v>
      </c>
      <c r="C2003" s="4" t="s">
        <v>6402</v>
      </c>
      <c r="D2003" s="4" t="s">
        <v>1131</v>
      </c>
      <c r="E2003" s="6" t="s">
        <v>2143</v>
      </c>
      <c r="F2003" s="5">
        <f>decoded[[#This Row],[FRT_DEC]]-B2002</f>
        <v>6</v>
      </c>
      <c r="G2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INFO]]))),G2002)</f>
        <v>62</v>
      </c>
    </row>
    <row r="2004" spans="1:7" x14ac:dyDescent="0.25">
      <c r="A2004" s="4" t="s">
        <v>2355</v>
      </c>
      <c r="B2004" s="5">
        <v>1556340022153</v>
      </c>
      <c r="C2004" s="4" t="s">
        <v>6403</v>
      </c>
      <c r="D2004" s="4" t="s">
        <v>1131</v>
      </c>
      <c r="E2004" s="6" t="s">
        <v>2144</v>
      </c>
      <c r="F2004" s="5">
        <f>decoded[[#This Row],[FRT_DEC]]-B2003</f>
        <v>5</v>
      </c>
      <c r="G2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INFO]]))),G2003)</f>
        <v>62</v>
      </c>
    </row>
    <row r="2005" spans="1:7" x14ac:dyDescent="0.25">
      <c r="A2005" s="4" t="s">
        <v>2356</v>
      </c>
      <c r="B2005" s="5">
        <v>1556340022174</v>
      </c>
      <c r="C2005" s="4" t="s">
        <v>6404</v>
      </c>
      <c r="D2005" s="4" t="s">
        <v>97</v>
      </c>
      <c r="E2005" s="6" t="s">
        <v>2131</v>
      </c>
      <c r="F2005" s="5">
        <f>decoded[[#This Row],[FRT_DEC]]-B2004</f>
        <v>21</v>
      </c>
      <c r="G2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INFO]]))),G2004)</f>
        <v>62</v>
      </c>
    </row>
    <row r="2006" spans="1:7" x14ac:dyDescent="0.25">
      <c r="A2006" s="4" t="s">
        <v>2357</v>
      </c>
      <c r="B2006" s="5">
        <v>1556340022196</v>
      </c>
      <c r="C2006" s="4" t="s">
        <v>6405</v>
      </c>
      <c r="D2006" s="4" t="s">
        <v>3726</v>
      </c>
      <c r="E2006" s="6" t="s">
        <v>6406</v>
      </c>
      <c r="F2006" s="5">
        <f>decoded[[#This Row],[FRT_DEC]]-B2005</f>
        <v>22</v>
      </c>
      <c r="G2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INFO]]))),G2005)</f>
        <v>62</v>
      </c>
    </row>
    <row r="2007" spans="1:7" x14ac:dyDescent="0.25">
      <c r="A2007" s="4" t="s">
        <v>2358</v>
      </c>
      <c r="B2007" s="5">
        <v>1556340022200</v>
      </c>
      <c r="C2007" s="4" t="s">
        <v>6407</v>
      </c>
      <c r="D2007" s="4" t="s">
        <v>3726</v>
      </c>
      <c r="E2007" s="6" t="s">
        <v>3986</v>
      </c>
      <c r="F2007" s="5">
        <f>decoded[[#This Row],[FRT_DEC]]-B2006</f>
        <v>4</v>
      </c>
      <c r="G2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INFO]]))),G2006)</f>
        <v>62</v>
      </c>
    </row>
    <row r="2008" spans="1:7" x14ac:dyDescent="0.25">
      <c r="A2008" s="4" t="s">
        <v>2359</v>
      </c>
      <c r="B2008" s="5">
        <v>1556340023012</v>
      </c>
      <c r="C2008" s="4" t="s">
        <v>6408</v>
      </c>
      <c r="D2008" s="4" t="s">
        <v>275</v>
      </c>
      <c r="E2008" s="6" t="s">
        <v>4096</v>
      </c>
      <c r="F2008" s="5">
        <f>decoded[[#This Row],[FRT_DEC]]-B2007</f>
        <v>812</v>
      </c>
      <c r="G2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INFO]]))),G2007)</f>
        <v>62</v>
      </c>
    </row>
    <row r="2009" spans="1:7" x14ac:dyDescent="0.25">
      <c r="A2009" s="4" t="s">
        <v>2360</v>
      </c>
      <c r="B2009" s="5">
        <v>1556340023052</v>
      </c>
      <c r="C2009" s="4" t="s">
        <v>6409</v>
      </c>
      <c r="D2009" s="4" t="s">
        <v>12</v>
      </c>
      <c r="E2009" s="6" t="s">
        <v>4</v>
      </c>
      <c r="F2009" s="5">
        <f>decoded[[#This Row],[FRT_DEC]]-B2008</f>
        <v>40</v>
      </c>
      <c r="G2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INFO]]))),G2008)</f>
        <v>62</v>
      </c>
    </row>
    <row r="2010" spans="1:7" x14ac:dyDescent="0.25">
      <c r="A2010" s="4" t="s">
        <v>2361</v>
      </c>
      <c r="B2010" s="5">
        <v>1556340023057</v>
      </c>
      <c r="C2010" s="4" t="s">
        <v>6410</v>
      </c>
      <c r="D2010" s="4" t="s">
        <v>8</v>
      </c>
      <c r="E2010" s="6" t="s">
        <v>4080</v>
      </c>
      <c r="F2010" s="5">
        <f>decoded[[#This Row],[FRT_DEC]]-B2009</f>
        <v>5</v>
      </c>
      <c r="G2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INFO]]))),G2009)</f>
        <v>62</v>
      </c>
    </row>
    <row r="2011" spans="1:7" x14ac:dyDescent="0.25">
      <c r="A2011" s="4" t="s">
        <v>2362</v>
      </c>
      <c r="B2011" s="5">
        <v>1556340024341</v>
      </c>
      <c r="C2011" s="4" t="s">
        <v>6411</v>
      </c>
      <c r="D2011" s="4" t="s">
        <v>15</v>
      </c>
      <c r="E2011" s="6" t="s">
        <v>6412</v>
      </c>
      <c r="F2011" s="5">
        <f>decoded[[#This Row],[FRT_DEC]]-B2010</f>
        <v>1284</v>
      </c>
      <c r="G2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INFO]]))),G2010)</f>
        <v>62</v>
      </c>
    </row>
    <row r="2012" spans="1:7" x14ac:dyDescent="0.25">
      <c r="A2012" s="4" t="s">
        <v>2363</v>
      </c>
      <c r="B2012" s="5">
        <v>1556340024345</v>
      </c>
      <c r="C2012" s="4" t="s">
        <v>6413</v>
      </c>
      <c r="D2012" s="4" t="s">
        <v>15</v>
      </c>
      <c r="E2012" s="6" t="s">
        <v>3987</v>
      </c>
      <c r="F2012" s="5">
        <f>decoded[[#This Row],[FRT_DEC]]-B2011</f>
        <v>4</v>
      </c>
      <c r="G2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INFO]]))),G2011)</f>
        <v>62</v>
      </c>
    </row>
    <row r="2013" spans="1:7" x14ac:dyDescent="0.25">
      <c r="A2013" s="4" t="s">
        <v>2364</v>
      </c>
      <c r="B2013" s="5">
        <v>1556340024347</v>
      </c>
      <c r="C2013" s="4" t="s">
        <v>6414</v>
      </c>
      <c r="D2013" s="4" t="s">
        <v>3744</v>
      </c>
      <c r="E2013" s="6" t="s">
        <v>6415</v>
      </c>
      <c r="F2013" s="5">
        <f>decoded[[#This Row],[FRT_DEC]]-B2012</f>
        <v>2</v>
      </c>
      <c r="G2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INFO]]))),G2012)</f>
        <v>62</v>
      </c>
    </row>
    <row r="2014" spans="1:7" x14ac:dyDescent="0.25">
      <c r="A2014" s="4" t="s">
        <v>2365</v>
      </c>
      <c r="B2014" s="5">
        <v>1556340024350</v>
      </c>
      <c r="C2014" s="4" t="s">
        <v>6416</v>
      </c>
      <c r="D2014" s="4" t="s">
        <v>3744</v>
      </c>
      <c r="E2014" s="6" t="s">
        <v>3988</v>
      </c>
      <c r="F2014" s="5">
        <f>decoded[[#This Row],[FRT_DEC]]-B2013</f>
        <v>3</v>
      </c>
      <c r="G2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INFO]]))),G2013)</f>
        <v>62</v>
      </c>
    </row>
    <row r="2015" spans="1:7" x14ac:dyDescent="0.25">
      <c r="A2015" s="4" t="s">
        <v>2366</v>
      </c>
      <c r="B2015" s="5">
        <v>1556340024433</v>
      </c>
      <c r="C2015" s="4" t="s">
        <v>6417</v>
      </c>
      <c r="D2015" s="4" t="s">
        <v>3765</v>
      </c>
      <c r="E2015" s="6" t="s">
        <v>3766</v>
      </c>
      <c r="F2015" s="5">
        <f>decoded[[#This Row],[FRT_DEC]]-B2014</f>
        <v>83</v>
      </c>
      <c r="G2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INFO]]))),G2014)</f>
        <v>62</v>
      </c>
    </row>
    <row r="2016" spans="1:7" ht="30" x14ac:dyDescent="0.25">
      <c r="A2016" s="4" t="s">
        <v>2367</v>
      </c>
      <c r="B2016" s="5">
        <v>1556340024436</v>
      </c>
      <c r="C2016" s="4" t="s">
        <v>6418</v>
      </c>
      <c r="D2016" s="4" t="s">
        <v>267</v>
      </c>
      <c r="E2016" s="6" t="s">
        <v>2163</v>
      </c>
      <c r="F2016" s="5">
        <f>decoded[[#This Row],[FRT_DEC]]-B2015</f>
        <v>3</v>
      </c>
      <c r="G2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INFO]]))),G2015)</f>
        <v>62</v>
      </c>
    </row>
    <row r="2017" spans="1:7" x14ac:dyDescent="0.25">
      <c r="A2017" s="4" t="s">
        <v>2368</v>
      </c>
      <c r="B2017" s="5">
        <v>1556340024439</v>
      </c>
      <c r="C2017" s="4" t="s">
        <v>6419</v>
      </c>
      <c r="D2017" s="4" t="s">
        <v>269</v>
      </c>
      <c r="E2017" s="6" t="s">
        <v>298</v>
      </c>
      <c r="F2017" s="5">
        <f>decoded[[#This Row],[FRT_DEC]]-B2016</f>
        <v>3</v>
      </c>
      <c r="G2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INFO]]))),G2016)</f>
        <v>62</v>
      </c>
    </row>
    <row r="2018" spans="1:7" x14ac:dyDescent="0.25">
      <c r="A2018" s="4" t="s">
        <v>2369</v>
      </c>
      <c r="B2018" s="5">
        <v>1556340024445</v>
      </c>
      <c r="C2018" s="4" t="s">
        <v>6420</v>
      </c>
      <c r="D2018" s="4" t="s">
        <v>57</v>
      </c>
      <c r="E2018" s="6" t="s">
        <v>58</v>
      </c>
      <c r="F2018" s="5">
        <f>decoded[[#This Row],[FRT_DEC]]-B2017</f>
        <v>6</v>
      </c>
      <c r="G2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INFO]]))),G2017)</f>
        <v>62</v>
      </c>
    </row>
    <row r="2019" spans="1:7" x14ac:dyDescent="0.25">
      <c r="A2019" s="4" t="s">
        <v>2370</v>
      </c>
      <c r="B2019" s="5">
        <v>1556340024450</v>
      </c>
      <c r="C2019" s="4" t="s">
        <v>6421</v>
      </c>
      <c r="D2019" s="4" t="s">
        <v>57</v>
      </c>
      <c r="E2019" s="6" t="s">
        <v>59</v>
      </c>
      <c r="F2019" s="5">
        <f>decoded[[#This Row],[FRT_DEC]]-B2018</f>
        <v>5</v>
      </c>
      <c r="G2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INFO]]))),G2018)</f>
        <v>62</v>
      </c>
    </row>
    <row r="2020" spans="1:7" x14ac:dyDescent="0.25">
      <c r="A2020" s="4" t="s">
        <v>2371</v>
      </c>
      <c r="B2020" s="5">
        <v>1556340024461</v>
      </c>
      <c r="C2020" s="4" t="s">
        <v>6422</v>
      </c>
      <c r="D2020" s="4" t="s">
        <v>57</v>
      </c>
      <c r="E2020" s="6" t="s">
        <v>60</v>
      </c>
      <c r="F2020" s="5">
        <f>decoded[[#This Row],[FRT_DEC]]-B2019</f>
        <v>11</v>
      </c>
      <c r="G2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INFO]]))),G2019)</f>
        <v>62</v>
      </c>
    </row>
    <row r="2021" spans="1:7" x14ac:dyDescent="0.25">
      <c r="A2021" s="4" t="s">
        <v>2372</v>
      </c>
      <c r="B2021" s="5">
        <v>1556340024464</v>
      </c>
      <c r="C2021" s="4" t="s">
        <v>6423</v>
      </c>
      <c r="D2021" s="4" t="s">
        <v>61</v>
      </c>
      <c r="E2021" s="6" t="s">
        <v>6424</v>
      </c>
      <c r="F2021" s="5">
        <f>decoded[[#This Row],[FRT_DEC]]-B2020</f>
        <v>3</v>
      </c>
      <c r="G2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INFO]]))),G2020)</f>
        <v>62</v>
      </c>
    </row>
    <row r="2022" spans="1:7" x14ac:dyDescent="0.25">
      <c r="A2022" s="4" t="s">
        <v>2373</v>
      </c>
      <c r="B2022" s="5">
        <v>1556340024468</v>
      </c>
      <c r="C2022" s="4" t="s">
        <v>6425</v>
      </c>
      <c r="D2022" s="4" t="s">
        <v>62</v>
      </c>
      <c r="E2022" s="6" t="s">
        <v>63</v>
      </c>
      <c r="F2022" s="5">
        <f>decoded[[#This Row],[FRT_DEC]]-B2021</f>
        <v>4</v>
      </c>
      <c r="G2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INFO]]))),G2021)</f>
        <v>62</v>
      </c>
    </row>
    <row r="2023" spans="1:7" x14ac:dyDescent="0.25">
      <c r="A2023" s="4" t="s">
        <v>2374</v>
      </c>
      <c r="B2023" s="5">
        <v>1556340024481</v>
      </c>
      <c r="C2023" s="4" t="s">
        <v>6426</v>
      </c>
      <c r="D2023" s="4" t="s">
        <v>1131</v>
      </c>
      <c r="E2023" s="6" t="s">
        <v>2132</v>
      </c>
      <c r="F2023" s="5">
        <f>decoded[[#This Row],[FRT_DEC]]-B2022</f>
        <v>13</v>
      </c>
      <c r="G2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INFO]]))),G2022)</f>
        <v>62</v>
      </c>
    </row>
    <row r="2024" spans="1:7" x14ac:dyDescent="0.25">
      <c r="A2024" s="4" t="s">
        <v>2375</v>
      </c>
      <c r="B2024" s="5">
        <v>1556340024486</v>
      </c>
      <c r="C2024" s="4" t="s">
        <v>6427</v>
      </c>
      <c r="D2024" s="4" t="s">
        <v>1131</v>
      </c>
      <c r="E2024" s="6" t="s">
        <v>2145</v>
      </c>
      <c r="F2024" s="5">
        <f>decoded[[#This Row],[FRT_DEC]]-B2023</f>
        <v>5</v>
      </c>
      <c r="G2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INFO]]))),G2023)</f>
        <v>62</v>
      </c>
    </row>
    <row r="2025" spans="1:7" x14ac:dyDescent="0.25">
      <c r="A2025" s="4" t="s">
        <v>2376</v>
      </c>
      <c r="B2025" s="5">
        <v>1556340024491</v>
      </c>
      <c r="C2025" s="4" t="s">
        <v>6428</v>
      </c>
      <c r="D2025" s="4" t="s">
        <v>65</v>
      </c>
      <c r="E2025" s="6" t="s">
        <v>66</v>
      </c>
      <c r="F2025" s="5">
        <f>decoded[[#This Row],[FRT_DEC]]-B2024</f>
        <v>5</v>
      </c>
      <c r="G2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INFO]]))),G2024)</f>
        <v>62</v>
      </c>
    </row>
    <row r="2026" spans="1:7" x14ac:dyDescent="0.25">
      <c r="A2026" s="4" t="s">
        <v>2377</v>
      </c>
      <c r="B2026" s="5">
        <v>1556340024501</v>
      </c>
      <c r="C2026" s="4" t="s">
        <v>6429</v>
      </c>
      <c r="D2026" s="4" t="s">
        <v>11</v>
      </c>
      <c r="E2026" s="6" t="s">
        <v>4014</v>
      </c>
      <c r="F2026" s="5">
        <f>decoded[[#This Row],[FRT_DEC]]-B2025</f>
        <v>10</v>
      </c>
      <c r="G2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INFO]]))),G2025)</f>
        <v>62</v>
      </c>
    </row>
    <row r="2027" spans="1:7" x14ac:dyDescent="0.25">
      <c r="A2027" s="4" t="s">
        <v>2378</v>
      </c>
      <c r="B2027" s="5">
        <v>1556340024513</v>
      </c>
      <c r="C2027" s="4" t="s">
        <v>6430</v>
      </c>
      <c r="D2027" s="4" t="s">
        <v>52</v>
      </c>
      <c r="E2027" s="6" t="s">
        <v>754</v>
      </c>
      <c r="F2027" s="5">
        <f>decoded[[#This Row],[FRT_DEC]]-B2026</f>
        <v>12</v>
      </c>
      <c r="G2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INFO]]))),G2026)</f>
        <v>62</v>
      </c>
    </row>
    <row r="2028" spans="1:7" x14ac:dyDescent="0.25">
      <c r="A2028" s="4" t="s">
        <v>2379</v>
      </c>
      <c r="B2028" s="5">
        <v>1556340024517</v>
      </c>
      <c r="C2028" s="4" t="s">
        <v>6431</v>
      </c>
      <c r="D2028" s="4" t="s">
        <v>11</v>
      </c>
      <c r="E2028" s="6" t="s">
        <v>4024</v>
      </c>
      <c r="F2028" s="5">
        <f>decoded[[#This Row],[FRT_DEC]]-B2027</f>
        <v>4</v>
      </c>
      <c r="G2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INFO]]))),G2027)</f>
        <v>62</v>
      </c>
    </row>
    <row r="2029" spans="1:7" x14ac:dyDescent="0.25">
      <c r="A2029" s="4" t="s">
        <v>2380</v>
      </c>
      <c r="B2029" s="5">
        <v>1556340024527</v>
      </c>
      <c r="C2029" s="4" t="s">
        <v>6432</v>
      </c>
      <c r="D2029" s="4" t="s">
        <v>52</v>
      </c>
      <c r="E2029" s="6" t="s">
        <v>64</v>
      </c>
      <c r="F2029" s="5">
        <f>decoded[[#This Row],[FRT_DEC]]-B2028</f>
        <v>10</v>
      </c>
      <c r="G2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INFO]]))),G2028)</f>
        <v>62</v>
      </c>
    </row>
    <row r="2030" spans="1:7" x14ac:dyDescent="0.25">
      <c r="A2030" s="4" t="s">
        <v>2381</v>
      </c>
      <c r="B2030" s="5">
        <v>1556340024530</v>
      </c>
      <c r="C2030" s="4" t="s">
        <v>6433</v>
      </c>
      <c r="D2030" s="4" t="s">
        <v>67</v>
      </c>
      <c r="E2030" s="6" t="s">
        <v>4100</v>
      </c>
      <c r="F2030" s="5">
        <f>decoded[[#This Row],[FRT_DEC]]-B2029</f>
        <v>3</v>
      </c>
      <c r="G2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INFO]]))),G2029)</f>
        <v>62</v>
      </c>
    </row>
    <row r="2031" spans="1:7" x14ac:dyDescent="0.25">
      <c r="A2031" s="4" t="s">
        <v>2382</v>
      </c>
      <c r="B2031" s="5">
        <v>1556340024536</v>
      </c>
      <c r="C2031" s="4" t="s">
        <v>6434</v>
      </c>
      <c r="D2031" s="4" t="s">
        <v>97</v>
      </c>
      <c r="E2031" s="6" t="s">
        <v>3741</v>
      </c>
      <c r="F2031" s="5">
        <f>decoded[[#This Row],[FRT_DEC]]-B2030</f>
        <v>6</v>
      </c>
      <c r="G2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INFO]]))),G2030)</f>
        <v>62</v>
      </c>
    </row>
    <row r="2032" spans="1:7" x14ac:dyDescent="0.25">
      <c r="A2032" s="4" t="s">
        <v>2383</v>
      </c>
      <c r="B2032" s="5">
        <v>1556340024541</v>
      </c>
      <c r="C2032" s="4" t="s">
        <v>6435</v>
      </c>
      <c r="D2032" s="4" t="s">
        <v>97</v>
      </c>
      <c r="E2032" s="6" t="s">
        <v>2127</v>
      </c>
      <c r="F2032" s="5">
        <f>decoded[[#This Row],[FRT_DEC]]-B2031</f>
        <v>5</v>
      </c>
      <c r="G2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INFO]]))),G2031)</f>
        <v>62</v>
      </c>
    </row>
    <row r="2033" spans="1:7" x14ac:dyDescent="0.25">
      <c r="A2033" s="4" t="s">
        <v>2384</v>
      </c>
      <c r="B2033" s="5">
        <v>1556340024562</v>
      </c>
      <c r="C2033" s="4" t="s">
        <v>6436</v>
      </c>
      <c r="D2033" s="4" t="s">
        <v>9</v>
      </c>
      <c r="E2033" s="6" t="s">
        <v>4002</v>
      </c>
      <c r="F2033" s="5">
        <f>decoded[[#This Row],[FRT_DEC]]-B2032</f>
        <v>21</v>
      </c>
      <c r="G2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INFO]]))),G2032)</f>
        <v>62</v>
      </c>
    </row>
    <row r="2034" spans="1:7" x14ac:dyDescent="0.25">
      <c r="A2034" s="4" t="s">
        <v>2385</v>
      </c>
      <c r="B2034" s="5">
        <v>1556340024566</v>
      </c>
      <c r="C2034" s="4" t="s">
        <v>6437</v>
      </c>
      <c r="D2034" s="4" t="s">
        <v>97</v>
      </c>
      <c r="E2034" s="6" t="s">
        <v>2146</v>
      </c>
      <c r="F2034" s="5">
        <f>decoded[[#This Row],[FRT_DEC]]-B2033</f>
        <v>4</v>
      </c>
      <c r="G2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INFO]]))),G2033)</f>
        <v>62</v>
      </c>
    </row>
    <row r="2035" spans="1:7" x14ac:dyDescent="0.25">
      <c r="A2035" s="4" t="s">
        <v>2386</v>
      </c>
      <c r="B2035" s="5">
        <v>1556340025025</v>
      </c>
      <c r="C2035" s="4" t="s">
        <v>6438</v>
      </c>
      <c r="D2035" s="4" t="s">
        <v>13</v>
      </c>
      <c r="E2035" s="6" t="s">
        <v>5</v>
      </c>
      <c r="F2035" s="5">
        <f>decoded[[#This Row],[FRT_DEC]]-B2034</f>
        <v>459</v>
      </c>
      <c r="G2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INFO]]))),G2034)</f>
        <v>62</v>
      </c>
    </row>
    <row r="2036" spans="1:7" x14ac:dyDescent="0.25">
      <c r="A2036" s="4" t="s">
        <v>2387</v>
      </c>
      <c r="B2036" s="5">
        <v>1556340025029</v>
      </c>
      <c r="C2036" s="4" t="s">
        <v>6439</v>
      </c>
      <c r="D2036" s="4" t="s">
        <v>11</v>
      </c>
      <c r="E2036" s="6" t="s">
        <v>4021</v>
      </c>
      <c r="F2036" s="5">
        <f>decoded[[#This Row],[FRT_DEC]]-B2035</f>
        <v>4</v>
      </c>
      <c r="G2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INFO]]))),G2035)</f>
        <v>62</v>
      </c>
    </row>
    <row r="2037" spans="1:7" x14ac:dyDescent="0.25">
      <c r="A2037" s="4" t="s">
        <v>2388</v>
      </c>
      <c r="B2037" s="5">
        <v>1556340025066</v>
      </c>
      <c r="C2037" s="4" t="s">
        <v>6440</v>
      </c>
      <c r="D2037" s="4" t="s">
        <v>12</v>
      </c>
      <c r="E2037" s="6" t="s">
        <v>4</v>
      </c>
      <c r="F2037" s="5">
        <f>decoded[[#This Row],[FRT_DEC]]-B2036</f>
        <v>37</v>
      </c>
      <c r="G2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INFO]]))),G2036)</f>
        <v>62</v>
      </c>
    </row>
    <row r="2038" spans="1:7" x14ac:dyDescent="0.25">
      <c r="A2038" s="4" t="s">
        <v>2389</v>
      </c>
      <c r="B2038" s="5">
        <v>1556340025069</v>
      </c>
      <c r="C2038" s="4" t="s">
        <v>6441</v>
      </c>
      <c r="D2038" s="4" t="s">
        <v>14</v>
      </c>
      <c r="E2038" s="6" t="s">
        <v>6</v>
      </c>
      <c r="F2038" s="5">
        <f>decoded[[#This Row],[FRT_DEC]]-B2037</f>
        <v>3</v>
      </c>
      <c r="G2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INFO]]))),G2037)</f>
        <v>62</v>
      </c>
    </row>
    <row r="2039" spans="1:7" x14ac:dyDescent="0.25">
      <c r="A2039" s="4" t="s">
        <v>2390</v>
      </c>
      <c r="B2039" s="5">
        <v>1556340025077</v>
      </c>
      <c r="C2039" s="4" t="s">
        <v>6442</v>
      </c>
      <c r="D2039" s="4" t="s">
        <v>14</v>
      </c>
      <c r="E2039" s="6" t="s">
        <v>36</v>
      </c>
      <c r="F2039" s="5">
        <f>decoded[[#This Row],[FRT_DEC]]-B2038</f>
        <v>8</v>
      </c>
      <c r="G2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INFO]]))),G2038)</f>
        <v>62</v>
      </c>
    </row>
    <row r="2040" spans="1:7" x14ac:dyDescent="0.25">
      <c r="A2040" s="4" t="s">
        <v>2391</v>
      </c>
      <c r="B2040" s="5">
        <v>1556340025356</v>
      </c>
      <c r="C2040" s="4" t="s">
        <v>6443</v>
      </c>
      <c r="D2040" s="4" t="s">
        <v>12</v>
      </c>
      <c r="E2040" s="6" t="s">
        <v>4</v>
      </c>
      <c r="F2040" s="5">
        <f>decoded[[#This Row],[FRT_DEC]]-B2039</f>
        <v>279</v>
      </c>
      <c r="G2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INFO]]))),G2039)</f>
        <v>62</v>
      </c>
    </row>
    <row r="2041" spans="1:7" x14ac:dyDescent="0.25">
      <c r="A2041" s="4" t="s">
        <v>2392</v>
      </c>
      <c r="B2041" s="5">
        <v>1556340025361</v>
      </c>
      <c r="C2041" s="4" t="s">
        <v>6444</v>
      </c>
      <c r="D2041" s="4" t="s">
        <v>8</v>
      </c>
      <c r="E2041" s="6" t="s">
        <v>4081</v>
      </c>
      <c r="F2041" s="5">
        <f>decoded[[#This Row],[FRT_DEC]]-B2040</f>
        <v>5</v>
      </c>
      <c r="G2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INFO]]))),G2040)</f>
        <v>62</v>
      </c>
    </row>
    <row r="2042" spans="1:7" x14ac:dyDescent="0.25">
      <c r="A2042" s="4" t="s">
        <v>2393</v>
      </c>
      <c r="B2042" s="5">
        <v>1556340025458</v>
      </c>
      <c r="C2042" s="4" t="s">
        <v>6445</v>
      </c>
      <c r="D2042" s="4" t="s">
        <v>12</v>
      </c>
      <c r="E2042" s="6" t="s">
        <v>4</v>
      </c>
      <c r="F2042" s="5">
        <f>decoded[[#This Row],[FRT_DEC]]-B2041</f>
        <v>97</v>
      </c>
      <c r="G2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INFO]]))),G2041)</f>
        <v>62</v>
      </c>
    </row>
    <row r="2043" spans="1:7" x14ac:dyDescent="0.25">
      <c r="A2043" s="4" t="s">
        <v>2394</v>
      </c>
      <c r="B2043" s="5">
        <v>1556340025463</v>
      </c>
      <c r="C2043" s="4" t="s">
        <v>6446</v>
      </c>
      <c r="D2043" s="4" t="s">
        <v>8</v>
      </c>
      <c r="E2043" s="6" t="s">
        <v>4089</v>
      </c>
      <c r="F2043" s="5">
        <f>decoded[[#This Row],[FRT_DEC]]-B2042</f>
        <v>5</v>
      </c>
      <c r="G2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INFO]]))),G2042)</f>
        <v>62</v>
      </c>
    </row>
    <row r="2044" spans="1:7" x14ac:dyDescent="0.25">
      <c r="A2044" s="4" t="s">
        <v>2395</v>
      </c>
      <c r="B2044" s="5">
        <v>1556340025568</v>
      </c>
      <c r="C2044" s="4" t="s">
        <v>6447</v>
      </c>
      <c r="D2044" s="4" t="s">
        <v>11</v>
      </c>
      <c r="E2044" s="6" t="s">
        <v>4008</v>
      </c>
      <c r="F2044" s="5">
        <f>decoded[[#This Row],[FRT_DEC]]-B2043</f>
        <v>105</v>
      </c>
      <c r="G2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INFO]]))),G2043)</f>
        <v>62</v>
      </c>
    </row>
    <row r="2045" spans="1:7" x14ac:dyDescent="0.25">
      <c r="A2045" s="4" t="s">
        <v>2396</v>
      </c>
      <c r="B2045" s="5">
        <v>1556340025587</v>
      </c>
      <c r="C2045" s="4" t="s">
        <v>6448</v>
      </c>
      <c r="D2045" s="4" t="s">
        <v>8</v>
      </c>
      <c r="E2045" s="6" t="s">
        <v>4105</v>
      </c>
      <c r="F2045" s="5">
        <f>decoded[[#This Row],[FRT_DEC]]-B2044</f>
        <v>19</v>
      </c>
      <c r="G2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INFO]]))),G2044)</f>
        <v>62</v>
      </c>
    </row>
    <row r="2046" spans="1:7" x14ac:dyDescent="0.25">
      <c r="A2046" s="4" t="s">
        <v>2397</v>
      </c>
      <c r="B2046" s="5">
        <v>1556340025612</v>
      </c>
      <c r="C2046" s="4" t="s">
        <v>6449</v>
      </c>
      <c r="D2046" s="4" t="s">
        <v>12</v>
      </c>
      <c r="E2046" s="6" t="s">
        <v>4</v>
      </c>
      <c r="F2046" s="5">
        <f>decoded[[#This Row],[FRT_DEC]]-B2045</f>
        <v>25</v>
      </c>
      <c r="G2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INFO]]))),G2045)</f>
        <v>62</v>
      </c>
    </row>
    <row r="2047" spans="1:7" x14ac:dyDescent="0.25">
      <c r="A2047" s="4" t="s">
        <v>2398</v>
      </c>
      <c r="B2047" s="5">
        <v>1556340025619</v>
      </c>
      <c r="C2047" s="4" t="s">
        <v>6450</v>
      </c>
      <c r="D2047" s="4" t="s">
        <v>8</v>
      </c>
      <c r="E2047" s="6" t="s">
        <v>4079</v>
      </c>
      <c r="F2047" s="5">
        <f>decoded[[#This Row],[FRT_DEC]]-B2046</f>
        <v>7</v>
      </c>
      <c r="G2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INFO]]))),G2046)</f>
        <v>62</v>
      </c>
    </row>
    <row r="2048" spans="1:7" x14ac:dyDescent="0.25">
      <c r="A2048" s="4" t="s">
        <v>2399</v>
      </c>
      <c r="B2048" s="5">
        <v>1556340974117</v>
      </c>
      <c r="C2048" s="4" t="s">
        <v>6451</v>
      </c>
      <c r="D2048" s="4" t="s">
        <v>13</v>
      </c>
      <c r="E2048" s="6" t="s">
        <v>5</v>
      </c>
      <c r="F2048" s="5">
        <f>decoded[[#This Row],[FRT_DEC]]-B2047</f>
        <v>948498</v>
      </c>
      <c r="G2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INFO]]))),G2047)</f>
        <v>62</v>
      </c>
    </row>
    <row r="2049" spans="1:7" x14ac:dyDescent="0.25">
      <c r="A2049" s="4" t="s">
        <v>2400</v>
      </c>
      <c r="B2049" s="5">
        <v>1556340974122</v>
      </c>
      <c r="C2049" s="4" t="s">
        <v>6452</v>
      </c>
      <c r="D2049" s="4" t="s">
        <v>11</v>
      </c>
      <c r="E2049" s="6" t="s">
        <v>4010</v>
      </c>
      <c r="F2049" s="5">
        <f>decoded[[#This Row],[FRT_DEC]]-B2048</f>
        <v>5</v>
      </c>
      <c r="G2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INFO]]))),G2048)</f>
        <v>62</v>
      </c>
    </row>
    <row r="2050" spans="1:7" x14ac:dyDescent="0.25">
      <c r="A2050" s="4" t="s">
        <v>2401</v>
      </c>
      <c r="B2050" s="5">
        <v>1556340974195</v>
      </c>
      <c r="C2050" s="4" t="s">
        <v>6453</v>
      </c>
      <c r="D2050" s="4" t="s">
        <v>12</v>
      </c>
      <c r="E2050" s="6" t="s">
        <v>4</v>
      </c>
      <c r="F2050" s="5">
        <f>decoded[[#This Row],[FRT_DEC]]-B2049</f>
        <v>73</v>
      </c>
      <c r="G2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INFO]]))),G2049)</f>
        <v>62</v>
      </c>
    </row>
    <row r="2051" spans="1:7" x14ac:dyDescent="0.25">
      <c r="A2051" s="4" t="s">
        <v>2402</v>
      </c>
      <c r="B2051" s="5">
        <v>1556340974198</v>
      </c>
      <c r="C2051" s="4" t="s">
        <v>6454</v>
      </c>
      <c r="D2051" s="4" t="s">
        <v>14</v>
      </c>
      <c r="E2051" s="6" t="s">
        <v>6</v>
      </c>
      <c r="F2051" s="5">
        <f>decoded[[#This Row],[FRT_DEC]]-B2050</f>
        <v>3</v>
      </c>
      <c r="G2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INFO]]))),G2050)</f>
        <v>62</v>
      </c>
    </row>
    <row r="2052" spans="1:7" x14ac:dyDescent="0.25">
      <c r="A2052" s="4" t="s">
        <v>2403</v>
      </c>
      <c r="B2052" s="5">
        <v>1556340974207</v>
      </c>
      <c r="C2052" s="4" t="s">
        <v>6455</v>
      </c>
      <c r="D2052" s="4" t="s">
        <v>14</v>
      </c>
      <c r="E2052" s="6" t="s">
        <v>71</v>
      </c>
      <c r="F2052" s="5">
        <f>decoded[[#This Row],[FRT_DEC]]-B2051</f>
        <v>9</v>
      </c>
      <c r="G2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INFO]]))),G2051)</f>
        <v>62</v>
      </c>
    </row>
    <row r="2053" spans="1:7" x14ac:dyDescent="0.25">
      <c r="A2053" s="4" t="s">
        <v>2404</v>
      </c>
      <c r="B2053" s="5">
        <v>1556340974216</v>
      </c>
      <c r="C2053" s="4" t="s">
        <v>6456</v>
      </c>
      <c r="D2053" s="4" t="s">
        <v>73</v>
      </c>
      <c r="E2053" s="6" t="s">
        <v>2164</v>
      </c>
      <c r="F2053" s="5">
        <f>decoded[[#This Row],[FRT_DEC]]-B2052</f>
        <v>9</v>
      </c>
      <c r="G2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INFO]]))),G2052)</f>
        <v>62</v>
      </c>
    </row>
    <row r="2054" spans="1:7" x14ac:dyDescent="0.25">
      <c r="A2054" s="4" t="s">
        <v>2405</v>
      </c>
      <c r="B2054" s="5">
        <v>1556340974219</v>
      </c>
      <c r="C2054" s="4" t="s">
        <v>6457</v>
      </c>
      <c r="D2054" s="4" t="s">
        <v>320</v>
      </c>
      <c r="E2054" s="6" t="s">
        <v>6458</v>
      </c>
      <c r="F2054" s="5">
        <f>decoded[[#This Row],[FRT_DEC]]-B2053</f>
        <v>3</v>
      </c>
      <c r="G2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INFO]]))),G2053)</f>
        <v>62</v>
      </c>
    </row>
    <row r="2055" spans="1:7" x14ac:dyDescent="0.25">
      <c r="A2055" s="4" t="s">
        <v>2406</v>
      </c>
      <c r="B2055" s="5">
        <v>1556340974222</v>
      </c>
      <c r="C2055" s="4" t="s">
        <v>6459</v>
      </c>
      <c r="D2055" s="4" t="s">
        <v>241</v>
      </c>
      <c r="E2055" s="6" t="s">
        <v>3764</v>
      </c>
      <c r="F2055" s="5">
        <f>decoded[[#This Row],[FRT_DEC]]-B2054</f>
        <v>3</v>
      </c>
      <c r="G2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INFO]]))),G2054)</f>
        <v>62</v>
      </c>
    </row>
    <row r="2056" spans="1:7" x14ac:dyDescent="0.25">
      <c r="A2056" s="4" t="s">
        <v>2407</v>
      </c>
      <c r="B2056" s="5">
        <v>1556340974251</v>
      </c>
      <c r="C2056" s="4" t="s">
        <v>6460</v>
      </c>
      <c r="D2056" s="4" t="s">
        <v>2162</v>
      </c>
      <c r="E2056" s="6" t="s">
        <v>3745</v>
      </c>
      <c r="F2056" s="5">
        <f>decoded[[#This Row],[FRT_DEC]]-B2055</f>
        <v>29</v>
      </c>
      <c r="G2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INFO]]))),G2055)</f>
        <v>62</v>
      </c>
    </row>
    <row r="2057" spans="1:7" x14ac:dyDescent="0.25">
      <c r="A2057" s="4" t="s">
        <v>2408</v>
      </c>
      <c r="B2057" s="5">
        <v>1556340974257</v>
      </c>
      <c r="C2057" s="4" t="s">
        <v>6461</v>
      </c>
      <c r="D2057" s="4" t="s">
        <v>74</v>
      </c>
      <c r="E2057" s="6" t="s">
        <v>243</v>
      </c>
      <c r="F2057" s="5">
        <f>decoded[[#This Row],[FRT_DEC]]-B2056</f>
        <v>6</v>
      </c>
      <c r="G2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INFO]]))),G2056)</f>
        <v>62</v>
      </c>
    </row>
    <row r="2058" spans="1:7" x14ac:dyDescent="0.25">
      <c r="A2058" s="4" t="s">
        <v>2409</v>
      </c>
      <c r="B2058" s="5">
        <v>1556340974260</v>
      </c>
      <c r="C2058" s="4" t="s">
        <v>6462</v>
      </c>
      <c r="D2058" s="4" t="s">
        <v>74</v>
      </c>
      <c r="E2058" s="6" t="s">
        <v>6463</v>
      </c>
      <c r="F2058" s="5">
        <f>decoded[[#This Row],[FRT_DEC]]-B2057</f>
        <v>3</v>
      </c>
      <c r="G2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INFO]]))),G2057)</f>
        <v>62</v>
      </c>
    </row>
    <row r="2059" spans="1:7" x14ac:dyDescent="0.25">
      <c r="A2059" s="4" t="s">
        <v>2410</v>
      </c>
      <c r="B2059" s="5">
        <v>1556340974273</v>
      </c>
      <c r="C2059" s="4" t="s">
        <v>6464</v>
      </c>
      <c r="D2059" s="4" t="s">
        <v>51</v>
      </c>
      <c r="E2059" s="6" t="s">
        <v>3762</v>
      </c>
      <c r="F2059" s="5">
        <f>decoded[[#This Row],[FRT_DEC]]-B2058</f>
        <v>13</v>
      </c>
      <c r="G2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INFO]]))),G2058)</f>
        <v>62</v>
      </c>
    </row>
    <row r="2060" spans="1:7" x14ac:dyDescent="0.25">
      <c r="A2060" s="4" t="s">
        <v>2411</v>
      </c>
      <c r="B2060" s="5">
        <v>1556340974278</v>
      </c>
      <c r="C2060" s="4" t="s">
        <v>6465</v>
      </c>
      <c r="D2060" s="4" t="s">
        <v>51</v>
      </c>
      <c r="E2060" s="6" t="s">
        <v>6466</v>
      </c>
      <c r="F2060" s="5">
        <f>decoded[[#This Row],[FRT_DEC]]-B2059</f>
        <v>5</v>
      </c>
      <c r="G2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INFO]]))),G2059)</f>
        <v>62</v>
      </c>
    </row>
    <row r="2061" spans="1:7" x14ac:dyDescent="0.25">
      <c r="A2061" s="4" t="s">
        <v>2412</v>
      </c>
      <c r="B2061" s="5">
        <v>1556340974281</v>
      </c>
      <c r="C2061" s="4" t="s">
        <v>6467</v>
      </c>
      <c r="D2061" s="4" t="s">
        <v>247</v>
      </c>
      <c r="E2061" s="6" t="s">
        <v>248</v>
      </c>
      <c r="F2061" s="5">
        <f>decoded[[#This Row],[FRT_DEC]]-B2060</f>
        <v>3</v>
      </c>
      <c r="G2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INFO]]))),G2060)</f>
        <v>62</v>
      </c>
    </row>
    <row r="2062" spans="1:7" x14ac:dyDescent="0.25">
      <c r="A2062" s="4" t="s">
        <v>2413</v>
      </c>
      <c r="B2062" s="5">
        <v>1556340974286</v>
      </c>
      <c r="C2062" s="4" t="s">
        <v>6468</v>
      </c>
      <c r="D2062" s="4" t="s">
        <v>11</v>
      </c>
      <c r="E2062" s="6" t="s">
        <v>4019</v>
      </c>
      <c r="F2062" s="5">
        <f>decoded[[#This Row],[FRT_DEC]]-B2061</f>
        <v>5</v>
      </c>
      <c r="G2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INFO]]))),G2061)</f>
        <v>62</v>
      </c>
    </row>
    <row r="2063" spans="1:7" x14ac:dyDescent="0.25">
      <c r="A2063" s="4" t="s">
        <v>2414</v>
      </c>
      <c r="B2063" s="5">
        <v>1556340974298</v>
      </c>
      <c r="C2063" s="4" t="s">
        <v>6469</v>
      </c>
      <c r="D2063" s="4" t="s">
        <v>52</v>
      </c>
      <c r="E2063" s="6" t="s">
        <v>321</v>
      </c>
      <c r="F2063" s="5">
        <f>decoded[[#This Row],[FRT_DEC]]-B2062</f>
        <v>12</v>
      </c>
      <c r="G2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INFO]]))),G2062)</f>
        <v>62</v>
      </c>
    </row>
    <row r="2064" spans="1:7" x14ac:dyDescent="0.25">
      <c r="A2064" s="4" t="s">
        <v>2415</v>
      </c>
      <c r="B2064" s="5">
        <v>1556340974307</v>
      </c>
      <c r="C2064" s="4" t="s">
        <v>6470</v>
      </c>
      <c r="D2064" s="4" t="s">
        <v>2082</v>
      </c>
      <c r="E2064" s="6" t="s">
        <v>4026</v>
      </c>
      <c r="F2064" s="5">
        <f>decoded[[#This Row],[FRT_DEC]]-B2063</f>
        <v>9</v>
      </c>
      <c r="G2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INFO]]))),G2063)</f>
        <v>62</v>
      </c>
    </row>
    <row r="2065" spans="1:7" x14ac:dyDescent="0.25">
      <c r="A2065" s="4" t="s">
        <v>2416</v>
      </c>
      <c r="B2065" s="5">
        <v>1556340974309</v>
      </c>
      <c r="C2065" s="4" t="s">
        <v>6471</v>
      </c>
      <c r="D2065" s="4" t="s">
        <v>322</v>
      </c>
      <c r="E2065" s="6" t="s">
        <v>6472</v>
      </c>
      <c r="F2065" s="5">
        <f>decoded[[#This Row],[FRT_DEC]]-B2064</f>
        <v>2</v>
      </c>
      <c r="G2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INFO]]))),G2064)</f>
        <v>62</v>
      </c>
    </row>
    <row r="2066" spans="1:7" x14ac:dyDescent="0.25">
      <c r="A2066" s="4" t="s">
        <v>2417</v>
      </c>
      <c r="B2066" s="5">
        <v>1556340974328</v>
      </c>
      <c r="C2066" s="4" t="s">
        <v>6473</v>
      </c>
      <c r="D2066" s="4" t="s">
        <v>12</v>
      </c>
      <c r="E2066" s="6" t="s">
        <v>4</v>
      </c>
      <c r="F2066" s="5">
        <f>decoded[[#This Row],[FRT_DEC]]-B2065</f>
        <v>19</v>
      </c>
      <c r="G2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INFO]]))),G2065)</f>
        <v>62</v>
      </c>
    </row>
    <row r="2067" spans="1:7" x14ac:dyDescent="0.25">
      <c r="A2067" s="4" t="s">
        <v>2418</v>
      </c>
      <c r="B2067" s="5">
        <v>1556340974335</v>
      </c>
      <c r="C2067" s="4" t="s">
        <v>6474</v>
      </c>
      <c r="D2067" s="4" t="s">
        <v>8</v>
      </c>
      <c r="E2067" s="6" t="s">
        <v>4089</v>
      </c>
      <c r="F2067" s="5">
        <f>decoded[[#This Row],[FRT_DEC]]-B2066</f>
        <v>7</v>
      </c>
      <c r="G2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INFO]]))),G2066)</f>
        <v>62</v>
      </c>
    </row>
    <row r="2068" spans="1:7" x14ac:dyDescent="0.25">
      <c r="A2068" s="4" t="s">
        <v>2419</v>
      </c>
      <c r="B2068" s="5">
        <v>1556340975268</v>
      </c>
      <c r="C2068" s="4" t="s">
        <v>6475</v>
      </c>
      <c r="D2068" s="4" t="s">
        <v>10</v>
      </c>
      <c r="E2068" s="6" t="s">
        <v>6476</v>
      </c>
      <c r="F2068" s="5">
        <f>decoded[[#This Row],[FRT_DEC]]-B2067</f>
        <v>933</v>
      </c>
      <c r="G2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INFO]]))),G2067)</f>
        <v>62</v>
      </c>
    </row>
    <row r="2069" spans="1:7" ht="30" x14ac:dyDescent="0.25">
      <c r="A2069" s="4" t="s">
        <v>2420</v>
      </c>
      <c r="B2069" s="5">
        <v>1556340975271</v>
      </c>
      <c r="C2069" s="4" t="s">
        <v>6477</v>
      </c>
      <c r="D2069" s="4" t="s">
        <v>10</v>
      </c>
      <c r="E2069" s="6" t="s">
        <v>6478</v>
      </c>
      <c r="F2069" s="5">
        <f>decoded[[#This Row],[FRT_DEC]]-B2068</f>
        <v>3</v>
      </c>
      <c r="G2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INFO]]))),G2068)</f>
        <v>62</v>
      </c>
    </row>
    <row r="2070" spans="1:7" x14ac:dyDescent="0.25">
      <c r="A2070" s="4" t="s">
        <v>2421</v>
      </c>
      <c r="B2070" s="5">
        <v>1556340975274</v>
      </c>
      <c r="C2070" s="4" t="s">
        <v>6479</v>
      </c>
      <c r="D2070" s="4" t="s">
        <v>10</v>
      </c>
      <c r="E2070" s="6" t="s">
        <v>6480</v>
      </c>
      <c r="F2070" s="5">
        <f>decoded[[#This Row],[FRT_DEC]]-B2069</f>
        <v>3</v>
      </c>
      <c r="G2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INFO]]))),G2069)</f>
        <v>62</v>
      </c>
    </row>
    <row r="2071" spans="1:7" x14ac:dyDescent="0.25">
      <c r="A2071" s="4" t="s">
        <v>2422</v>
      </c>
      <c r="B2071" s="5">
        <v>1556340975279</v>
      </c>
      <c r="C2071" s="4" t="s">
        <v>6481</v>
      </c>
      <c r="D2071" s="4" t="s">
        <v>1131</v>
      </c>
      <c r="E2071" s="6" t="s">
        <v>2120</v>
      </c>
      <c r="F2071" s="5">
        <f>decoded[[#This Row],[FRT_DEC]]-B2070</f>
        <v>5</v>
      </c>
      <c r="G2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INFO]]))),G2070)</f>
        <v>62</v>
      </c>
    </row>
    <row r="2072" spans="1:7" x14ac:dyDescent="0.25">
      <c r="A2072" s="4" t="s">
        <v>2423</v>
      </c>
      <c r="B2072" s="5">
        <v>1556340975282</v>
      </c>
      <c r="C2072" s="4" t="s">
        <v>6482</v>
      </c>
      <c r="D2072" s="4" t="s">
        <v>1131</v>
      </c>
      <c r="E2072" s="6" t="s">
        <v>2128</v>
      </c>
      <c r="F2072" s="5">
        <f>decoded[[#This Row],[FRT_DEC]]-B2071</f>
        <v>3</v>
      </c>
      <c r="G2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INFO]]))),G2071)</f>
        <v>62</v>
      </c>
    </row>
    <row r="2073" spans="1:7" x14ac:dyDescent="0.25">
      <c r="A2073" s="4" t="s">
        <v>2424</v>
      </c>
      <c r="B2073" s="5">
        <v>1556340975285</v>
      </c>
      <c r="C2073" s="4" t="s">
        <v>6483</v>
      </c>
      <c r="D2073" s="4" t="s">
        <v>65</v>
      </c>
      <c r="E2073" s="6" t="s">
        <v>66</v>
      </c>
      <c r="F2073" s="5">
        <f>decoded[[#This Row],[FRT_DEC]]-B2072</f>
        <v>3</v>
      </c>
      <c r="G2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INFO]]))),G2072)</f>
        <v>62</v>
      </c>
    </row>
    <row r="2074" spans="1:7" x14ac:dyDescent="0.25">
      <c r="A2074" s="4" t="s">
        <v>2425</v>
      </c>
      <c r="B2074" s="5">
        <v>1556340975293</v>
      </c>
      <c r="C2074" s="4" t="s">
        <v>6484</v>
      </c>
      <c r="D2074" s="4" t="s">
        <v>97</v>
      </c>
      <c r="E2074" s="6" t="s">
        <v>2129</v>
      </c>
      <c r="F2074" s="5">
        <f>decoded[[#This Row],[FRT_DEC]]-B2073</f>
        <v>8</v>
      </c>
      <c r="G2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INFO]]))),G2073)</f>
        <v>62</v>
      </c>
    </row>
    <row r="2075" spans="1:7" x14ac:dyDescent="0.25">
      <c r="A2075" s="4" t="s">
        <v>2426</v>
      </c>
      <c r="B2075" s="5">
        <v>1556340975305</v>
      </c>
      <c r="C2075" s="4" t="s">
        <v>6485</v>
      </c>
      <c r="D2075" s="4" t="s">
        <v>9</v>
      </c>
      <c r="E2075" s="6" t="s">
        <v>4002</v>
      </c>
      <c r="F2075" s="5">
        <f>decoded[[#This Row],[FRT_DEC]]-B2074</f>
        <v>12</v>
      </c>
      <c r="G2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INFO]]))),G2074)</f>
        <v>62</v>
      </c>
    </row>
    <row r="2076" spans="1:7" x14ac:dyDescent="0.25">
      <c r="A2076" s="4" t="s">
        <v>2427</v>
      </c>
      <c r="B2076" s="5">
        <v>1556340975310</v>
      </c>
      <c r="C2076" s="4" t="s">
        <v>6486</v>
      </c>
      <c r="D2076" s="4" t="s">
        <v>16</v>
      </c>
      <c r="E2076" s="6" t="s">
        <v>4065</v>
      </c>
      <c r="F2076" s="5">
        <f>decoded[[#This Row],[FRT_DEC]]-B2075</f>
        <v>5</v>
      </c>
      <c r="G2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INFO]]))),G2075)</f>
        <v>63</v>
      </c>
    </row>
    <row r="2077" spans="1:7" x14ac:dyDescent="0.25">
      <c r="A2077" s="4" t="s">
        <v>2428</v>
      </c>
      <c r="B2077" s="5">
        <v>1556340975331</v>
      </c>
      <c r="C2077" s="4" t="s">
        <v>6487</v>
      </c>
      <c r="D2077" s="4" t="s">
        <v>97</v>
      </c>
      <c r="E2077" s="6" t="s">
        <v>2131</v>
      </c>
      <c r="F2077" s="5">
        <f>decoded[[#This Row],[FRT_DEC]]-B2076</f>
        <v>21</v>
      </c>
      <c r="G2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INFO]]))),G2076)</f>
        <v>63</v>
      </c>
    </row>
    <row r="2078" spans="1:7" x14ac:dyDescent="0.25">
      <c r="A2078" s="4" t="s">
        <v>2429</v>
      </c>
      <c r="B2078" s="5">
        <v>1556340975352</v>
      </c>
      <c r="C2078" s="4" t="s">
        <v>6488</v>
      </c>
      <c r="D2078" s="4" t="s">
        <v>3726</v>
      </c>
      <c r="E2078" s="6" t="s">
        <v>6489</v>
      </c>
      <c r="F2078" s="5">
        <f>decoded[[#This Row],[FRT_DEC]]-B2077</f>
        <v>21</v>
      </c>
      <c r="G2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INFO]]))),G2077)</f>
        <v>63</v>
      </c>
    </row>
    <row r="2079" spans="1:7" x14ac:dyDescent="0.25">
      <c r="A2079" s="4" t="s">
        <v>2430</v>
      </c>
      <c r="B2079" s="5">
        <v>1556340975354</v>
      </c>
      <c r="C2079" s="4" t="s">
        <v>6490</v>
      </c>
      <c r="D2079" s="4" t="s">
        <v>3726</v>
      </c>
      <c r="E2079" s="6" t="s">
        <v>3986</v>
      </c>
      <c r="F2079" s="5">
        <f>decoded[[#This Row],[FRT_DEC]]-B2078</f>
        <v>2</v>
      </c>
      <c r="G2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INFO]]))),G2078)</f>
        <v>63</v>
      </c>
    </row>
    <row r="2080" spans="1:7" x14ac:dyDescent="0.25">
      <c r="A2080" s="4" t="s">
        <v>2431</v>
      </c>
      <c r="B2080" s="5">
        <v>1556340976259</v>
      </c>
      <c r="C2080" s="4" t="s">
        <v>6491</v>
      </c>
      <c r="D2080" s="4" t="s">
        <v>275</v>
      </c>
      <c r="E2080" s="6" t="s">
        <v>6492</v>
      </c>
      <c r="F2080" s="5">
        <f>decoded[[#This Row],[FRT_DEC]]-B2079</f>
        <v>905</v>
      </c>
      <c r="G2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INFO]]))),G2079)</f>
        <v>63</v>
      </c>
    </row>
    <row r="2081" spans="1:7" x14ac:dyDescent="0.25">
      <c r="A2081" s="4" t="s">
        <v>2432</v>
      </c>
      <c r="B2081" s="5">
        <v>1556340979349</v>
      </c>
      <c r="C2081" s="4" t="s">
        <v>6493</v>
      </c>
      <c r="D2081" s="4" t="s">
        <v>15</v>
      </c>
      <c r="E2081" s="6" t="s">
        <v>6494</v>
      </c>
      <c r="F2081" s="5">
        <f>decoded[[#This Row],[FRT_DEC]]-B2080</f>
        <v>3090</v>
      </c>
      <c r="G2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INFO]]))),G2080)</f>
        <v>63</v>
      </c>
    </row>
    <row r="2082" spans="1:7" x14ac:dyDescent="0.25">
      <c r="A2082" s="4" t="s">
        <v>2433</v>
      </c>
      <c r="B2082" s="5">
        <v>1556340979352</v>
      </c>
      <c r="C2082" s="4" t="s">
        <v>6495</v>
      </c>
      <c r="D2082" s="4" t="s">
        <v>15</v>
      </c>
      <c r="E2082" s="6" t="s">
        <v>3987</v>
      </c>
      <c r="F2082" s="5">
        <f>decoded[[#This Row],[FRT_DEC]]-B2081</f>
        <v>3</v>
      </c>
      <c r="G2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INFO]]))),G2081)</f>
        <v>63</v>
      </c>
    </row>
    <row r="2083" spans="1:7" x14ac:dyDescent="0.25">
      <c r="A2083" s="4" t="s">
        <v>2434</v>
      </c>
      <c r="B2083" s="5">
        <v>1556340979354</v>
      </c>
      <c r="C2083" s="4" t="s">
        <v>6496</v>
      </c>
      <c r="D2083" s="4" t="s">
        <v>3744</v>
      </c>
      <c r="E2083" s="6" t="s">
        <v>6497</v>
      </c>
      <c r="F2083" s="5">
        <f>decoded[[#This Row],[FRT_DEC]]-B2082</f>
        <v>2</v>
      </c>
      <c r="G2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INFO]]))),G2082)</f>
        <v>63</v>
      </c>
    </row>
    <row r="2084" spans="1:7" x14ac:dyDescent="0.25">
      <c r="A2084" s="4" t="s">
        <v>2435</v>
      </c>
      <c r="B2084" s="5">
        <v>1556340979356</v>
      </c>
      <c r="C2084" s="4" t="s">
        <v>6498</v>
      </c>
      <c r="D2084" s="4" t="s">
        <v>3744</v>
      </c>
      <c r="E2084" s="6" t="s">
        <v>3988</v>
      </c>
      <c r="F2084" s="5">
        <f>decoded[[#This Row],[FRT_DEC]]-B2083</f>
        <v>2</v>
      </c>
      <c r="G2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INFO]]))),G2083)</f>
        <v>63</v>
      </c>
    </row>
    <row r="2085" spans="1:7" x14ac:dyDescent="0.25">
      <c r="A2085" s="4" t="s">
        <v>2436</v>
      </c>
      <c r="B2085" s="5">
        <v>1556340979391</v>
      </c>
      <c r="C2085" s="4" t="s">
        <v>6499</v>
      </c>
      <c r="D2085" s="4" t="s">
        <v>3765</v>
      </c>
      <c r="E2085" s="6" t="s">
        <v>3766</v>
      </c>
      <c r="F2085" s="5">
        <f>decoded[[#This Row],[FRT_DEC]]-B2084</f>
        <v>35</v>
      </c>
      <c r="G2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INFO]]))),G2084)</f>
        <v>63</v>
      </c>
    </row>
    <row r="2086" spans="1:7" x14ac:dyDescent="0.25">
      <c r="A2086" s="4" t="s">
        <v>2437</v>
      </c>
      <c r="B2086" s="5">
        <v>1556340979394</v>
      </c>
      <c r="C2086" s="4" t="s">
        <v>6500</v>
      </c>
      <c r="D2086" s="4" t="s">
        <v>267</v>
      </c>
      <c r="E2086" s="6" t="s">
        <v>2165</v>
      </c>
      <c r="F2086" s="5">
        <f>decoded[[#This Row],[FRT_DEC]]-B2085</f>
        <v>3</v>
      </c>
      <c r="G2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INFO]]))),G2085)</f>
        <v>63</v>
      </c>
    </row>
    <row r="2087" spans="1:7" x14ac:dyDescent="0.25">
      <c r="A2087" s="4" t="s">
        <v>2438</v>
      </c>
      <c r="B2087" s="5">
        <v>1556340979396</v>
      </c>
      <c r="C2087" s="4" t="s">
        <v>6501</v>
      </c>
      <c r="D2087" s="4" t="s">
        <v>269</v>
      </c>
      <c r="E2087" s="6" t="s">
        <v>4086</v>
      </c>
      <c r="F2087" s="5">
        <f>decoded[[#This Row],[FRT_DEC]]-B2086</f>
        <v>2</v>
      </c>
      <c r="G2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INFO]]))),G2086)</f>
        <v>63</v>
      </c>
    </row>
    <row r="2088" spans="1:7" x14ac:dyDescent="0.25">
      <c r="A2088" s="4" t="s">
        <v>2439</v>
      </c>
      <c r="B2088" s="5">
        <v>1556340979403</v>
      </c>
      <c r="C2088" s="4" t="s">
        <v>6502</v>
      </c>
      <c r="D2088" s="4" t="s">
        <v>1131</v>
      </c>
      <c r="E2088" s="6" t="s">
        <v>2132</v>
      </c>
      <c r="F2088" s="5">
        <f>decoded[[#This Row],[FRT_DEC]]-B2087</f>
        <v>7</v>
      </c>
      <c r="G2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INFO]]))),G2087)</f>
        <v>63</v>
      </c>
    </row>
    <row r="2089" spans="1:7" x14ac:dyDescent="0.25">
      <c r="A2089" s="4" t="s">
        <v>2440</v>
      </c>
      <c r="B2089" s="5">
        <v>1556340979407</v>
      </c>
      <c r="C2089" s="4" t="s">
        <v>6503</v>
      </c>
      <c r="D2089" s="4" t="s">
        <v>97</v>
      </c>
      <c r="E2089" s="6" t="s">
        <v>2133</v>
      </c>
      <c r="F2089" s="5">
        <f>decoded[[#This Row],[FRT_DEC]]-B2088</f>
        <v>4</v>
      </c>
      <c r="G2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INFO]]))),G2088)</f>
        <v>63</v>
      </c>
    </row>
    <row r="2090" spans="1:7" x14ac:dyDescent="0.25">
      <c r="A2090" s="4" t="s">
        <v>2441</v>
      </c>
      <c r="B2090" s="5">
        <v>1556340979411</v>
      </c>
      <c r="C2090" s="4" t="s">
        <v>6504</v>
      </c>
      <c r="D2090" s="4" t="s">
        <v>97</v>
      </c>
      <c r="E2090" s="6" t="s">
        <v>2134</v>
      </c>
      <c r="F2090" s="5">
        <f>decoded[[#This Row],[FRT_DEC]]-B2089</f>
        <v>4</v>
      </c>
      <c r="G2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INFO]]))),G2089)</f>
        <v>63</v>
      </c>
    </row>
    <row r="2091" spans="1:7" x14ac:dyDescent="0.25">
      <c r="A2091" s="4" t="s">
        <v>2442</v>
      </c>
      <c r="B2091" s="5">
        <v>1556340979422</v>
      </c>
      <c r="C2091" s="4" t="s">
        <v>6505</v>
      </c>
      <c r="D2091" s="4" t="s">
        <v>272</v>
      </c>
      <c r="E2091" s="6" t="s">
        <v>6506</v>
      </c>
      <c r="F2091" s="5">
        <f>decoded[[#This Row],[FRT_DEC]]-B2090</f>
        <v>11</v>
      </c>
      <c r="G2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INFO]]))),G2090)</f>
        <v>63</v>
      </c>
    </row>
    <row r="2092" spans="1:7" x14ac:dyDescent="0.25">
      <c r="A2092" s="4" t="s">
        <v>2443</v>
      </c>
      <c r="B2092" s="5">
        <v>1556340980035</v>
      </c>
      <c r="C2092" s="4" t="s">
        <v>6507</v>
      </c>
      <c r="D2092" s="4" t="s">
        <v>1131</v>
      </c>
      <c r="E2092" s="6" t="s">
        <v>2135</v>
      </c>
      <c r="F2092" s="5">
        <f>decoded[[#This Row],[FRT_DEC]]-B2091</f>
        <v>613</v>
      </c>
      <c r="G2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INFO]]))),G2091)</f>
        <v>63</v>
      </c>
    </row>
    <row r="2093" spans="1:7" x14ac:dyDescent="0.25">
      <c r="A2093" s="4" t="s">
        <v>2444</v>
      </c>
      <c r="B2093" s="5">
        <v>1556340980040</v>
      </c>
      <c r="C2093" s="4" t="s">
        <v>6508</v>
      </c>
      <c r="D2093" s="4" t="s">
        <v>97</v>
      </c>
      <c r="E2093" s="6" t="s">
        <v>2136</v>
      </c>
      <c r="F2093" s="5">
        <f>decoded[[#This Row],[FRT_DEC]]-B2092</f>
        <v>5</v>
      </c>
      <c r="G2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INFO]]))),G2092)</f>
        <v>63</v>
      </c>
    </row>
    <row r="2094" spans="1:7" x14ac:dyDescent="0.25">
      <c r="A2094" s="4" t="s">
        <v>2445</v>
      </c>
      <c r="B2094" s="5">
        <v>1556340980053</v>
      </c>
      <c r="C2094" s="4" t="s">
        <v>6509</v>
      </c>
      <c r="D2094" s="4" t="s">
        <v>3727</v>
      </c>
      <c r="E2094" s="6" t="s">
        <v>6510</v>
      </c>
      <c r="F2094" s="5">
        <f>decoded[[#This Row],[FRT_DEC]]-B2093</f>
        <v>13</v>
      </c>
      <c r="G2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INFO]]))),G2093)</f>
        <v>63</v>
      </c>
    </row>
    <row r="2095" spans="1:7" x14ac:dyDescent="0.25">
      <c r="A2095" s="4" t="s">
        <v>2446</v>
      </c>
      <c r="B2095" s="5">
        <v>1556340980194</v>
      </c>
      <c r="C2095" s="4" t="s">
        <v>6511</v>
      </c>
      <c r="D2095" s="4" t="s">
        <v>289</v>
      </c>
      <c r="E2095" s="6" t="s">
        <v>6512</v>
      </c>
      <c r="F2095" s="5">
        <f>decoded[[#This Row],[FRT_DEC]]-B2094</f>
        <v>141</v>
      </c>
      <c r="G2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INFO]]))),G2094)</f>
        <v>63</v>
      </c>
    </row>
    <row r="2096" spans="1:7" x14ac:dyDescent="0.25">
      <c r="A2096" s="4" t="s">
        <v>2447</v>
      </c>
      <c r="B2096" s="5">
        <v>1556340981280</v>
      </c>
      <c r="C2096" s="4" t="s">
        <v>6513</v>
      </c>
      <c r="D2096" s="4" t="s">
        <v>109</v>
      </c>
      <c r="E2096" s="6" t="s">
        <v>3759</v>
      </c>
      <c r="F2096" s="5">
        <f>decoded[[#This Row],[FRT_DEC]]-B2095</f>
        <v>1086</v>
      </c>
      <c r="G2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INFO]]))),G2095)</f>
        <v>63</v>
      </c>
    </row>
    <row r="2097" spans="1:7" x14ac:dyDescent="0.25">
      <c r="A2097" s="4" t="s">
        <v>2448</v>
      </c>
      <c r="B2097" s="5">
        <v>1556340981282</v>
      </c>
      <c r="C2097" s="4" t="s">
        <v>6514</v>
      </c>
      <c r="D2097" s="4" t="s">
        <v>3742</v>
      </c>
      <c r="E2097" s="6" t="s">
        <v>6515</v>
      </c>
      <c r="F2097" s="5">
        <f>decoded[[#This Row],[FRT_DEC]]-B2096</f>
        <v>2</v>
      </c>
      <c r="G2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INFO]]))),G2096)</f>
        <v>63</v>
      </c>
    </row>
    <row r="2098" spans="1:7" x14ac:dyDescent="0.25">
      <c r="A2098" s="4" t="s">
        <v>2449</v>
      </c>
      <c r="B2098" s="5">
        <v>1556340981285</v>
      </c>
      <c r="C2098" s="4" t="s">
        <v>6516</v>
      </c>
      <c r="D2098" s="4" t="s">
        <v>3742</v>
      </c>
      <c r="E2098" s="6" t="s">
        <v>3982</v>
      </c>
      <c r="F2098" s="5">
        <f>decoded[[#This Row],[FRT_DEC]]-B2097</f>
        <v>3</v>
      </c>
      <c r="G2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INFO]]))),G2097)</f>
        <v>63</v>
      </c>
    </row>
    <row r="2099" spans="1:7" x14ac:dyDescent="0.25">
      <c r="A2099" s="4" t="s">
        <v>2450</v>
      </c>
      <c r="B2099" s="5">
        <v>1556340981299</v>
      </c>
      <c r="C2099" s="4" t="s">
        <v>6517</v>
      </c>
      <c r="D2099" s="4" t="s">
        <v>1131</v>
      </c>
      <c r="E2099" s="6" t="s">
        <v>2137</v>
      </c>
      <c r="F2099" s="5">
        <f>decoded[[#This Row],[FRT_DEC]]-B2098</f>
        <v>14</v>
      </c>
      <c r="G2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INFO]]))),G2098)</f>
        <v>63</v>
      </c>
    </row>
    <row r="2100" spans="1:7" x14ac:dyDescent="0.25">
      <c r="A2100" s="4" t="s">
        <v>2451</v>
      </c>
      <c r="B2100" s="5">
        <v>1556340981303</v>
      </c>
      <c r="C2100" s="4" t="s">
        <v>6518</v>
      </c>
      <c r="D2100" s="4" t="s">
        <v>97</v>
      </c>
      <c r="E2100" s="6" t="s">
        <v>2138</v>
      </c>
      <c r="F2100" s="5">
        <f>decoded[[#This Row],[FRT_DEC]]-B2099</f>
        <v>4</v>
      </c>
      <c r="G2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INFO]]))),G2099)</f>
        <v>63</v>
      </c>
    </row>
    <row r="2101" spans="1:7" x14ac:dyDescent="0.25">
      <c r="A2101" s="4" t="s">
        <v>2452</v>
      </c>
      <c r="B2101" s="5">
        <v>1556340981371</v>
      </c>
      <c r="C2101" s="4" t="s">
        <v>6519</v>
      </c>
      <c r="D2101" s="4" t="s">
        <v>110</v>
      </c>
      <c r="E2101" s="6" t="s">
        <v>290</v>
      </c>
      <c r="F2101" s="5">
        <f>decoded[[#This Row],[FRT_DEC]]-B2100</f>
        <v>68</v>
      </c>
      <c r="G2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INFO]]))),G2100)</f>
        <v>63</v>
      </c>
    </row>
    <row r="2102" spans="1:7" x14ac:dyDescent="0.25">
      <c r="A2102" s="4" t="s">
        <v>2453</v>
      </c>
      <c r="B2102" s="5">
        <v>1556340981385</v>
      </c>
      <c r="C2102" s="4" t="s">
        <v>6520</v>
      </c>
      <c r="D2102" s="4" t="s">
        <v>1131</v>
      </c>
      <c r="E2102" s="6" t="s">
        <v>2139</v>
      </c>
      <c r="F2102" s="5">
        <f>decoded[[#This Row],[FRT_DEC]]-B2101</f>
        <v>14</v>
      </c>
      <c r="G2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INFO]]))),G2101)</f>
        <v>63</v>
      </c>
    </row>
    <row r="2103" spans="1:7" x14ac:dyDescent="0.25">
      <c r="A2103" s="4" t="s">
        <v>2454</v>
      </c>
      <c r="B2103" s="5">
        <v>1556340981390</v>
      </c>
      <c r="C2103" s="4" t="s">
        <v>6521</v>
      </c>
      <c r="D2103" s="4" t="s">
        <v>97</v>
      </c>
      <c r="E2103" s="6" t="s">
        <v>2140</v>
      </c>
      <c r="F2103" s="5">
        <f>decoded[[#This Row],[FRT_DEC]]-B2102</f>
        <v>5</v>
      </c>
      <c r="G2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INFO]]))),G2102)</f>
        <v>63</v>
      </c>
    </row>
    <row r="2104" spans="1:7" x14ac:dyDescent="0.25">
      <c r="A2104" s="4" t="s">
        <v>2455</v>
      </c>
      <c r="B2104" s="5">
        <v>1556340982027</v>
      </c>
      <c r="C2104" s="4" t="s">
        <v>6522</v>
      </c>
      <c r="D2104" s="4" t="s">
        <v>112</v>
      </c>
      <c r="E2104" s="6" t="s">
        <v>3757</v>
      </c>
      <c r="F2104" s="5">
        <f>decoded[[#This Row],[FRT_DEC]]-B2103</f>
        <v>637</v>
      </c>
      <c r="G2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INFO]]))),G2103)</f>
        <v>63</v>
      </c>
    </row>
    <row r="2105" spans="1:7" x14ac:dyDescent="0.25">
      <c r="A2105" s="4" t="s">
        <v>2456</v>
      </c>
      <c r="B2105" s="5">
        <v>1556340982042</v>
      </c>
      <c r="C2105" s="4" t="s">
        <v>6523</v>
      </c>
      <c r="D2105" s="4" t="s">
        <v>1131</v>
      </c>
      <c r="E2105" s="6" t="s">
        <v>2141</v>
      </c>
      <c r="F2105" s="5">
        <f>decoded[[#This Row],[FRT_DEC]]-B2104</f>
        <v>15</v>
      </c>
      <c r="G2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INFO]]))),G2104)</f>
        <v>63</v>
      </c>
    </row>
    <row r="2106" spans="1:7" x14ac:dyDescent="0.25">
      <c r="A2106" s="4" t="s">
        <v>2457</v>
      </c>
      <c r="B2106" s="5">
        <v>1556340982046</v>
      </c>
      <c r="C2106" s="4" t="s">
        <v>6524</v>
      </c>
      <c r="D2106" s="4" t="s">
        <v>97</v>
      </c>
      <c r="E2106" s="6" t="s">
        <v>2142</v>
      </c>
      <c r="F2106" s="5">
        <f>decoded[[#This Row],[FRT_DEC]]-B2105</f>
        <v>4</v>
      </c>
      <c r="G2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INFO]]))),G2105)</f>
        <v>63</v>
      </c>
    </row>
    <row r="2107" spans="1:7" x14ac:dyDescent="0.25">
      <c r="A2107" s="4" t="s">
        <v>2458</v>
      </c>
      <c r="B2107" s="5">
        <v>1556340982052</v>
      </c>
      <c r="C2107" s="4" t="s">
        <v>6525</v>
      </c>
      <c r="D2107" s="4" t="s">
        <v>11</v>
      </c>
      <c r="E2107" s="6" t="s">
        <v>4006</v>
      </c>
      <c r="F2107" s="5">
        <f>decoded[[#This Row],[FRT_DEC]]-B2106</f>
        <v>6</v>
      </c>
      <c r="G2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INFO]]))),G2106)</f>
        <v>63</v>
      </c>
    </row>
    <row r="2108" spans="1:7" x14ac:dyDescent="0.25">
      <c r="A2108" s="4" t="s">
        <v>2459</v>
      </c>
      <c r="B2108" s="5">
        <v>1556340982061</v>
      </c>
      <c r="C2108" s="4" t="s">
        <v>6526</v>
      </c>
      <c r="D2108" s="4" t="s">
        <v>52</v>
      </c>
      <c r="E2108" s="6" t="s">
        <v>2078</v>
      </c>
      <c r="F2108" s="5">
        <f>decoded[[#This Row],[FRT_DEC]]-B2107</f>
        <v>9</v>
      </c>
      <c r="G2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INFO]]))),G2107)</f>
        <v>63</v>
      </c>
    </row>
    <row r="2109" spans="1:7" x14ac:dyDescent="0.25">
      <c r="A2109" s="4" t="s">
        <v>2460</v>
      </c>
      <c r="B2109" s="5">
        <v>1556340982065</v>
      </c>
      <c r="C2109" s="4" t="s">
        <v>6527</v>
      </c>
      <c r="D2109" s="4" t="s">
        <v>2079</v>
      </c>
      <c r="E2109" s="6" t="s">
        <v>4066</v>
      </c>
      <c r="F2109" s="5">
        <f>decoded[[#This Row],[FRT_DEC]]-B2108</f>
        <v>4</v>
      </c>
      <c r="G2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INFO]]))),G2108)</f>
        <v>63</v>
      </c>
    </row>
    <row r="2110" spans="1:7" x14ac:dyDescent="0.25">
      <c r="A2110" s="4" t="s">
        <v>2461</v>
      </c>
      <c r="B2110" s="5">
        <v>1556340982088</v>
      </c>
      <c r="C2110" s="4" t="s">
        <v>6528</v>
      </c>
      <c r="D2110" s="4" t="s">
        <v>12</v>
      </c>
      <c r="E2110" s="6" t="s">
        <v>4</v>
      </c>
      <c r="F2110" s="5">
        <f>decoded[[#This Row],[FRT_DEC]]-B2109</f>
        <v>23</v>
      </c>
      <c r="G2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INFO]]))),G2109)</f>
        <v>63</v>
      </c>
    </row>
    <row r="2111" spans="1:7" x14ac:dyDescent="0.25">
      <c r="A2111" s="4" t="s">
        <v>2462</v>
      </c>
      <c r="B2111" s="5">
        <v>1556340982097</v>
      </c>
      <c r="C2111" s="4" t="s">
        <v>6529</v>
      </c>
      <c r="D2111" s="4" t="s">
        <v>8</v>
      </c>
      <c r="E2111" s="6" t="s">
        <v>4089</v>
      </c>
      <c r="F2111" s="5">
        <f>decoded[[#This Row],[FRT_DEC]]-B2110</f>
        <v>9</v>
      </c>
      <c r="G2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INFO]]))),G2110)</f>
        <v>63</v>
      </c>
    </row>
    <row r="2112" spans="1:7" x14ac:dyDescent="0.25">
      <c r="A2112" s="4" t="s">
        <v>2463</v>
      </c>
      <c r="B2112" s="5">
        <v>1556340982304</v>
      </c>
      <c r="C2112" s="4" t="s">
        <v>6530</v>
      </c>
      <c r="D2112" s="4" t="s">
        <v>13</v>
      </c>
      <c r="E2112" s="6" t="s">
        <v>5</v>
      </c>
      <c r="F2112" s="5">
        <f>decoded[[#This Row],[FRT_DEC]]-B2111</f>
        <v>207</v>
      </c>
      <c r="G2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INFO]]))),G2111)</f>
        <v>63</v>
      </c>
    </row>
    <row r="2113" spans="1:7" x14ac:dyDescent="0.25">
      <c r="A2113" s="4" t="s">
        <v>2464</v>
      </c>
      <c r="B2113" s="5">
        <v>1556340982308</v>
      </c>
      <c r="C2113" s="4" t="s">
        <v>6531</v>
      </c>
      <c r="D2113" s="4" t="s">
        <v>11</v>
      </c>
      <c r="E2113" s="6" t="s">
        <v>4005</v>
      </c>
      <c r="F2113" s="5">
        <f>decoded[[#This Row],[FRT_DEC]]-B2112</f>
        <v>4</v>
      </c>
      <c r="G2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INFO]]))),G2112)</f>
        <v>63</v>
      </c>
    </row>
    <row r="2114" spans="1:7" x14ac:dyDescent="0.25">
      <c r="A2114" s="4" t="s">
        <v>2465</v>
      </c>
      <c r="B2114" s="5">
        <v>1556340982379</v>
      </c>
      <c r="C2114" s="4" t="s">
        <v>6532</v>
      </c>
      <c r="D2114" s="4" t="s">
        <v>12</v>
      </c>
      <c r="E2114" s="6" t="s">
        <v>4</v>
      </c>
      <c r="F2114" s="5">
        <f>decoded[[#This Row],[FRT_DEC]]-B2113</f>
        <v>71</v>
      </c>
      <c r="G2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INFO]]))),G2113)</f>
        <v>63</v>
      </c>
    </row>
    <row r="2115" spans="1:7" x14ac:dyDescent="0.25">
      <c r="A2115" s="4" t="s">
        <v>2466</v>
      </c>
      <c r="B2115" s="5">
        <v>1556340982382</v>
      </c>
      <c r="C2115" s="4" t="s">
        <v>6533</v>
      </c>
      <c r="D2115" s="4" t="s">
        <v>14</v>
      </c>
      <c r="E2115" s="6" t="s">
        <v>6</v>
      </c>
      <c r="F2115" s="5">
        <f>decoded[[#This Row],[FRT_DEC]]-B2114</f>
        <v>3</v>
      </c>
      <c r="G2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INFO]]))),G2114)</f>
        <v>63</v>
      </c>
    </row>
    <row r="2116" spans="1:7" x14ac:dyDescent="0.25">
      <c r="A2116" s="4" t="s">
        <v>2467</v>
      </c>
      <c r="B2116" s="5">
        <v>1556340982392</v>
      </c>
      <c r="C2116" s="4" t="s">
        <v>6534</v>
      </c>
      <c r="D2116" s="4" t="s">
        <v>14</v>
      </c>
      <c r="E2116" s="6" t="s">
        <v>71</v>
      </c>
      <c r="F2116" s="5">
        <f>decoded[[#This Row],[FRT_DEC]]-B2115</f>
        <v>10</v>
      </c>
      <c r="G2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INFO]]))),G2115)</f>
        <v>63</v>
      </c>
    </row>
    <row r="2117" spans="1:7" x14ac:dyDescent="0.25">
      <c r="A2117" s="4" t="s">
        <v>2468</v>
      </c>
      <c r="B2117" s="5">
        <v>1556340982397</v>
      </c>
      <c r="C2117" s="4" t="s">
        <v>6535</v>
      </c>
      <c r="D2117" s="4" t="s">
        <v>73</v>
      </c>
      <c r="E2117" s="6" t="s">
        <v>2080</v>
      </c>
      <c r="F2117" s="5">
        <f>decoded[[#This Row],[FRT_DEC]]-B2116</f>
        <v>5</v>
      </c>
      <c r="G2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INFO]]))),G2116)</f>
        <v>63</v>
      </c>
    </row>
    <row r="2118" spans="1:7" x14ac:dyDescent="0.25">
      <c r="A2118" s="4" t="s">
        <v>2469</v>
      </c>
      <c r="B2118" s="5">
        <v>1556340982401</v>
      </c>
      <c r="C2118" s="4" t="s">
        <v>6536</v>
      </c>
      <c r="D2118" s="4" t="s">
        <v>2081</v>
      </c>
      <c r="E2118" s="6" t="s">
        <v>2083</v>
      </c>
      <c r="F2118" s="5">
        <f>decoded[[#This Row],[FRT_DEC]]-B2117</f>
        <v>4</v>
      </c>
      <c r="G2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INFO]]))),G2117)</f>
        <v>63</v>
      </c>
    </row>
    <row r="2119" spans="1:7" x14ac:dyDescent="0.25">
      <c r="A2119" s="4" t="s">
        <v>2470</v>
      </c>
      <c r="B2119" s="5">
        <v>1556340982405</v>
      </c>
      <c r="C2119" s="4" t="s">
        <v>6537</v>
      </c>
      <c r="D2119" s="4" t="s">
        <v>8</v>
      </c>
      <c r="E2119" s="6" t="s">
        <v>4087</v>
      </c>
      <c r="F2119" s="5">
        <f>decoded[[#This Row],[FRT_DEC]]-B2118</f>
        <v>4</v>
      </c>
      <c r="G2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INFO]]))),G2118)</f>
        <v>63</v>
      </c>
    </row>
    <row r="2120" spans="1:7" x14ac:dyDescent="0.25">
      <c r="A2120" s="4" t="s">
        <v>2471</v>
      </c>
      <c r="B2120" s="5">
        <v>1556340982727</v>
      </c>
      <c r="C2120" s="4" t="s">
        <v>6538</v>
      </c>
      <c r="D2120" s="4" t="s">
        <v>55</v>
      </c>
      <c r="E2120" s="6" t="s">
        <v>4051</v>
      </c>
      <c r="F2120" s="5">
        <f>decoded[[#This Row],[FRT_DEC]]-B2119</f>
        <v>322</v>
      </c>
      <c r="G2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INFO]]))),G2119)</f>
        <v>63</v>
      </c>
    </row>
    <row r="2121" spans="1:7" x14ac:dyDescent="0.25">
      <c r="A2121" s="4" t="s">
        <v>2472</v>
      </c>
      <c r="B2121" s="5">
        <v>1556340982729</v>
      </c>
      <c r="C2121" s="4" t="s">
        <v>6539</v>
      </c>
      <c r="D2121" s="4" t="s">
        <v>3743</v>
      </c>
      <c r="E2121" s="6" t="s">
        <v>6540</v>
      </c>
      <c r="F2121" s="5">
        <f>decoded[[#This Row],[FRT_DEC]]-B2120</f>
        <v>2</v>
      </c>
      <c r="G2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INFO]]))),G2120)</f>
        <v>63</v>
      </c>
    </row>
    <row r="2122" spans="1:7" x14ac:dyDescent="0.25">
      <c r="A2122" s="4" t="s">
        <v>2473</v>
      </c>
      <c r="B2122" s="5">
        <v>1556340982731</v>
      </c>
      <c r="C2122" s="4" t="s">
        <v>6541</v>
      </c>
      <c r="D2122" s="4" t="s">
        <v>3743</v>
      </c>
      <c r="E2122" s="6" t="s">
        <v>3983</v>
      </c>
      <c r="F2122" s="5">
        <f>decoded[[#This Row],[FRT_DEC]]-B2121</f>
        <v>2</v>
      </c>
      <c r="G2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INFO]]))),G2121)</f>
        <v>63</v>
      </c>
    </row>
    <row r="2123" spans="1:7" ht="30" x14ac:dyDescent="0.25">
      <c r="A2123" s="4" t="s">
        <v>2474</v>
      </c>
      <c r="B2123" s="5">
        <v>1556340982755</v>
      </c>
      <c r="C2123" s="4" t="s">
        <v>6542</v>
      </c>
      <c r="D2123" s="4" t="s">
        <v>267</v>
      </c>
      <c r="E2123" s="6" t="s">
        <v>2166</v>
      </c>
      <c r="F2123" s="5">
        <f>decoded[[#This Row],[FRT_DEC]]-B2122</f>
        <v>24</v>
      </c>
      <c r="G2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INFO]]))),G2122)</f>
        <v>63</v>
      </c>
    </row>
    <row r="2124" spans="1:7" x14ac:dyDescent="0.25">
      <c r="A2124" s="4" t="s">
        <v>2475</v>
      </c>
      <c r="B2124" s="5">
        <v>1556340982758</v>
      </c>
      <c r="C2124" s="4" t="s">
        <v>6543</v>
      </c>
      <c r="D2124" s="4" t="s">
        <v>269</v>
      </c>
      <c r="E2124" s="6" t="s">
        <v>283</v>
      </c>
      <c r="F2124" s="5">
        <f>decoded[[#This Row],[FRT_DEC]]-B2123</f>
        <v>3</v>
      </c>
      <c r="G2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INFO]]))),G2123)</f>
        <v>63</v>
      </c>
    </row>
    <row r="2125" spans="1:7" x14ac:dyDescent="0.25">
      <c r="A2125" s="4" t="s">
        <v>2476</v>
      </c>
      <c r="B2125" s="5">
        <v>1556340982783</v>
      </c>
      <c r="C2125" s="4" t="s">
        <v>6544</v>
      </c>
      <c r="D2125" s="4" t="s">
        <v>11</v>
      </c>
      <c r="E2125" s="6" t="s">
        <v>4007</v>
      </c>
      <c r="F2125" s="5">
        <f>decoded[[#This Row],[FRT_DEC]]-B2124</f>
        <v>25</v>
      </c>
      <c r="G2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INFO]]))),G2124)</f>
        <v>63</v>
      </c>
    </row>
    <row r="2126" spans="1:7" x14ac:dyDescent="0.25">
      <c r="A2126" s="4" t="s">
        <v>2477</v>
      </c>
      <c r="B2126" s="5">
        <v>1556340982815</v>
      </c>
      <c r="C2126" s="4" t="s">
        <v>6545</v>
      </c>
      <c r="D2126" s="4" t="s">
        <v>52</v>
      </c>
      <c r="E2126" s="6" t="s">
        <v>56</v>
      </c>
      <c r="F2126" s="5">
        <f>decoded[[#This Row],[FRT_DEC]]-B2125</f>
        <v>32</v>
      </c>
      <c r="G2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INFO]]))),G2125)</f>
        <v>63</v>
      </c>
    </row>
    <row r="2127" spans="1:7" x14ac:dyDescent="0.25">
      <c r="A2127" s="4" t="s">
        <v>2478</v>
      </c>
      <c r="B2127" s="5">
        <v>1556340982820</v>
      </c>
      <c r="C2127" s="4" t="s">
        <v>6546</v>
      </c>
      <c r="D2127" s="4" t="s">
        <v>272</v>
      </c>
      <c r="E2127" s="6" t="s">
        <v>6547</v>
      </c>
      <c r="F2127" s="5">
        <f>decoded[[#This Row],[FRT_DEC]]-B2126</f>
        <v>5</v>
      </c>
      <c r="G2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INFO]]))),G2126)</f>
        <v>63</v>
      </c>
    </row>
    <row r="2128" spans="1:7" x14ac:dyDescent="0.25">
      <c r="A2128" s="4" t="s">
        <v>2479</v>
      </c>
      <c r="B2128" s="5">
        <v>1556340982827</v>
      </c>
      <c r="C2128" s="4" t="s">
        <v>6548</v>
      </c>
      <c r="D2128" s="4" t="s">
        <v>1131</v>
      </c>
      <c r="E2128" s="6" t="s">
        <v>2143</v>
      </c>
      <c r="F2128" s="5">
        <f>decoded[[#This Row],[FRT_DEC]]-B2127</f>
        <v>7</v>
      </c>
      <c r="G2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INFO]]))),G2127)</f>
        <v>63</v>
      </c>
    </row>
    <row r="2129" spans="1:7" x14ac:dyDescent="0.25">
      <c r="A2129" s="4" t="s">
        <v>2480</v>
      </c>
      <c r="B2129" s="5">
        <v>1556340982831</v>
      </c>
      <c r="C2129" s="4" t="s">
        <v>6549</v>
      </c>
      <c r="D2129" s="4" t="s">
        <v>1131</v>
      </c>
      <c r="E2129" s="6" t="s">
        <v>2144</v>
      </c>
      <c r="F2129" s="5">
        <f>decoded[[#This Row],[FRT_DEC]]-B2128</f>
        <v>4</v>
      </c>
      <c r="G2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INFO]]))),G2128)</f>
        <v>63</v>
      </c>
    </row>
    <row r="2130" spans="1:7" x14ac:dyDescent="0.25">
      <c r="A2130" s="4" t="s">
        <v>2481</v>
      </c>
      <c r="B2130" s="5">
        <v>1556340982846</v>
      </c>
      <c r="C2130" s="4" t="s">
        <v>6550</v>
      </c>
      <c r="D2130" s="4" t="s">
        <v>97</v>
      </c>
      <c r="E2130" s="6" t="s">
        <v>2131</v>
      </c>
      <c r="F2130" s="5">
        <f>decoded[[#This Row],[FRT_DEC]]-B2129</f>
        <v>15</v>
      </c>
      <c r="G2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INFO]]))),G2129)</f>
        <v>63</v>
      </c>
    </row>
    <row r="2131" spans="1:7" x14ac:dyDescent="0.25">
      <c r="A2131" s="4" t="s">
        <v>2482</v>
      </c>
      <c r="B2131" s="5">
        <v>1556340982865</v>
      </c>
      <c r="C2131" s="4" t="s">
        <v>6551</v>
      </c>
      <c r="D2131" s="4" t="s">
        <v>2082</v>
      </c>
      <c r="E2131" s="6" t="s">
        <v>4029</v>
      </c>
      <c r="F2131" s="5">
        <f>decoded[[#This Row],[FRT_DEC]]-B2130</f>
        <v>19</v>
      </c>
      <c r="G2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INFO]]))),G2130)</f>
        <v>63</v>
      </c>
    </row>
    <row r="2132" spans="1:7" x14ac:dyDescent="0.25">
      <c r="A2132" s="4" t="s">
        <v>2483</v>
      </c>
      <c r="B2132" s="5">
        <v>1556340982876</v>
      </c>
      <c r="C2132" s="4" t="s">
        <v>6552</v>
      </c>
      <c r="D2132" s="4" t="s">
        <v>3726</v>
      </c>
      <c r="E2132" s="6" t="s">
        <v>6553</v>
      </c>
      <c r="F2132" s="5">
        <f>decoded[[#This Row],[FRT_DEC]]-B2131</f>
        <v>11</v>
      </c>
      <c r="G2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INFO]]))),G2131)</f>
        <v>63</v>
      </c>
    </row>
    <row r="2133" spans="1:7" x14ac:dyDescent="0.25">
      <c r="A2133" s="4" t="s">
        <v>2484</v>
      </c>
      <c r="B2133" s="5">
        <v>1556340982879</v>
      </c>
      <c r="C2133" s="4" t="s">
        <v>6554</v>
      </c>
      <c r="D2133" s="4" t="s">
        <v>3726</v>
      </c>
      <c r="E2133" s="6" t="s">
        <v>3986</v>
      </c>
      <c r="F2133" s="5">
        <f>decoded[[#This Row],[FRT_DEC]]-B2132</f>
        <v>3</v>
      </c>
      <c r="G2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INFO]]))),G2132)</f>
        <v>63</v>
      </c>
    </row>
    <row r="2134" spans="1:7" x14ac:dyDescent="0.25">
      <c r="A2134" s="4" t="s">
        <v>2485</v>
      </c>
      <c r="B2134" s="5">
        <v>1556340983681</v>
      </c>
      <c r="C2134" s="4" t="s">
        <v>6555</v>
      </c>
      <c r="D2134" s="4" t="s">
        <v>275</v>
      </c>
      <c r="E2134" s="6" t="s">
        <v>6492</v>
      </c>
      <c r="F2134" s="5">
        <f>decoded[[#This Row],[FRT_DEC]]-B2133</f>
        <v>802</v>
      </c>
      <c r="G2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INFO]]))),G2133)</f>
        <v>63</v>
      </c>
    </row>
    <row r="2135" spans="1:7" x14ac:dyDescent="0.25">
      <c r="A2135" s="4" t="s">
        <v>2486</v>
      </c>
      <c r="B2135" s="5">
        <v>1556340983721</v>
      </c>
      <c r="C2135" s="4" t="s">
        <v>6556</v>
      </c>
      <c r="D2135" s="4" t="s">
        <v>12</v>
      </c>
      <c r="E2135" s="6" t="s">
        <v>4</v>
      </c>
      <c r="F2135" s="5">
        <f>decoded[[#This Row],[FRT_DEC]]-B2134</f>
        <v>40</v>
      </c>
      <c r="G2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INFO]]))),G2134)</f>
        <v>63</v>
      </c>
    </row>
    <row r="2136" spans="1:7" x14ac:dyDescent="0.25">
      <c r="A2136" s="4" t="s">
        <v>2487</v>
      </c>
      <c r="B2136" s="5">
        <v>1556340983725</v>
      </c>
      <c r="C2136" s="4" t="s">
        <v>6557</v>
      </c>
      <c r="D2136" s="4" t="s">
        <v>8</v>
      </c>
      <c r="E2136" s="6" t="s">
        <v>4088</v>
      </c>
      <c r="F2136" s="5">
        <f>decoded[[#This Row],[FRT_DEC]]-B2135</f>
        <v>4</v>
      </c>
      <c r="G2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INFO]]))),G2135)</f>
        <v>63</v>
      </c>
    </row>
    <row r="2137" spans="1:7" x14ac:dyDescent="0.25">
      <c r="A2137" s="4" t="s">
        <v>2488</v>
      </c>
      <c r="B2137" s="5">
        <v>1556340985040</v>
      </c>
      <c r="C2137" s="4" t="s">
        <v>6558</v>
      </c>
      <c r="D2137" s="4" t="s">
        <v>13</v>
      </c>
      <c r="E2137" s="6" t="s">
        <v>5</v>
      </c>
      <c r="F2137" s="5">
        <f>decoded[[#This Row],[FRT_DEC]]-B2136</f>
        <v>1315</v>
      </c>
      <c r="G2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INFO]]))),G2136)</f>
        <v>63</v>
      </c>
    </row>
    <row r="2138" spans="1:7" x14ac:dyDescent="0.25">
      <c r="A2138" s="4" t="s">
        <v>2489</v>
      </c>
      <c r="B2138" s="5">
        <v>1556340985044</v>
      </c>
      <c r="C2138" s="4" t="s">
        <v>6559</v>
      </c>
      <c r="D2138" s="4" t="s">
        <v>11</v>
      </c>
      <c r="E2138" s="6" t="s">
        <v>4000</v>
      </c>
      <c r="F2138" s="5">
        <f>decoded[[#This Row],[FRT_DEC]]-B2137</f>
        <v>4</v>
      </c>
      <c r="G2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INFO]]))),G2137)</f>
        <v>63</v>
      </c>
    </row>
    <row r="2139" spans="1:7" x14ac:dyDescent="0.25">
      <c r="A2139" s="4" t="s">
        <v>2490</v>
      </c>
      <c r="B2139" s="5">
        <v>1556340985080</v>
      </c>
      <c r="C2139" s="4" t="s">
        <v>6560</v>
      </c>
      <c r="D2139" s="4" t="s">
        <v>12</v>
      </c>
      <c r="E2139" s="6" t="s">
        <v>4</v>
      </c>
      <c r="F2139" s="5">
        <f>decoded[[#This Row],[FRT_DEC]]-B2138</f>
        <v>36</v>
      </c>
      <c r="G2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INFO]]))),G2138)</f>
        <v>63</v>
      </c>
    </row>
    <row r="2140" spans="1:7" x14ac:dyDescent="0.25">
      <c r="A2140" s="4" t="s">
        <v>2491</v>
      </c>
      <c r="B2140" s="5">
        <v>1556340985083</v>
      </c>
      <c r="C2140" s="4" t="s">
        <v>6561</v>
      </c>
      <c r="D2140" s="4" t="s">
        <v>14</v>
      </c>
      <c r="E2140" s="6" t="s">
        <v>6</v>
      </c>
      <c r="F2140" s="5">
        <f>decoded[[#This Row],[FRT_DEC]]-B2139</f>
        <v>3</v>
      </c>
      <c r="G2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INFO]]))),G2139)</f>
        <v>63</v>
      </c>
    </row>
    <row r="2141" spans="1:7" x14ac:dyDescent="0.25">
      <c r="A2141" s="4" t="s">
        <v>2492</v>
      </c>
      <c r="B2141" s="5">
        <v>1556340985091</v>
      </c>
      <c r="C2141" s="4" t="s">
        <v>6562</v>
      </c>
      <c r="D2141" s="4" t="s">
        <v>14</v>
      </c>
      <c r="E2141" s="6" t="s">
        <v>36</v>
      </c>
      <c r="F2141" s="5">
        <f>decoded[[#This Row],[FRT_DEC]]-B2140</f>
        <v>8</v>
      </c>
      <c r="G2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INFO]]))),G2140)</f>
        <v>63</v>
      </c>
    </row>
    <row r="2142" spans="1:7" x14ac:dyDescent="0.25">
      <c r="A2142" s="4" t="s">
        <v>2493</v>
      </c>
      <c r="B2142" s="5">
        <v>1556340985098</v>
      </c>
      <c r="C2142" s="4" t="s">
        <v>6563</v>
      </c>
      <c r="D2142" s="4" t="s">
        <v>11</v>
      </c>
      <c r="E2142" s="6" t="s">
        <v>4020</v>
      </c>
      <c r="F2142" s="5">
        <f>decoded[[#This Row],[FRT_DEC]]-B2141</f>
        <v>7</v>
      </c>
      <c r="G2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INFO]]))),G2141)</f>
        <v>63</v>
      </c>
    </row>
    <row r="2143" spans="1:7" x14ac:dyDescent="0.25">
      <c r="A2143" s="4" t="s">
        <v>2494</v>
      </c>
      <c r="B2143" s="5">
        <v>1556340985116</v>
      </c>
      <c r="C2143" s="4" t="s">
        <v>6564</v>
      </c>
      <c r="D2143" s="4" t="s">
        <v>8</v>
      </c>
      <c r="E2143" s="6" t="s">
        <v>4085</v>
      </c>
      <c r="F2143" s="5">
        <f>decoded[[#This Row],[FRT_DEC]]-B2142</f>
        <v>18</v>
      </c>
      <c r="G2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INFO]]))),G2142)</f>
        <v>63</v>
      </c>
    </row>
    <row r="2144" spans="1:7" x14ac:dyDescent="0.25">
      <c r="A2144" s="4" t="s">
        <v>2495</v>
      </c>
      <c r="B2144" s="5">
        <v>1556340985140</v>
      </c>
      <c r="C2144" s="4" t="s">
        <v>6565</v>
      </c>
      <c r="D2144" s="4" t="s">
        <v>12</v>
      </c>
      <c r="E2144" s="6" t="s">
        <v>4</v>
      </c>
      <c r="F2144" s="5">
        <f>decoded[[#This Row],[FRT_DEC]]-B2143</f>
        <v>24</v>
      </c>
      <c r="G2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INFO]]))),G2143)</f>
        <v>63</v>
      </c>
    </row>
    <row r="2145" spans="1:7" x14ac:dyDescent="0.25">
      <c r="A2145" s="4" t="s">
        <v>2496</v>
      </c>
      <c r="B2145" s="5">
        <v>1556340985145</v>
      </c>
      <c r="C2145" s="4" t="s">
        <v>6566</v>
      </c>
      <c r="D2145" s="4" t="s">
        <v>8</v>
      </c>
      <c r="E2145" s="6" t="s">
        <v>4104</v>
      </c>
      <c r="F2145" s="5">
        <f>decoded[[#This Row],[FRT_DEC]]-B2144</f>
        <v>5</v>
      </c>
      <c r="G2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INFO]]))),G2144)</f>
        <v>63</v>
      </c>
    </row>
    <row r="2146" spans="1:7" x14ac:dyDescent="0.25">
      <c r="A2146" s="4" t="s">
        <v>2497</v>
      </c>
      <c r="B2146" s="5">
        <v>1556340997091</v>
      </c>
      <c r="C2146" s="4" t="s">
        <v>6567</v>
      </c>
      <c r="D2146" s="4" t="s">
        <v>15</v>
      </c>
      <c r="E2146" s="6" t="s">
        <v>6568</v>
      </c>
      <c r="F2146" s="5">
        <f>decoded[[#This Row],[FRT_DEC]]-B2145</f>
        <v>11946</v>
      </c>
      <c r="G2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INFO]]))),G2145)</f>
        <v>63</v>
      </c>
    </row>
    <row r="2147" spans="1:7" x14ac:dyDescent="0.25">
      <c r="A2147" s="4" t="s">
        <v>2498</v>
      </c>
      <c r="B2147" s="5">
        <v>1556340997093</v>
      </c>
      <c r="C2147" s="4" t="s">
        <v>6569</v>
      </c>
      <c r="D2147" s="4" t="s">
        <v>15</v>
      </c>
      <c r="E2147" s="6" t="s">
        <v>3987</v>
      </c>
      <c r="F2147" s="5">
        <f>decoded[[#This Row],[FRT_DEC]]-B2146</f>
        <v>2</v>
      </c>
      <c r="G2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INFO]]))),G2146)</f>
        <v>63</v>
      </c>
    </row>
    <row r="2148" spans="1:7" x14ac:dyDescent="0.25">
      <c r="A2148" s="4" t="s">
        <v>2499</v>
      </c>
      <c r="B2148" s="5">
        <v>1556340997096</v>
      </c>
      <c r="C2148" s="4" t="s">
        <v>6570</v>
      </c>
      <c r="D2148" s="4" t="s">
        <v>3744</v>
      </c>
      <c r="E2148" s="6" t="s">
        <v>6571</v>
      </c>
      <c r="F2148" s="5">
        <f>decoded[[#This Row],[FRT_DEC]]-B2147</f>
        <v>3</v>
      </c>
      <c r="G2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INFO]]))),G2147)</f>
        <v>63</v>
      </c>
    </row>
    <row r="2149" spans="1:7" x14ac:dyDescent="0.25">
      <c r="A2149" s="4" t="s">
        <v>2500</v>
      </c>
      <c r="B2149" s="5">
        <v>1556340997098</v>
      </c>
      <c r="C2149" s="4" t="s">
        <v>6572</v>
      </c>
      <c r="D2149" s="4" t="s">
        <v>3744</v>
      </c>
      <c r="E2149" s="6" t="s">
        <v>3988</v>
      </c>
      <c r="F2149" s="5">
        <f>decoded[[#This Row],[FRT_DEC]]-B2148</f>
        <v>2</v>
      </c>
      <c r="G2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INFO]]))),G2148)</f>
        <v>63</v>
      </c>
    </row>
    <row r="2150" spans="1:7" x14ac:dyDescent="0.25">
      <c r="A2150" s="4" t="s">
        <v>2501</v>
      </c>
      <c r="B2150" s="5">
        <v>1556340997180</v>
      </c>
      <c r="C2150" s="4" t="s">
        <v>6573</v>
      </c>
      <c r="D2150" s="4" t="s">
        <v>3765</v>
      </c>
      <c r="E2150" s="6" t="s">
        <v>3766</v>
      </c>
      <c r="F2150" s="5">
        <f>decoded[[#This Row],[FRT_DEC]]-B2149</f>
        <v>82</v>
      </c>
      <c r="G2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INFO]]))),G2149)</f>
        <v>63</v>
      </c>
    </row>
    <row r="2151" spans="1:7" ht="30" x14ac:dyDescent="0.25">
      <c r="A2151" s="4" t="s">
        <v>2502</v>
      </c>
      <c r="B2151" s="5">
        <v>1556340997185</v>
      </c>
      <c r="C2151" s="4" t="s">
        <v>6574</v>
      </c>
      <c r="D2151" s="4" t="s">
        <v>267</v>
      </c>
      <c r="E2151" s="6" t="s">
        <v>3724</v>
      </c>
      <c r="F2151" s="5">
        <f>decoded[[#This Row],[FRT_DEC]]-B2150</f>
        <v>5</v>
      </c>
      <c r="G2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INFO]]))),G2150)</f>
        <v>63</v>
      </c>
    </row>
    <row r="2152" spans="1:7" x14ac:dyDescent="0.25">
      <c r="A2152" s="4" t="s">
        <v>2503</v>
      </c>
      <c r="B2152" s="5">
        <v>1556340997188</v>
      </c>
      <c r="C2152" s="4" t="s">
        <v>6575</v>
      </c>
      <c r="D2152" s="4" t="s">
        <v>269</v>
      </c>
      <c r="E2152" s="6" t="s">
        <v>283</v>
      </c>
      <c r="F2152" s="5">
        <f>decoded[[#This Row],[FRT_DEC]]-B2151</f>
        <v>3</v>
      </c>
      <c r="G2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INFO]]))),G2151)</f>
        <v>63</v>
      </c>
    </row>
    <row r="2153" spans="1:7" x14ac:dyDescent="0.25">
      <c r="A2153" s="4" t="s">
        <v>2504</v>
      </c>
      <c r="B2153" s="5">
        <v>1556340997194</v>
      </c>
      <c r="C2153" s="4" t="s">
        <v>6576</v>
      </c>
      <c r="D2153" s="4" t="s">
        <v>1131</v>
      </c>
      <c r="E2153" s="6" t="s">
        <v>2132</v>
      </c>
      <c r="F2153" s="5">
        <f>decoded[[#This Row],[FRT_DEC]]-B2152</f>
        <v>6</v>
      </c>
      <c r="G2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INFO]]))),G2152)</f>
        <v>63</v>
      </c>
    </row>
    <row r="2154" spans="1:7" x14ac:dyDescent="0.25">
      <c r="A2154" s="4" t="s">
        <v>2505</v>
      </c>
      <c r="B2154" s="5">
        <v>1556340997199</v>
      </c>
      <c r="C2154" s="4" t="s">
        <v>6577</v>
      </c>
      <c r="D2154" s="4" t="s">
        <v>97</v>
      </c>
      <c r="E2154" s="6" t="s">
        <v>2133</v>
      </c>
      <c r="F2154" s="5">
        <f>decoded[[#This Row],[FRT_DEC]]-B2153</f>
        <v>5</v>
      </c>
      <c r="G2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INFO]]))),G2153)</f>
        <v>63</v>
      </c>
    </row>
    <row r="2155" spans="1:7" x14ac:dyDescent="0.25">
      <c r="A2155" s="4" t="s">
        <v>2506</v>
      </c>
      <c r="B2155" s="5">
        <v>1556340997203</v>
      </c>
      <c r="C2155" s="4" t="s">
        <v>6578</v>
      </c>
      <c r="D2155" s="4" t="s">
        <v>97</v>
      </c>
      <c r="E2155" s="6" t="s">
        <v>2134</v>
      </c>
      <c r="F2155" s="5">
        <f>decoded[[#This Row],[FRT_DEC]]-B2154</f>
        <v>4</v>
      </c>
      <c r="G2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INFO]]))),G2154)</f>
        <v>63</v>
      </c>
    </row>
    <row r="2156" spans="1:7" x14ac:dyDescent="0.25">
      <c r="A2156" s="4" t="s">
        <v>2507</v>
      </c>
      <c r="B2156" s="5">
        <v>1556340997216</v>
      </c>
      <c r="C2156" s="4" t="s">
        <v>6579</v>
      </c>
      <c r="D2156" s="4" t="s">
        <v>272</v>
      </c>
      <c r="E2156" s="6" t="s">
        <v>6580</v>
      </c>
      <c r="F2156" s="5">
        <f>decoded[[#This Row],[FRT_DEC]]-B2155</f>
        <v>13</v>
      </c>
      <c r="G2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INFO]]))),G2155)</f>
        <v>63</v>
      </c>
    </row>
    <row r="2157" spans="1:7" x14ac:dyDescent="0.25">
      <c r="A2157" s="4" t="s">
        <v>2508</v>
      </c>
      <c r="B2157" s="5">
        <v>1556340997554</v>
      </c>
      <c r="C2157" s="4" t="s">
        <v>6581</v>
      </c>
      <c r="D2157" s="4" t="s">
        <v>1131</v>
      </c>
      <c r="E2157" s="6" t="s">
        <v>2135</v>
      </c>
      <c r="F2157" s="5">
        <f>decoded[[#This Row],[FRT_DEC]]-B2156</f>
        <v>338</v>
      </c>
      <c r="G2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INFO]]))),G2156)</f>
        <v>63</v>
      </c>
    </row>
    <row r="2158" spans="1:7" x14ac:dyDescent="0.25">
      <c r="A2158" s="4" t="s">
        <v>2509</v>
      </c>
      <c r="B2158" s="5">
        <v>1556340997561</v>
      </c>
      <c r="C2158" s="4" t="s">
        <v>6582</v>
      </c>
      <c r="D2158" s="4" t="s">
        <v>97</v>
      </c>
      <c r="E2158" s="6" t="s">
        <v>2136</v>
      </c>
      <c r="F2158" s="5">
        <f>decoded[[#This Row],[FRT_DEC]]-B2157</f>
        <v>7</v>
      </c>
      <c r="G2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INFO]]))),G2157)</f>
        <v>63</v>
      </c>
    </row>
    <row r="2159" spans="1:7" x14ac:dyDescent="0.25">
      <c r="A2159" s="4" t="s">
        <v>2510</v>
      </c>
      <c r="B2159" s="5">
        <v>1556340997574</v>
      </c>
      <c r="C2159" s="4" t="s">
        <v>6583</v>
      </c>
      <c r="D2159" s="4" t="s">
        <v>3727</v>
      </c>
      <c r="E2159" s="6" t="s">
        <v>6510</v>
      </c>
      <c r="F2159" s="5">
        <f>decoded[[#This Row],[FRT_DEC]]-B2158</f>
        <v>13</v>
      </c>
      <c r="G2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INFO]]))),G2158)</f>
        <v>63</v>
      </c>
    </row>
    <row r="2160" spans="1:7" x14ac:dyDescent="0.25">
      <c r="A2160" s="4" t="s">
        <v>2511</v>
      </c>
      <c r="B2160" s="5">
        <v>1556340997603</v>
      </c>
      <c r="C2160" s="4" t="s">
        <v>6584</v>
      </c>
      <c r="D2160" s="4" t="s">
        <v>289</v>
      </c>
      <c r="E2160" s="6" t="s">
        <v>6512</v>
      </c>
      <c r="F2160" s="5">
        <f>decoded[[#This Row],[FRT_DEC]]-B2159</f>
        <v>29</v>
      </c>
      <c r="G2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INFO]]))),G2159)</f>
        <v>63</v>
      </c>
    </row>
    <row r="2161" spans="1:7" x14ac:dyDescent="0.25">
      <c r="A2161" s="4" t="s">
        <v>2512</v>
      </c>
      <c r="B2161" s="5">
        <v>1556340999020</v>
      </c>
      <c r="C2161" s="4" t="s">
        <v>6585</v>
      </c>
      <c r="D2161" s="4" t="s">
        <v>109</v>
      </c>
      <c r="E2161" s="6" t="s">
        <v>3989</v>
      </c>
      <c r="F2161" s="5">
        <f>decoded[[#This Row],[FRT_DEC]]-B2160</f>
        <v>1417</v>
      </c>
      <c r="G2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INFO]]))),G2160)</f>
        <v>63</v>
      </c>
    </row>
    <row r="2162" spans="1:7" x14ac:dyDescent="0.25">
      <c r="A2162" s="4" t="s">
        <v>2513</v>
      </c>
      <c r="B2162" s="5">
        <v>1556340999023</v>
      </c>
      <c r="C2162" s="4" t="s">
        <v>6586</v>
      </c>
      <c r="D2162" s="4" t="s">
        <v>3742</v>
      </c>
      <c r="E2162" s="6" t="s">
        <v>6587</v>
      </c>
      <c r="F2162" s="5">
        <f>decoded[[#This Row],[FRT_DEC]]-B2161</f>
        <v>3</v>
      </c>
      <c r="G2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INFO]]))),G2161)</f>
        <v>63</v>
      </c>
    </row>
    <row r="2163" spans="1:7" x14ac:dyDescent="0.25">
      <c r="A2163" s="4" t="s">
        <v>2514</v>
      </c>
      <c r="B2163" s="5">
        <v>1556340999025</v>
      </c>
      <c r="C2163" s="4" t="s">
        <v>6588</v>
      </c>
      <c r="D2163" s="4" t="s">
        <v>3742</v>
      </c>
      <c r="E2163" s="6" t="s">
        <v>3982</v>
      </c>
      <c r="F2163" s="5">
        <f>decoded[[#This Row],[FRT_DEC]]-B2162</f>
        <v>2</v>
      </c>
      <c r="G2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INFO]]))),G2162)</f>
        <v>63</v>
      </c>
    </row>
    <row r="2164" spans="1:7" x14ac:dyDescent="0.25">
      <c r="A2164" s="4" t="s">
        <v>2515</v>
      </c>
      <c r="B2164" s="5">
        <v>1556340999039</v>
      </c>
      <c r="C2164" s="4" t="s">
        <v>6589</v>
      </c>
      <c r="D2164" s="4" t="s">
        <v>1131</v>
      </c>
      <c r="E2164" s="6" t="s">
        <v>2137</v>
      </c>
      <c r="F2164" s="5">
        <f>decoded[[#This Row],[FRT_DEC]]-B2163</f>
        <v>14</v>
      </c>
      <c r="G2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INFO]]))),G2163)</f>
        <v>63</v>
      </c>
    </row>
    <row r="2165" spans="1:7" x14ac:dyDescent="0.25">
      <c r="A2165" s="4" t="s">
        <v>2516</v>
      </c>
      <c r="B2165" s="5">
        <v>1556340999045</v>
      </c>
      <c r="C2165" s="4" t="s">
        <v>6590</v>
      </c>
      <c r="D2165" s="4" t="s">
        <v>97</v>
      </c>
      <c r="E2165" s="6" t="s">
        <v>2138</v>
      </c>
      <c r="F2165" s="5">
        <f>decoded[[#This Row],[FRT_DEC]]-B2164</f>
        <v>6</v>
      </c>
      <c r="G2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INFO]]))),G2164)</f>
        <v>63</v>
      </c>
    </row>
    <row r="2166" spans="1:7" x14ac:dyDescent="0.25">
      <c r="A2166" s="4" t="s">
        <v>2517</v>
      </c>
      <c r="B2166" s="5">
        <v>1556340999111</v>
      </c>
      <c r="C2166" s="4" t="s">
        <v>6591</v>
      </c>
      <c r="D2166" s="4" t="s">
        <v>110</v>
      </c>
      <c r="E2166" s="6" t="s">
        <v>290</v>
      </c>
      <c r="F2166" s="5">
        <f>decoded[[#This Row],[FRT_DEC]]-B2165</f>
        <v>66</v>
      </c>
      <c r="G2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INFO]]))),G2165)</f>
        <v>63</v>
      </c>
    </row>
    <row r="2167" spans="1:7" x14ac:dyDescent="0.25">
      <c r="A2167" s="4" t="s">
        <v>2518</v>
      </c>
      <c r="B2167" s="5">
        <v>1556340999124</v>
      </c>
      <c r="C2167" s="4" t="s">
        <v>6592</v>
      </c>
      <c r="D2167" s="4" t="s">
        <v>1131</v>
      </c>
      <c r="E2167" s="6" t="s">
        <v>2139</v>
      </c>
      <c r="F2167" s="5">
        <f>decoded[[#This Row],[FRT_DEC]]-B2166</f>
        <v>13</v>
      </c>
      <c r="G2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INFO]]))),G2166)</f>
        <v>63</v>
      </c>
    </row>
    <row r="2168" spans="1:7" x14ac:dyDescent="0.25">
      <c r="A2168" s="4" t="s">
        <v>2519</v>
      </c>
      <c r="B2168" s="5">
        <v>1556340999128</v>
      </c>
      <c r="C2168" s="4" t="s">
        <v>6593</v>
      </c>
      <c r="D2168" s="4" t="s">
        <v>97</v>
      </c>
      <c r="E2168" s="6" t="s">
        <v>2140</v>
      </c>
      <c r="F2168" s="5">
        <f>decoded[[#This Row],[FRT_DEC]]-B2167</f>
        <v>4</v>
      </c>
      <c r="G2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INFO]]))),G2167)</f>
        <v>63</v>
      </c>
    </row>
    <row r="2169" spans="1:7" x14ac:dyDescent="0.25">
      <c r="A2169" s="4" t="s">
        <v>2520</v>
      </c>
      <c r="B2169" s="5">
        <v>1556340999767</v>
      </c>
      <c r="C2169" s="4" t="s">
        <v>6594</v>
      </c>
      <c r="D2169" s="4" t="s">
        <v>112</v>
      </c>
      <c r="E2169" s="6" t="s">
        <v>3757</v>
      </c>
      <c r="F2169" s="5">
        <f>decoded[[#This Row],[FRT_DEC]]-B2168</f>
        <v>639</v>
      </c>
      <c r="G2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INFO]]))),G2168)</f>
        <v>63</v>
      </c>
    </row>
    <row r="2170" spans="1:7" x14ac:dyDescent="0.25">
      <c r="A2170" s="4" t="s">
        <v>2521</v>
      </c>
      <c r="B2170" s="5">
        <v>1556340999781</v>
      </c>
      <c r="C2170" s="4" t="s">
        <v>6595</v>
      </c>
      <c r="D2170" s="4" t="s">
        <v>1131</v>
      </c>
      <c r="E2170" s="6" t="s">
        <v>2141</v>
      </c>
      <c r="F2170" s="5">
        <f>decoded[[#This Row],[FRT_DEC]]-B2169</f>
        <v>14</v>
      </c>
      <c r="G2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INFO]]))),G2169)</f>
        <v>63</v>
      </c>
    </row>
    <row r="2171" spans="1:7" x14ac:dyDescent="0.25">
      <c r="A2171" s="4" t="s">
        <v>2522</v>
      </c>
      <c r="B2171" s="5">
        <v>1556340999786</v>
      </c>
      <c r="C2171" s="4" t="s">
        <v>6596</v>
      </c>
      <c r="D2171" s="4" t="s">
        <v>97</v>
      </c>
      <c r="E2171" s="6" t="s">
        <v>2142</v>
      </c>
      <c r="F2171" s="5">
        <f>decoded[[#This Row],[FRT_DEC]]-B2170</f>
        <v>5</v>
      </c>
      <c r="G2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INFO]]))),G2170)</f>
        <v>63</v>
      </c>
    </row>
    <row r="2172" spans="1:7" x14ac:dyDescent="0.25">
      <c r="A2172" s="4" t="s">
        <v>2523</v>
      </c>
      <c r="B2172" s="5">
        <v>1556340999791</v>
      </c>
      <c r="C2172" s="4" t="s">
        <v>6597</v>
      </c>
      <c r="D2172" s="4" t="s">
        <v>291</v>
      </c>
      <c r="E2172" s="6" t="s">
        <v>6598</v>
      </c>
      <c r="F2172" s="5">
        <f>decoded[[#This Row],[FRT_DEC]]-B2171</f>
        <v>5</v>
      </c>
      <c r="G2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INFO]]))),G2171)</f>
        <v>63</v>
      </c>
    </row>
    <row r="2173" spans="1:7" x14ac:dyDescent="0.25">
      <c r="A2173" s="4" t="s">
        <v>2524</v>
      </c>
      <c r="B2173" s="5">
        <v>1556340999795</v>
      </c>
      <c r="C2173" s="4" t="s">
        <v>6599</v>
      </c>
      <c r="D2173" s="4" t="s">
        <v>11</v>
      </c>
      <c r="E2173" s="6" t="s">
        <v>4012</v>
      </c>
      <c r="F2173" s="5">
        <f>decoded[[#This Row],[FRT_DEC]]-B2172</f>
        <v>4</v>
      </c>
      <c r="G2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INFO]]))),G2172)</f>
        <v>63</v>
      </c>
    </row>
    <row r="2174" spans="1:7" x14ac:dyDescent="0.25">
      <c r="A2174" s="4" t="s">
        <v>2525</v>
      </c>
      <c r="B2174" s="5">
        <v>1556340999805</v>
      </c>
      <c r="C2174" s="4" t="s">
        <v>6600</v>
      </c>
      <c r="D2174" s="4" t="s">
        <v>52</v>
      </c>
      <c r="E2174" s="6" t="s">
        <v>356</v>
      </c>
      <c r="F2174" s="5">
        <f>decoded[[#This Row],[FRT_DEC]]-B2173</f>
        <v>10</v>
      </c>
      <c r="G2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INFO]]))),G2173)</f>
        <v>63</v>
      </c>
    </row>
    <row r="2175" spans="1:7" x14ac:dyDescent="0.25">
      <c r="A2175" s="4" t="s">
        <v>2526</v>
      </c>
      <c r="B2175" s="5">
        <v>1556340999808</v>
      </c>
      <c r="C2175" s="4" t="s">
        <v>6601</v>
      </c>
      <c r="D2175" s="4" t="s">
        <v>358</v>
      </c>
      <c r="E2175" s="6" t="s">
        <v>4067</v>
      </c>
      <c r="F2175" s="5">
        <f>decoded[[#This Row],[FRT_DEC]]-B2174</f>
        <v>3</v>
      </c>
      <c r="G2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INFO]]))),G2174)</f>
        <v>63</v>
      </c>
    </row>
    <row r="2176" spans="1:7" x14ac:dyDescent="0.25">
      <c r="A2176" s="4" t="s">
        <v>2527</v>
      </c>
      <c r="B2176" s="5">
        <v>1556340999811</v>
      </c>
      <c r="C2176" s="4" t="s">
        <v>6602</v>
      </c>
      <c r="D2176" s="4" t="s">
        <v>8</v>
      </c>
      <c r="E2176" s="6" t="s">
        <v>4027</v>
      </c>
      <c r="F2176" s="5">
        <f>decoded[[#This Row],[FRT_DEC]]-B2175</f>
        <v>3</v>
      </c>
      <c r="G2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INFO]]))),G2175)</f>
        <v>63</v>
      </c>
    </row>
    <row r="2177" spans="1:7" x14ac:dyDescent="0.25">
      <c r="A2177" s="4" t="s">
        <v>2528</v>
      </c>
      <c r="B2177" s="5">
        <v>1556340999816</v>
      </c>
      <c r="C2177" s="4" t="s">
        <v>6603</v>
      </c>
      <c r="D2177" s="4" t="s">
        <v>11</v>
      </c>
      <c r="E2177" s="6" t="s">
        <v>4016</v>
      </c>
      <c r="F2177" s="5">
        <f>decoded[[#This Row],[FRT_DEC]]-B2176</f>
        <v>5</v>
      </c>
      <c r="G2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INFO]]))),G2176)</f>
        <v>63</v>
      </c>
    </row>
    <row r="2178" spans="1:7" x14ac:dyDescent="0.25">
      <c r="A2178" s="4" t="s">
        <v>2529</v>
      </c>
      <c r="B2178" s="5">
        <v>1556340999824</v>
      </c>
      <c r="C2178" s="4" t="s">
        <v>6604</v>
      </c>
      <c r="D2178" s="4" t="s">
        <v>52</v>
      </c>
      <c r="E2178" s="6" t="s">
        <v>2078</v>
      </c>
      <c r="F2178" s="5">
        <f>decoded[[#This Row],[FRT_DEC]]-B2177</f>
        <v>8</v>
      </c>
      <c r="G2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INFO]]))),G2177)</f>
        <v>63</v>
      </c>
    </row>
    <row r="2179" spans="1:7" x14ac:dyDescent="0.25">
      <c r="A2179" s="4" t="s">
        <v>2530</v>
      </c>
      <c r="B2179" s="5">
        <v>1556340999828</v>
      </c>
      <c r="C2179" s="4" t="s">
        <v>6605</v>
      </c>
      <c r="D2179" s="4" t="s">
        <v>2079</v>
      </c>
      <c r="E2179" s="6" t="s">
        <v>4066</v>
      </c>
      <c r="F2179" s="5">
        <f>decoded[[#This Row],[FRT_DEC]]-B2178</f>
        <v>4</v>
      </c>
      <c r="G2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INFO]]))),G2178)</f>
        <v>63</v>
      </c>
    </row>
    <row r="2180" spans="1:7" x14ac:dyDescent="0.25">
      <c r="A2180" s="4" t="s">
        <v>2531</v>
      </c>
      <c r="B2180" s="5">
        <v>1556340999873</v>
      </c>
      <c r="C2180" s="4" t="s">
        <v>6606</v>
      </c>
      <c r="D2180" s="4" t="s">
        <v>12</v>
      </c>
      <c r="E2180" s="6" t="s">
        <v>4</v>
      </c>
      <c r="F2180" s="5">
        <f>decoded[[#This Row],[FRT_DEC]]-B2179</f>
        <v>45</v>
      </c>
      <c r="G2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INFO]]))),G2179)</f>
        <v>63</v>
      </c>
    </row>
    <row r="2181" spans="1:7" x14ac:dyDescent="0.25">
      <c r="A2181" s="4" t="s">
        <v>2532</v>
      </c>
      <c r="B2181" s="5">
        <v>1556340999878</v>
      </c>
      <c r="C2181" s="4" t="s">
        <v>6607</v>
      </c>
      <c r="D2181" s="4" t="s">
        <v>8</v>
      </c>
      <c r="E2181" s="6" t="s">
        <v>4089</v>
      </c>
      <c r="F2181" s="5">
        <f>decoded[[#This Row],[FRT_DEC]]-B2180</f>
        <v>5</v>
      </c>
      <c r="G2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INFO]]))),G2180)</f>
        <v>63</v>
      </c>
    </row>
    <row r="2182" spans="1:7" x14ac:dyDescent="0.25">
      <c r="A2182" s="4" t="s">
        <v>2533</v>
      </c>
      <c r="B2182" s="5">
        <v>1556341000203</v>
      </c>
      <c r="C2182" s="4" t="s">
        <v>6608</v>
      </c>
      <c r="D2182" s="4" t="s">
        <v>12</v>
      </c>
      <c r="E2182" s="6" t="s">
        <v>4</v>
      </c>
      <c r="F2182" s="5">
        <f>decoded[[#This Row],[FRT_DEC]]-B2181</f>
        <v>325</v>
      </c>
      <c r="G2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INFO]]))),G2181)</f>
        <v>63</v>
      </c>
    </row>
    <row r="2183" spans="1:7" x14ac:dyDescent="0.25">
      <c r="A2183" s="4" t="s">
        <v>2534</v>
      </c>
      <c r="B2183" s="5">
        <v>1556341000207</v>
      </c>
      <c r="C2183" s="4" t="s">
        <v>6609</v>
      </c>
      <c r="D2183" s="4" t="s">
        <v>8</v>
      </c>
      <c r="E2183" s="6" t="s">
        <v>4078</v>
      </c>
      <c r="F2183" s="5">
        <f>decoded[[#This Row],[FRT_DEC]]-B2182</f>
        <v>4</v>
      </c>
      <c r="G2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INFO]]))),G2182)</f>
        <v>63</v>
      </c>
    </row>
    <row r="2184" spans="1:7" x14ac:dyDescent="0.25">
      <c r="A2184" s="4" t="s">
        <v>2535</v>
      </c>
      <c r="B2184" s="5">
        <v>1556341000398</v>
      </c>
      <c r="C2184" s="4" t="s">
        <v>6610</v>
      </c>
      <c r="D2184" s="4" t="s">
        <v>13</v>
      </c>
      <c r="E2184" s="6" t="s">
        <v>5</v>
      </c>
      <c r="F2184" s="5">
        <f>decoded[[#This Row],[FRT_DEC]]-B2183</f>
        <v>191</v>
      </c>
      <c r="G2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INFO]]))),G2183)</f>
        <v>63</v>
      </c>
    </row>
    <row r="2185" spans="1:7" x14ac:dyDescent="0.25">
      <c r="A2185" s="4" t="s">
        <v>2536</v>
      </c>
      <c r="B2185" s="5">
        <v>1556341000402</v>
      </c>
      <c r="C2185" s="4" t="s">
        <v>6611</v>
      </c>
      <c r="D2185" s="4" t="s">
        <v>11</v>
      </c>
      <c r="E2185" s="6" t="s">
        <v>4010</v>
      </c>
      <c r="F2185" s="5">
        <f>decoded[[#This Row],[FRT_DEC]]-B2184</f>
        <v>4</v>
      </c>
      <c r="G2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INFO]]))),G2184)</f>
        <v>63</v>
      </c>
    </row>
    <row r="2186" spans="1:7" x14ac:dyDescent="0.25">
      <c r="A2186" s="4" t="s">
        <v>2537</v>
      </c>
      <c r="B2186" s="5">
        <v>1556341000479</v>
      </c>
      <c r="C2186" s="4" t="s">
        <v>6612</v>
      </c>
      <c r="D2186" s="4" t="s">
        <v>12</v>
      </c>
      <c r="E2186" s="6" t="s">
        <v>4</v>
      </c>
      <c r="F2186" s="5">
        <f>decoded[[#This Row],[FRT_DEC]]-B2185</f>
        <v>77</v>
      </c>
      <c r="G2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INFO]]))),G2185)</f>
        <v>63</v>
      </c>
    </row>
    <row r="2187" spans="1:7" x14ac:dyDescent="0.25">
      <c r="A2187" s="4" t="s">
        <v>2538</v>
      </c>
      <c r="B2187" s="5">
        <v>1556341000482</v>
      </c>
      <c r="C2187" s="4" t="s">
        <v>6613</v>
      </c>
      <c r="D2187" s="4" t="s">
        <v>14</v>
      </c>
      <c r="E2187" s="6" t="s">
        <v>6</v>
      </c>
      <c r="F2187" s="5">
        <f>decoded[[#This Row],[FRT_DEC]]-B2186</f>
        <v>3</v>
      </c>
      <c r="G2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INFO]]))),G2186)</f>
        <v>63</v>
      </c>
    </row>
    <row r="2188" spans="1:7" x14ac:dyDescent="0.25">
      <c r="A2188" s="4" t="s">
        <v>2539</v>
      </c>
      <c r="B2188" s="5">
        <v>1556341000495</v>
      </c>
      <c r="C2188" s="4" t="s">
        <v>6614</v>
      </c>
      <c r="D2188" s="4" t="s">
        <v>14</v>
      </c>
      <c r="E2188" s="6" t="s">
        <v>71</v>
      </c>
      <c r="F2188" s="5">
        <f>decoded[[#This Row],[FRT_DEC]]-B2187</f>
        <v>13</v>
      </c>
      <c r="G2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INFO]]))),G2187)</f>
        <v>63</v>
      </c>
    </row>
    <row r="2189" spans="1:7" x14ac:dyDescent="0.25">
      <c r="A2189" s="4" t="s">
        <v>2540</v>
      </c>
      <c r="B2189" s="5">
        <v>1556341000627</v>
      </c>
      <c r="C2189" s="4" t="s">
        <v>6615</v>
      </c>
      <c r="D2189" s="4" t="s">
        <v>55</v>
      </c>
      <c r="E2189" s="6" t="s">
        <v>4051</v>
      </c>
      <c r="F2189" s="5">
        <f>decoded[[#This Row],[FRT_DEC]]-B2188</f>
        <v>132</v>
      </c>
      <c r="G2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INFO]]))),G2188)</f>
        <v>63</v>
      </c>
    </row>
    <row r="2190" spans="1:7" x14ac:dyDescent="0.25">
      <c r="A2190" s="4" t="s">
        <v>2541</v>
      </c>
      <c r="B2190" s="5">
        <v>1556341000629</v>
      </c>
      <c r="C2190" s="4" t="s">
        <v>6616</v>
      </c>
      <c r="D2190" s="4" t="s">
        <v>3743</v>
      </c>
      <c r="E2190" s="6" t="s">
        <v>6617</v>
      </c>
      <c r="F2190" s="5">
        <f>decoded[[#This Row],[FRT_DEC]]-B2189</f>
        <v>2</v>
      </c>
      <c r="G2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INFO]]))),G2189)</f>
        <v>63</v>
      </c>
    </row>
    <row r="2191" spans="1:7" x14ac:dyDescent="0.25">
      <c r="A2191" s="4" t="s">
        <v>2542</v>
      </c>
      <c r="B2191" s="5">
        <v>1556341000631</v>
      </c>
      <c r="C2191" s="4" t="s">
        <v>6618</v>
      </c>
      <c r="D2191" s="4" t="s">
        <v>3743</v>
      </c>
      <c r="E2191" s="6" t="s">
        <v>3983</v>
      </c>
      <c r="F2191" s="5">
        <f>decoded[[#This Row],[FRT_DEC]]-B2190</f>
        <v>2</v>
      </c>
      <c r="G2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INFO]]))),G2190)</f>
        <v>63</v>
      </c>
    </row>
    <row r="2192" spans="1:7" x14ac:dyDescent="0.25">
      <c r="A2192" s="4" t="s">
        <v>2543</v>
      </c>
      <c r="B2192" s="5">
        <v>1556341000646</v>
      </c>
      <c r="C2192" s="4" t="s">
        <v>6619</v>
      </c>
      <c r="D2192" s="4" t="s">
        <v>73</v>
      </c>
      <c r="E2192" s="6" t="s">
        <v>2080</v>
      </c>
      <c r="F2192" s="5">
        <f>decoded[[#This Row],[FRT_DEC]]-B2191</f>
        <v>15</v>
      </c>
      <c r="G2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INFO]]))),G2191)</f>
        <v>63</v>
      </c>
    </row>
    <row r="2193" spans="1:7" x14ac:dyDescent="0.25">
      <c r="A2193" s="4" t="s">
        <v>2544</v>
      </c>
      <c r="B2193" s="5">
        <v>1556341000652</v>
      </c>
      <c r="C2193" s="4" t="s">
        <v>6620</v>
      </c>
      <c r="D2193" s="4" t="s">
        <v>2081</v>
      </c>
      <c r="E2193" s="6" t="s">
        <v>2083</v>
      </c>
      <c r="F2193" s="5">
        <f>decoded[[#This Row],[FRT_DEC]]-B2192</f>
        <v>6</v>
      </c>
      <c r="G2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INFO]]))),G2192)</f>
        <v>63</v>
      </c>
    </row>
    <row r="2194" spans="1:7" x14ac:dyDescent="0.25">
      <c r="A2194" s="4" t="s">
        <v>2545</v>
      </c>
      <c r="B2194" s="5">
        <v>1556341000656</v>
      </c>
      <c r="C2194" s="4" t="s">
        <v>6621</v>
      </c>
      <c r="D2194" s="4" t="s">
        <v>8</v>
      </c>
      <c r="E2194" s="6" t="s">
        <v>4090</v>
      </c>
      <c r="F2194" s="5">
        <f>decoded[[#This Row],[FRT_DEC]]-B2193</f>
        <v>4</v>
      </c>
      <c r="G2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INFO]]))),G2193)</f>
        <v>63</v>
      </c>
    </row>
    <row r="2195" spans="1:7" ht="30" x14ac:dyDescent="0.25">
      <c r="A2195" s="4" t="s">
        <v>2546</v>
      </c>
      <c r="B2195" s="5">
        <v>1556341000667</v>
      </c>
      <c r="C2195" s="4" t="s">
        <v>6622</v>
      </c>
      <c r="D2195" s="4" t="s">
        <v>267</v>
      </c>
      <c r="E2195" s="6" t="s">
        <v>3725</v>
      </c>
      <c r="F2195" s="5">
        <f>decoded[[#This Row],[FRT_DEC]]-B2194</f>
        <v>11</v>
      </c>
      <c r="G2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INFO]]))),G2194)</f>
        <v>63</v>
      </c>
    </row>
    <row r="2196" spans="1:7" x14ac:dyDescent="0.25">
      <c r="A2196" s="4" t="s">
        <v>2547</v>
      </c>
      <c r="B2196" s="5">
        <v>1556341000670</v>
      </c>
      <c r="C2196" s="4" t="s">
        <v>6623</v>
      </c>
      <c r="D2196" s="4" t="s">
        <v>269</v>
      </c>
      <c r="E2196" s="6" t="s">
        <v>298</v>
      </c>
      <c r="F2196" s="5">
        <f>decoded[[#This Row],[FRT_DEC]]-B2195</f>
        <v>3</v>
      </c>
      <c r="G2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INFO]]))),G2195)</f>
        <v>63</v>
      </c>
    </row>
    <row r="2197" spans="1:7" x14ac:dyDescent="0.25">
      <c r="A2197" s="4" t="s">
        <v>2548</v>
      </c>
      <c r="B2197" s="5">
        <v>1556341000682</v>
      </c>
      <c r="C2197" s="4" t="s">
        <v>6624</v>
      </c>
      <c r="D2197" s="4" t="s">
        <v>11</v>
      </c>
      <c r="E2197" s="6" t="s">
        <v>4011</v>
      </c>
      <c r="F2197" s="5">
        <f>decoded[[#This Row],[FRT_DEC]]-B2196</f>
        <v>12</v>
      </c>
      <c r="G2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INFO]]))),G2196)</f>
        <v>63</v>
      </c>
    </row>
    <row r="2198" spans="1:7" x14ac:dyDescent="0.25">
      <c r="A2198" s="4" t="s">
        <v>2549</v>
      </c>
      <c r="B2198" s="5">
        <v>1556341000702</v>
      </c>
      <c r="C2198" s="4" t="s">
        <v>6625</v>
      </c>
      <c r="D2198" s="4" t="s">
        <v>52</v>
      </c>
      <c r="E2198" s="6" t="s">
        <v>56</v>
      </c>
      <c r="F2198" s="5">
        <f>decoded[[#This Row],[FRT_DEC]]-B2197</f>
        <v>20</v>
      </c>
      <c r="G2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INFO]]))),G2197)</f>
        <v>63</v>
      </c>
    </row>
    <row r="2199" spans="1:7" x14ac:dyDescent="0.25">
      <c r="A2199" s="4" t="s">
        <v>2550</v>
      </c>
      <c r="B2199" s="5">
        <v>1556341000707</v>
      </c>
      <c r="C2199" s="4" t="s">
        <v>6626</v>
      </c>
      <c r="D2199" s="4" t="s">
        <v>272</v>
      </c>
      <c r="E2199" s="6" t="s">
        <v>6627</v>
      </c>
      <c r="F2199" s="5">
        <f>decoded[[#This Row],[FRT_DEC]]-B2198</f>
        <v>5</v>
      </c>
      <c r="G2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INFO]]))),G2198)</f>
        <v>63</v>
      </c>
    </row>
    <row r="2200" spans="1:7" x14ac:dyDescent="0.25">
      <c r="A2200" s="4" t="s">
        <v>2551</v>
      </c>
      <c r="B2200" s="5">
        <v>1556341000716</v>
      </c>
      <c r="C2200" s="4" t="s">
        <v>6628</v>
      </c>
      <c r="D2200" s="4" t="s">
        <v>57</v>
      </c>
      <c r="E2200" s="6" t="s">
        <v>366</v>
      </c>
      <c r="F2200" s="5">
        <f>decoded[[#This Row],[FRT_DEC]]-B2199</f>
        <v>9</v>
      </c>
      <c r="G2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INFO]]))),G2199)</f>
        <v>63</v>
      </c>
    </row>
    <row r="2201" spans="1:7" x14ac:dyDescent="0.25">
      <c r="A2201" s="4" t="s">
        <v>2552</v>
      </c>
      <c r="B2201" s="5">
        <v>1556341000720</v>
      </c>
      <c r="C2201" s="4" t="s">
        <v>6629</v>
      </c>
      <c r="D2201" s="4" t="s">
        <v>57</v>
      </c>
      <c r="E2201" s="6" t="s">
        <v>368</v>
      </c>
      <c r="F2201" s="5">
        <f>decoded[[#This Row],[FRT_DEC]]-B2200</f>
        <v>4</v>
      </c>
      <c r="G2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INFO]]))),G2200)</f>
        <v>63</v>
      </c>
    </row>
    <row r="2202" spans="1:7" x14ac:dyDescent="0.25">
      <c r="A2202" s="4" t="s">
        <v>2553</v>
      </c>
      <c r="B2202" s="5">
        <v>1556341000723</v>
      </c>
      <c r="C2202" s="4" t="s">
        <v>6630</v>
      </c>
      <c r="D2202" s="4" t="s">
        <v>57</v>
      </c>
      <c r="E2202" s="6" t="s">
        <v>59</v>
      </c>
      <c r="F2202" s="5">
        <f>decoded[[#This Row],[FRT_DEC]]-B2201</f>
        <v>3</v>
      </c>
      <c r="G2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INFO]]))),G2201)</f>
        <v>63</v>
      </c>
    </row>
    <row r="2203" spans="1:7" x14ac:dyDescent="0.25">
      <c r="A2203" s="4" t="s">
        <v>2554</v>
      </c>
      <c r="B2203" s="5">
        <v>1556341000727</v>
      </c>
      <c r="C2203" s="4" t="s">
        <v>6631</v>
      </c>
      <c r="D2203" s="4" t="s">
        <v>57</v>
      </c>
      <c r="E2203" s="6" t="s">
        <v>60</v>
      </c>
      <c r="F2203" s="5">
        <f>decoded[[#This Row],[FRT_DEC]]-B2202</f>
        <v>4</v>
      </c>
      <c r="G2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INFO]]))),G2202)</f>
        <v>63</v>
      </c>
    </row>
    <row r="2204" spans="1:7" x14ac:dyDescent="0.25">
      <c r="A2204" s="4" t="s">
        <v>2555</v>
      </c>
      <c r="B2204" s="5">
        <v>1556341000730</v>
      </c>
      <c r="C2204" s="4" t="s">
        <v>6632</v>
      </c>
      <c r="D2204" s="4" t="s">
        <v>61</v>
      </c>
      <c r="E2204" s="6" t="s">
        <v>6633</v>
      </c>
      <c r="F2204" s="5">
        <f>decoded[[#This Row],[FRT_DEC]]-B2203</f>
        <v>3</v>
      </c>
      <c r="G2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INFO]]))),G2203)</f>
        <v>63</v>
      </c>
    </row>
    <row r="2205" spans="1:7" x14ac:dyDescent="0.25">
      <c r="A2205" s="4" t="s">
        <v>2556</v>
      </c>
      <c r="B2205" s="5">
        <v>1556341000733</v>
      </c>
      <c r="C2205" s="4" t="s">
        <v>6634</v>
      </c>
      <c r="D2205" s="4" t="s">
        <v>62</v>
      </c>
      <c r="E2205" s="6" t="s">
        <v>63</v>
      </c>
      <c r="F2205" s="5">
        <f>decoded[[#This Row],[FRT_DEC]]-B2204</f>
        <v>3</v>
      </c>
      <c r="G2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INFO]]))),G2204)</f>
        <v>63</v>
      </c>
    </row>
    <row r="2206" spans="1:7" x14ac:dyDescent="0.25">
      <c r="A2206" s="4" t="s">
        <v>2557</v>
      </c>
      <c r="B2206" s="5">
        <v>1556341000746</v>
      </c>
      <c r="C2206" s="4" t="s">
        <v>6635</v>
      </c>
      <c r="D2206" s="4" t="s">
        <v>1131</v>
      </c>
      <c r="E2206" s="6" t="s">
        <v>2143</v>
      </c>
      <c r="F2206" s="5">
        <f>decoded[[#This Row],[FRT_DEC]]-B2205</f>
        <v>13</v>
      </c>
      <c r="G2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INFO]]))),G2205)</f>
        <v>63</v>
      </c>
    </row>
    <row r="2207" spans="1:7" x14ac:dyDescent="0.25">
      <c r="A2207" s="4" t="s">
        <v>2558</v>
      </c>
      <c r="B2207" s="5">
        <v>1556341000752</v>
      </c>
      <c r="C2207" s="4" t="s">
        <v>6636</v>
      </c>
      <c r="D2207" s="4" t="s">
        <v>1131</v>
      </c>
      <c r="E2207" s="6" t="s">
        <v>2144</v>
      </c>
      <c r="F2207" s="5">
        <f>decoded[[#This Row],[FRT_DEC]]-B2206</f>
        <v>6</v>
      </c>
      <c r="G2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INFO]]))),G2206)</f>
        <v>63</v>
      </c>
    </row>
    <row r="2208" spans="1:7" x14ac:dyDescent="0.25">
      <c r="A2208" s="4" t="s">
        <v>2559</v>
      </c>
      <c r="B2208" s="5">
        <v>1556341000764</v>
      </c>
      <c r="C2208" s="4" t="s">
        <v>6637</v>
      </c>
      <c r="D2208" s="4" t="s">
        <v>1131</v>
      </c>
      <c r="E2208" s="6" t="s">
        <v>2145</v>
      </c>
      <c r="F2208" s="5">
        <f>decoded[[#This Row],[FRT_DEC]]-B2207</f>
        <v>12</v>
      </c>
      <c r="G2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INFO]]))),G2207)</f>
        <v>63</v>
      </c>
    </row>
    <row r="2209" spans="1:7" x14ac:dyDescent="0.25">
      <c r="A2209" s="4" t="s">
        <v>2560</v>
      </c>
      <c r="B2209" s="5">
        <v>1556341000769</v>
      </c>
      <c r="C2209" s="4" t="s">
        <v>6638</v>
      </c>
      <c r="D2209" s="4" t="s">
        <v>65</v>
      </c>
      <c r="E2209" s="6" t="s">
        <v>66</v>
      </c>
      <c r="F2209" s="5">
        <f>decoded[[#This Row],[FRT_DEC]]-B2208</f>
        <v>5</v>
      </c>
      <c r="G2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INFO]]))),G2208)</f>
        <v>63</v>
      </c>
    </row>
    <row r="2210" spans="1:7" x14ac:dyDescent="0.25">
      <c r="A2210" s="4" t="s">
        <v>2561</v>
      </c>
      <c r="B2210" s="5">
        <v>1556341000778</v>
      </c>
      <c r="C2210" s="4" t="s">
        <v>6639</v>
      </c>
      <c r="D2210" s="4" t="s">
        <v>11</v>
      </c>
      <c r="E2210" s="6" t="s">
        <v>4023</v>
      </c>
      <c r="F2210" s="5">
        <f>decoded[[#This Row],[FRT_DEC]]-B2209</f>
        <v>9</v>
      </c>
      <c r="G2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INFO]]))),G2209)</f>
        <v>63</v>
      </c>
    </row>
    <row r="2211" spans="1:7" x14ac:dyDescent="0.25">
      <c r="A2211" s="4" t="s">
        <v>2562</v>
      </c>
      <c r="B2211" s="5">
        <v>1556341000788</v>
      </c>
      <c r="C2211" s="4" t="s">
        <v>6640</v>
      </c>
      <c r="D2211" s="4" t="s">
        <v>52</v>
      </c>
      <c r="E2211" s="6" t="s">
        <v>754</v>
      </c>
      <c r="F2211" s="5">
        <f>decoded[[#This Row],[FRT_DEC]]-B2210</f>
        <v>10</v>
      </c>
      <c r="G2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INFO]]))),G2210)</f>
        <v>63</v>
      </c>
    </row>
    <row r="2212" spans="1:7" x14ac:dyDescent="0.25">
      <c r="A2212" s="4" t="s">
        <v>2563</v>
      </c>
      <c r="B2212" s="5">
        <v>1556341000793</v>
      </c>
      <c r="C2212" s="4" t="s">
        <v>6641</v>
      </c>
      <c r="D2212" s="4" t="s">
        <v>11</v>
      </c>
      <c r="E2212" s="6" t="s">
        <v>4015</v>
      </c>
      <c r="F2212" s="5">
        <f>decoded[[#This Row],[FRT_DEC]]-B2211</f>
        <v>5</v>
      </c>
      <c r="G2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INFO]]))),G2211)</f>
        <v>63</v>
      </c>
    </row>
    <row r="2213" spans="1:7" x14ac:dyDescent="0.25">
      <c r="A2213" s="4" t="s">
        <v>2564</v>
      </c>
      <c r="B2213" s="5">
        <v>1556341000802</v>
      </c>
      <c r="C2213" s="4" t="s">
        <v>6642</v>
      </c>
      <c r="D2213" s="4" t="s">
        <v>52</v>
      </c>
      <c r="E2213" s="6" t="s">
        <v>64</v>
      </c>
      <c r="F2213" s="5">
        <f>decoded[[#This Row],[FRT_DEC]]-B2212</f>
        <v>9</v>
      </c>
      <c r="G2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INFO]]))),G2212)</f>
        <v>63</v>
      </c>
    </row>
    <row r="2214" spans="1:7" x14ac:dyDescent="0.25">
      <c r="A2214" s="4" t="s">
        <v>2565</v>
      </c>
      <c r="B2214" s="5">
        <v>1556341000807</v>
      </c>
      <c r="C2214" s="4" t="s">
        <v>6643</v>
      </c>
      <c r="D2214" s="4" t="s">
        <v>67</v>
      </c>
      <c r="E2214" s="6" t="s">
        <v>4091</v>
      </c>
      <c r="F2214" s="5">
        <f>decoded[[#This Row],[FRT_DEC]]-B2213</f>
        <v>5</v>
      </c>
      <c r="G2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INFO]]))),G2213)</f>
        <v>63</v>
      </c>
    </row>
    <row r="2215" spans="1:7" x14ac:dyDescent="0.25">
      <c r="A2215" s="4" t="s">
        <v>2566</v>
      </c>
      <c r="B2215" s="5">
        <v>1556341000813</v>
      </c>
      <c r="C2215" s="4" t="s">
        <v>6644</v>
      </c>
      <c r="D2215" s="4" t="s">
        <v>97</v>
      </c>
      <c r="E2215" s="6" t="s">
        <v>3741</v>
      </c>
      <c r="F2215" s="5">
        <f>decoded[[#This Row],[FRT_DEC]]-B2214</f>
        <v>6</v>
      </c>
      <c r="G2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INFO]]))),G2214)</f>
        <v>63</v>
      </c>
    </row>
    <row r="2216" spans="1:7" x14ac:dyDescent="0.25">
      <c r="A2216" s="4" t="s">
        <v>2567</v>
      </c>
      <c r="B2216" s="5">
        <v>1556341000818</v>
      </c>
      <c r="C2216" s="4" t="s">
        <v>6645</v>
      </c>
      <c r="D2216" s="4" t="s">
        <v>97</v>
      </c>
      <c r="E2216" s="6" t="s">
        <v>2127</v>
      </c>
      <c r="F2216" s="5">
        <f>decoded[[#This Row],[FRT_DEC]]-B2215</f>
        <v>5</v>
      </c>
      <c r="G2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INFO]]))),G2215)</f>
        <v>63</v>
      </c>
    </row>
    <row r="2217" spans="1:7" x14ac:dyDescent="0.25">
      <c r="A2217" s="4" t="s">
        <v>2568</v>
      </c>
      <c r="B2217" s="5">
        <v>1556341000831</v>
      </c>
      <c r="C2217" s="4" t="s">
        <v>6646</v>
      </c>
      <c r="D2217" s="4" t="s">
        <v>9</v>
      </c>
      <c r="E2217" s="6" t="s">
        <v>4002</v>
      </c>
      <c r="F2217" s="5">
        <f>decoded[[#This Row],[FRT_DEC]]-B2216</f>
        <v>13</v>
      </c>
      <c r="G2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INFO]]))),G2216)</f>
        <v>63</v>
      </c>
    </row>
    <row r="2218" spans="1:7" x14ac:dyDescent="0.25">
      <c r="A2218" s="4" t="s">
        <v>2569</v>
      </c>
      <c r="B2218" s="5">
        <v>1556341000835</v>
      </c>
      <c r="C2218" s="4" t="s">
        <v>6647</v>
      </c>
      <c r="D2218" s="4" t="s">
        <v>97</v>
      </c>
      <c r="E2218" s="6" t="s">
        <v>2146</v>
      </c>
      <c r="F2218" s="5">
        <f>decoded[[#This Row],[FRT_DEC]]-B2217</f>
        <v>4</v>
      </c>
      <c r="G2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INFO]]))),G2217)</f>
        <v>63</v>
      </c>
    </row>
    <row r="2219" spans="1:7" x14ac:dyDescent="0.25">
      <c r="A2219" s="4" t="s">
        <v>2570</v>
      </c>
      <c r="B2219" s="5">
        <v>1556341001591</v>
      </c>
      <c r="C2219" s="4" t="s">
        <v>6648</v>
      </c>
      <c r="D2219" s="4" t="s">
        <v>12</v>
      </c>
      <c r="E2219" s="6" t="s">
        <v>4</v>
      </c>
      <c r="F2219" s="5">
        <f>decoded[[#This Row],[FRT_DEC]]-B2218</f>
        <v>756</v>
      </c>
      <c r="G2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INFO]]))),G2218)</f>
        <v>63</v>
      </c>
    </row>
    <row r="2220" spans="1:7" x14ac:dyDescent="0.25">
      <c r="A2220" s="4" t="s">
        <v>2571</v>
      </c>
      <c r="B2220" s="5">
        <v>1556341001596</v>
      </c>
      <c r="C2220" s="4" t="s">
        <v>6649</v>
      </c>
      <c r="D2220" s="4" t="s">
        <v>8</v>
      </c>
      <c r="E2220" s="6" t="s">
        <v>4078</v>
      </c>
      <c r="F2220" s="5">
        <f>decoded[[#This Row],[FRT_DEC]]-B2219</f>
        <v>5</v>
      </c>
      <c r="G2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INFO]]))),G2219)</f>
        <v>63</v>
      </c>
    </row>
    <row r="2221" spans="1:7" x14ac:dyDescent="0.25">
      <c r="A2221" s="4" t="s">
        <v>2572</v>
      </c>
      <c r="B2221" s="5">
        <v>1556341001682</v>
      </c>
      <c r="C2221" s="4" t="s">
        <v>6650</v>
      </c>
      <c r="D2221" s="4" t="s">
        <v>12</v>
      </c>
      <c r="E2221" s="6" t="s">
        <v>4</v>
      </c>
      <c r="F2221" s="5">
        <f>decoded[[#This Row],[FRT_DEC]]-B2220</f>
        <v>86</v>
      </c>
      <c r="G2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INFO]]))),G2220)</f>
        <v>63</v>
      </c>
    </row>
    <row r="2222" spans="1:7" x14ac:dyDescent="0.25">
      <c r="A2222" s="4" t="s">
        <v>2573</v>
      </c>
      <c r="B2222" s="5">
        <v>1556341001687</v>
      </c>
      <c r="C2222" s="4" t="s">
        <v>6651</v>
      </c>
      <c r="D2222" s="4" t="s">
        <v>8</v>
      </c>
      <c r="E2222" s="6" t="s">
        <v>4080</v>
      </c>
      <c r="F2222" s="5">
        <f>decoded[[#This Row],[FRT_DEC]]-B2221</f>
        <v>5</v>
      </c>
      <c r="G2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INFO]]))),G2221)</f>
        <v>63</v>
      </c>
    </row>
    <row r="2223" spans="1:7" x14ac:dyDescent="0.25">
      <c r="A2223" s="4" t="s">
        <v>2574</v>
      </c>
      <c r="B2223" s="5">
        <v>1556341001795</v>
      </c>
      <c r="C2223" s="4" t="s">
        <v>6652</v>
      </c>
      <c r="D2223" s="4" t="s">
        <v>12</v>
      </c>
      <c r="E2223" s="6" t="s">
        <v>4</v>
      </c>
      <c r="F2223" s="5">
        <f>decoded[[#This Row],[FRT_DEC]]-B2222</f>
        <v>108</v>
      </c>
      <c r="G2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INFO]]))),G2222)</f>
        <v>63</v>
      </c>
    </row>
    <row r="2224" spans="1:7" x14ac:dyDescent="0.25">
      <c r="A2224" s="4" t="s">
        <v>2575</v>
      </c>
      <c r="B2224" s="5">
        <v>1556341001800</v>
      </c>
      <c r="C2224" s="4" t="s">
        <v>6653</v>
      </c>
      <c r="D2224" s="4" t="s">
        <v>8</v>
      </c>
      <c r="E2224" s="6" t="s">
        <v>4682</v>
      </c>
      <c r="F2224" s="5">
        <f>decoded[[#This Row],[FRT_DEC]]-B2223</f>
        <v>5</v>
      </c>
      <c r="G2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INFO]]))),G2223)</f>
        <v>63</v>
      </c>
    </row>
    <row r="2225" spans="1:7" x14ac:dyDescent="0.25">
      <c r="A2225" s="4" t="s">
        <v>2576</v>
      </c>
      <c r="B2225" s="5">
        <v>1556341004939</v>
      </c>
      <c r="C2225" s="4" t="s">
        <v>6654</v>
      </c>
      <c r="D2225" s="4" t="s">
        <v>1131</v>
      </c>
      <c r="E2225" s="6" t="s">
        <v>2120</v>
      </c>
      <c r="F2225" s="5">
        <f>decoded[[#This Row],[FRT_DEC]]-B2224</f>
        <v>3139</v>
      </c>
      <c r="G2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INFO]]))),G2224)</f>
        <v>63</v>
      </c>
    </row>
    <row r="2226" spans="1:7" x14ac:dyDescent="0.25">
      <c r="A2226" s="4" t="s">
        <v>2577</v>
      </c>
      <c r="B2226" s="5">
        <v>1556341004942</v>
      </c>
      <c r="C2226" s="4" t="s">
        <v>6655</v>
      </c>
      <c r="D2226" s="4" t="s">
        <v>97</v>
      </c>
      <c r="E2226" s="6" t="s">
        <v>2121</v>
      </c>
      <c r="F2226" s="5">
        <f>decoded[[#This Row],[FRT_DEC]]-B2225</f>
        <v>3</v>
      </c>
      <c r="G2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INFO]]))),G2225)</f>
        <v>63</v>
      </c>
    </row>
    <row r="2227" spans="1:7" x14ac:dyDescent="0.25">
      <c r="A2227" s="4" t="s">
        <v>2578</v>
      </c>
      <c r="B2227" s="5">
        <v>1556341005092</v>
      </c>
      <c r="C2227" s="4" t="s">
        <v>6656</v>
      </c>
      <c r="D2227" s="4" t="s">
        <v>109</v>
      </c>
      <c r="E2227" s="6" t="s">
        <v>3768</v>
      </c>
      <c r="F2227" s="5">
        <f>decoded[[#This Row],[FRT_DEC]]-B2226</f>
        <v>150</v>
      </c>
      <c r="G2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INFO]]))),G2226)</f>
        <v>63</v>
      </c>
    </row>
    <row r="2228" spans="1:7" x14ac:dyDescent="0.25">
      <c r="A2228" s="4" t="s">
        <v>2579</v>
      </c>
      <c r="B2228" s="5">
        <v>1556341005096</v>
      </c>
      <c r="C2228" s="4" t="s">
        <v>6657</v>
      </c>
      <c r="D2228" s="4" t="s">
        <v>3742</v>
      </c>
      <c r="E2228" s="6" t="s">
        <v>6658</v>
      </c>
      <c r="F2228" s="5">
        <f>decoded[[#This Row],[FRT_DEC]]-B2227</f>
        <v>4</v>
      </c>
      <c r="G2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INFO]]))),G2227)</f>
        <v>63</v>
      </c>
    </row>
    <row r="2229" spans="1:7" x14ac:dyDescent="0.25">
      <c r="A2229" s="4" t="s">
        <v>2580</v>
      </c>
      <c r="B2229" s="5">
        <v>1556341005098</v>
      </c>
      <c r="C2229" s="4" t="s">
        <v>6659</v>
      </c>
      <c r="D2229" s="4" t="s">
        <v>3742</v>
      </c>
      <c r="E2229" s="6" t="s">
        <v>3982</v>
      </c>
      <c r="F2229" s="5">
        <f>decoded[[#This Row],[FRT_DEC]]-B2228</f>
        <v>2</v>
      </c>
      <c r="G2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INFO]]))),G2228)</f>
        <v>63</v>
      </c>
    </row>
    <row r="2230" spans="1:7" x14ac:dyDescent="0.25">
      <c r="A2230" s="4" t="s">
        <v>2581</v>
      </c>
      <c r="B2230" s="5">
        <v>1556341005111</v>
      </c>
      <c r="C2230" s="4" t="s">
        <v>6660</v>
      </c>
      <c r="D2230" s="4" t="s">
        <v>1131</v>
      </c>
      <c r="E2230" s="6" t="s">
        <v>2122</v>
      </c>
      <c r="F2230" s="5">
        <f>decoded[[#This Row],[FRT_DEC]]-B2229</f>
        <v>13</v>
      </c>
      <c r="G2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INFO]]))),G2229)</f>
        <v>63</v>
      </c>
    </row>
    <row r="2231" spans="1:7" x14ac:dyDescent="0.25">
      <c r="A2231" s="4" t="s">
        <v>2582</v>
      </c>
      <c r="B2231" s="5">
        <v>1556341005115</v>
      </c>
      <c r="C2231" s="4" t="s">
        <v>6661</v>
      </c>
      <c r="D2231" s="4" t="s">
        <v>97</v>
      </c>
      <c r="E2231" s="6" t="s">
        <v>2123</v>
      </c>
      <c r="F2231" s="5">
        <f>decoded[[#This Row],[FRT_DEC]]-B2230</f>
        <v>4</v>
      </c>
      <c r="G2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INFO]]))),G2230)</f>
        <v>63</v>
      </c>
    </row>
    <row r="2232" spans="1:7" x14ac:dyDescent="0.25">
      <c r="A2232" s="4" t="s">
        <v>2583</v>
      </c>
      <c r="B2232" s="5">
        <v>1556341005184</v>
      </c>
      <c r="C2232" s="4" t="s">
        <v>6662</v>
      </c>
      <c r="D2232" s="4" t="s">
        <v>110</v>
      </c>
      <c r="E2232" s="6" t="s">
        <v>234</v>
      </c>
      <c r="F2232" s="5">
        <f>decoded[[#This Row],[FRT_DEC]]-B2231</f>
        <v>69</v>
      </c>
      <c r="G2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INFO]]))),G2231)</f>
        <v>63</v>
      </c>
    </row>
    <row r="2233" spans="1:7" x14ac:dyDescent="0.25">
      <c r="A2233" s="4" t="s">
        <v>2584</v>
      </c>
      <c r="B2233" s="5">
        <v>1556341005196</v>
      </c>
      <c r="C2233" s="4" t="s">
        <v>6663</v>
      </c>
      <c r="D2233" s="4" t="s">
        <v>1131</v>
      </c>
      <c r="E2233" s="6" t="s">
        <v>2124</v>
      </c>
      <c r="F2233" s="5">
        <f>decoded[[#This Row],[FRT_DEC]]-B2232</f>
        <v>12</v>
      </c>
      <c r="G2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INFO]]))),G2232)</f>
        <v>63</v>
      </c>
    </row>
    <row r="2234" spans="1:7" x14ac:dyDescent="0.25">
      <c r="A2234" s="4" t="s">
        <v>2585</v>
      </c>
      <c r="B2234" s="5">
        <v>1556341005200</v>
      </c>
      <c r="C2234" s="4" t="s">
        <v>6664</v>
      </c>
      <c r="D2234" s="4" t="s">
        <v>97</v>
      </c>
      <c r="E2234" s="6" t="s">
        <v>2125</v>
      </c>
      <c r="F2234" s="5">
        <f>decoded[[#This Row],[FRT_DEC]]-B2233</f>
        <v>4</v>
      </c>
      <c r="G2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INFO]]))),G2233)</f>
        <v>63</v>
      </c>
    </row>
    <row r="2235" spans="1:7" x14ac:dyDescent="0.25">
      <c r="A2235" s="4" t="s">
        <v>2586</v>
      </c>
      <c r="B2235" s="5">
        <v>1556341006495</v>
      </c>
      <c r="C2235" s="4" t="s">
        <v>6665</v>
      </c>
      <c r="D2235" s="4" t="s">
        <v>112</v>
      </c>
      <c r="E2235" s="6" t="s">
        <v>3761</v>
      </c>
      <c r="F2235" s="5">
        <f>decoded[[#This Row],[FRT_DEC]]-B2234</f>
        <v>1295</v>
      </c>
      <c r="G2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INFO]]))),G2234)</f>
        <v>63</v>
      </c>
    </row>
    <row r="2236" spans="1:7" x14ac:dyDescent="0.25">
      <c r="A2236" s="4" t="s">
        <v>2587</v>
      </c>
      <c r="B2236" s="5">
        <v>1556341006507</v>
      </c>
      <c r="C2236" s="4" t="s">
        <v>6666</v>
      </c>
      <c r="D2236" s="4" t="s">
        <v>238</v>
      </c>
      <c r="E2236" s="6" t="s">
        <v>239</v>
      </c>
      <c r="F2236" s="5">
        <f>decoded[[#This Row],[FRT_DEC]]-B2235</f>
        <v>12</v>
      </c>
      <c r="G2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INFO]]))),G2235)</f>
        <v>63</v>
      </c>
    </row>
    <row r="2237" spans="1:7" x14ac:dyDescent="0.25">
      <c r="A2237" s="4" t="s">
        <v>2588</v>
      </c>
      <c r="B2237" s="5">
        <v>1556341006510</v>
      </c>
      <c r="C2237" s="4" t="s">
        <v>6667</v>
      </c>
      <c r="D2237" s="4" t="s">
        <v>241</v>
      </c>
      <c r="E2237" s="6" t="s">
        <v>3764</v>
      </c>
      <c r="F2237" s="5">
        <f>decoded[[#This Row],[FRT_DEC]]-B2236</f>
        <v>3</v>
      </c>
      <c r="G2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INFO]]))),G2236)</f>
        <v>63</v>
      </c>
    </row>
    <row r="2238" spans="1:7" x14ac:dyDescent="0.25">
      <c r="A2238" s="4" t="s">
        <v>2589</v>
      </c>
      <c r="B2238" s="5">
        <v>1556341006514</v>
      </c>
      <c r="C2238" s="4" t="s">
        <v>6668</v>
      </c>
      <c r="D2238" s="4" t="s">
        <v>74</v>
      </c>
      <c r="E2238" s="6" t="s">
        <v>243</v>
      </c>
      <c r="F2238" s="5">
        <f>decoded[[#This Row],[FRT_DEC]]-B2237</f>
        <v>4</v>
      </c>
      <c r="G2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INFO]]))),G2237)</f>
        <v>63</v>
      </c>
    </row>
    <row r="2239" spans="1:7" x14ac:dyDescent="0.25">
      <c r="A2239" s="4" t="s">
        <v>2590</v>
      </c>
      <c r="B2239" s="5">
        <v>1556341006516</v>
      </c>
      <c r="C2239" s="4" t="s">
        <v>6669</v>
      </c>
      <c r="D2239" s="4" t="s">
        <v>74</v>
      </c>
      <c r="E2239" s="6" t="s">
        <v>76</v>
      </c>
      <c r="F2239" s="5">
        <f>decoded[[#This Row],[FRT_DEC]]-B2238</f>
        <v>2</v>
      </c>
      <c r="G2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INFO]]))),G2238)</f>
        <v>63</v>
      </c>
    </row>
    <row r="2240" spans="1:7" x14ac:dyDescent="0.25">
      <c r="A2240" s="4" t="s">
        <v>2591</v>
      </c>
      <c r="B2240" s="5">
        <v>1556341006528</v>
      </c>
      <c r="C2240" s="4" t="s">
        <v>6670</v>
      </c>
      <c r="D2240" s="4" t="s">
        <v>51</v>
      </c>
      <c r="E2240" s="6" t="s">
        <v>2012</v>
      </c>
      <c r="F2240" s="5">
        <f>decoded[[#This Row],[FRT_DEC]]-B2239</f>
        <v>12</v>
      </c>
      <c r="G2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INFO]]))),G2239)</f>
        <v>63</v>
      </c>
    </row>
    <row r="2241" spans="1:7" x14ac:dyDescent="0.25">
      <c r="A2241" s="4" t="s">
        <v>2592</v>
      </c>
      <c r="B2241" s="5">
        <v>1556341006536</v>
      </c>
      <c r="C2241" s="4" t="s">
        <v>6671</v>
      </c>
      <c r="D2241" s="4" t="s">
        <v>51</v>
      </c>
      <c r="E2241" s="6" t="s">
        <v>6672</v>
      </c>
      <c r="F2241" s="5">
        <f>decoded[[#This Row],[FRT_DEC]]-B2240</f>
        <v>8</v>
      </c>
      <c r="G2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INFO]]))),G2240)</f>
        <v>63</v>
      </c>
    </row>
    <row r="2242" spans="1:7" x14ac:dyDescent="0.25">
      <c r="A2242" s="4" t="s">
        <v>2593</v>
      </c>
      <c r="B2242" s="5">
        <v>1556341006540</v>
      </c>
      <c r="C2242" s="4" t="s">
        <v>6673</v>
      </c>
      <c r="D2242" s="4" t="s">
        <v>247</v>
      </c>
      <c r="E2242" s="6" t="s">
        <v>248</v>
      </c>
      <c r="F2242" s="5">
        <f>decoded[[#This Row],[FRT_DEC]]-B2241</f>
        <v>4</v>
      </c>
      <c r="G2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INFO]]))),G2241)</f>
        <v>63</v>
      </c>
    </row>
    <row r="2243" spans="1:7" x14ac:dyDescent="0.25">
      <c r="A2243" s="4" t="s">
        <v>2594</v>
      </c>
      <c r="B2243" s="5">
        <v>1556341006544</v>
      </c>
      <c r="C2243" s="4" t="s">
        <v>6674</v>
      </c>
      <c r="D2243" s="4" t="s">
        <v>9</v>
      </c>
      <c r="E2243" s="6" t="s">
        <v>4002</v>
      </c>
      <c r="F2243" s="5">
        <f>decoded[[#This Row],[FRT_DEC]]-B2242</f>
        <v>4</v>
      </c>
      <c r="G2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INFO]]))),G2242)</f>
        <v>63</v>
      </c>
    </row>
    <row r="2244" spans="1:7" x14ac:dyDescent="0.25">
      <c r="A2244" s="4" t="s">
        <v>2595</v>
      </c>
      <c r="B2244" s="5">
        <v>1556341006549</v>
      </c>
      <c r="C2244" s="4" t="s">
        <v>6675</v>
      </c>
      <c r="D2244" s="4" t="s">
        <v>11</v>
      </c>
      <c r="E2244" s="6" t="s">
        <v>4022</v>
      </c>
      <c r="F2244" s="5">
        <f>decoded[[#This Row],[FRT_DEC]]-B2243</f>
        <v>5</v>
      </c>
      <c r="G2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INFO]]))),G2243)</f>
        <v>63</v>
      </c>
    </row>
    <row r="2245" spans="1:7" x14ac:dyDescent="0.25">
      <c r="A2245" s="4" t="s">
        <v>2596</v>
      </c>
      <c r="B2245" s="5">
        <v>1556341006557</v>
      </c>
      <c r="C2245" s="4" t="s">
        <v>6676</v>
      </c>
      <c r="D2245" s="4" t="s">
        <v>52</v>
      </c>
      <c r="E2245" s="6" t="s">
        <v>53</v>
      </c>
      <c r="F2245" s="5">
        <f>decoded[[#This Row],[FRT_DEC]]-B2244</f>
        <v>8</v>
      </c>
      <c r="G2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INFO]]))),G2244)</f>
        <v>63</v>
      </c>
    </row>
    <row r="2246" spans="1:7" x14ac:dyDescent="0.25">
      <c r="A2246" s="4" t="s">
        <v>2597</v>
      </c>
      <c r="B2246" s="5">
        <v>1556341006585</v>
      </c>
      <c r="C2246" s="4" t="s">
        <v>6677</v>
      </c>
      <c r="D2246" s="4" t="s">
        <v>54</v>
      </c>
      <c r="E2246" s="6" t="s">
        <v>4068</v>
      </c>
      <c r="F2246" s="5">
        <f>decoded[[#This Row],[FRT_DEC]]-B2245</f>
        <v>28</v>
      </c>
      <c r="G2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INFO]]))),G2245)</f>
        <v>63</v>
      </c>
    </row>
    <row r="2247" spans="1:7" x14ac:dyDescent="0.25">
      <c r="A2247" s="4" t="s">
        <v>2598</v>
      </c>
      <c r="B2247" s="5">
        <v>1556341006591</v>
      </c>
      <c r="C2247" s="4" t="s">
        <v>6678</v>
      </c>
      <c r="D2247" s="4" t="s">
        <v>1131</v>
      </c>
      <c r="E2247" s="6" t="s">
        <v>2126</v>
      </c>
      <c r="F2247" s="5">
        <f>decoded[[#This Row],[FRT_DEC]]-B2246</f>
        <v>6</v>
      </c>
      <c r="G2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INFO]]))),G2246)</f>
        <v>63</v>
      </c>
    </row>
    <row r="2248" spans="1:7" x14ac:dyDescent="0.25">
      <c r="A2248" s="4" t="s">
        <v>2599</v>
      </c>
      <c r="B2248" s="5">
        <v>1556341006595</v>
      </c>
      <c r="C2248" s="4" t="s">
        <v>6679</v>
      </c>
      <c r="D2248" s="4" t="s">
        <v>97</v>
      </c>
      <c r="E2248" s="6" t="s">
        <v>2127</v>
      </c>
      <c r="F2248" s="5">
        <f>decoded[[#This Row],[FRT_DEC]]-B2247</f>
        <v>4</v>
      </c>
      <c r="G2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INFO]]))),G2247)</f>
        <v>63</v>
      </c>
    </row>
    <row r="2249" spans="1:7" ht="30" x14ac:dyDescent="0.25">
      <c r="A2249" s="4" t="s">
        <v>2600</v>
      </c>
      <c r="B2249" s="5">
        <v>1556341006611</v>
      </c>
      <c r="C2249" s="4" t="s">
        <v>6680</v>
      </c>
      <c r="D2249" s="4" t="s">
        <v>10</v>
      </c>
      <c r="E2249" s="6" t="s">
        <v>6681</v>
      </c>
      <c r="F2249" s="5">
        <f>decoded[[#This Row],[FRT_DEC]]-B2248</f>
        <v>16</v>
      </c>
      <c r="G2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INFO]]))),G2248)</f>
        <v>63</v>
      </c>
    </row>
    <row r="2250" spans="1:7" ht="30" x14ac:dyDescent="0.25">
      <c r="A2250" s="4" t="s">
        <v>2601</v>
      </c>
      <c r="B2250" s="5">
        <v>1556341006614</v>
      </c>
      <c r="C2250" s="4" t="s">
        <v>6682</v>
      </c>
      <c r="D2250" s="4" t="s">
        <v>10</v>
      </c>
      <c r="E2250" s="6" t="s">
        <v>6681</v>
      </c>
      <c r="F2250" s="5">
        <f>decoded[[#This Row],[FRT_DEC]]-B2249</f>
        <v>3</v>
      </c>
      <c r="G2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INFO]]))),G2249)</f>
        <v>63</v>
      </c>
    </row>
    <row r="2251" spans="1:7" x14ac:dyDescent="0.25">
      <c r="A2251" s="4" t="s">
        <v>2602</v>
      </c>
      <c r="B2251" s="5">
        <v>1556341006617</v>
      </c>
      <c r="C2251" s="4" t="s">
        <v>6683</v>
      </c>
      <c r="D2251" s="4" t="s">
        <v>10</v>
      </c>
      <c r="E2251" s="6" t="s">
        <v>6684</v>
      </c>
      <c r="F2251" s="5">
        <f>decoded[[#This Row],[FRT_DEC]]-B2250</f>
        <v>3</v>
      </c>
      <c r="G2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INFO]]))),G2250)</f>
        <v>63</v>
      </c>
    </row>
    <row r="2252" spans="1:7" x14ac:dyDescent="0.25">
      <c r="A2252" s="4" t="s">
        <v>2603</v>
      </c>
      <c r="B2252" s="5">
        <v>1556341006621</v>
      </c>
      <c r="C2252" s="4" t="s">
        <v>6685</v>
      </c>
      <c r="D2252" s="4" t="s">
        <v>1131</v>
      </c>
      <c r="E2252" s="6" t="s">
        <v>2128</v>
      </c>
      <c r="F2252" s="5">
        <f>decoded[[#This Row],[FRT_DEC]]-B2251</f>
        <v>4</v>
      </c>
      <c r="G2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INFO]]))),G2251)</f>
        <v>63</v>
      </c>
    </row>
    <row r="2253" spans="1:7" x14ac:dyDescent="0.25">
      <c r="A2253" s="4" t="s">
        <v>2604</v>
      </c>
      <c r="B2253" s="5">
        <v>1556341006624</v>
      </c>
      <c r="C2253" s="4" t="s">
        <v>6686</v>
      </c>
      <c r="D2253" s="4" t="s">
        <v>1131</v>
      </c>
      <c r="E2253" s="6" t="s">
        <v>2128</v>
      </c>
      <c r="F2253" s="5">
        <f>decoded[[#This Row],[FRT_DEC]]-B2252</f>
        <v>3</v>
      </c>
      <c r="G2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INFO]]))),G2252)</f>
        <v>63</v>
      </c>
    </row>
    <row r="2254" spans="1:7" x14ac:dyDescent="0.25">
      <c r="A2254" s="4" t="s">
        <v>2605</v>
      </c>
      <c r="B2254" s="5">
        <v>1556341006629</v>
      </c>
      <c r="C2254" s="4" t="s">
        <v>6687</v>
      </c>
      <c r="D2254" s="4" t="s">
        <v>97</v>
      </c>
      <c r="E2254" s="6" t="s">
        <v>2129</v>
      </c>
      <c r="F2254" s="5">
        <f>decoded[[#This Row],[FRT_DEC]]-B2253</f>
        <v>5</v>
      </c>
      <c r="G2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INFO]]))),G2253)</f>
        <v>63</v>
      </c>
    </row>
    <row r="2255" spans="1:7" x14ac:dyDescent="0.25">
      <c r="A2255" s="4" t="s">
        <v>2606</v>
      </c>
      <c r="B2255" s="5">
        <v>1556341006632</v>
      </c>
      <c r="C2255" s="4" t="s">
        <v>6688</v>
      </c>
      <c r="D2255" s="4" t="s">
        <v>16</v>
      </c>
      <c r="E2255" s="6" t="s">
        <v>4069</v>
      </c>
      <c r="F2255" s="5">
        <f>decoded[[#This Row],[FRT_DEC]]-B2254</f>
        <v>3</v>
      </c>
      <c r="G2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INFO]]))),G2254)</f>
        <v>64</v>
      </c>
    </row>
    <row r="2256" spans="1:7" x14ac:dyDescent="0.25">
      <c r="A2256" s="4" t="s">
        <v>2607</v>
      </c>
      <c r="B2256" s="5">
        <v>1556341006638</v>
      </c>
      <c r="C2256" s="4" t="s">
        <v>6689</v>
      </c>
      <c r="D2256" s="4" t="s">
        <v>97</v>
      </c>
      <c r="E2256" s="6" t="s">
        <v>2130</v>
      </c>
      <c r="F2256" s="5">
        <f>decoded[[#This Row],[FRT_DEC]]-B2255</f>
        <v>6</v>
      </c>
      <c r="G2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INFO]]))),G2255)</f>
        <v>64</v>
      </c>
    </row>
    <row r="2257" spans="1:7" x14ac:dyDescent="0.25">
      <c r="A2257" s="4" t="s">
        <v>2608</v>
      </c>
      <c r="B2257" s="5">
        <v>1556341006666</v>
      </c>
      <c r="C2257" s="4" t="s">
        <v>6690</v>
      </c>
      <c r="D2257" s="4" t="s">
        <v>11</v>
      </c>
      <c r="E2257" s="6" t="s">
        <v>4006</v>
      </c>
      <c r="F2257" s="5">
        <f>decoded[[#This Row],[FRT_DEC]]-B2256</f>
        <v>28</v>
      </c>
      <c r="G2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INFO]]))),G2256)</f>
        <v>64</v>
      </c>
    </row>
    <row r="2258" spans="1:7" x14ac:dyDescent="0.25">
      <c r="A2258" s="4" t="s">
        <v>2609</v>
      </c>
      <c r="B2258" s="5">
        <v>1556341006674</v>
      </c>
      <c r="C2258" s="4" t="s">
        <v>6691</v>
      </c>
      <c r="D2258" s="4" t="s">
        <v>52</v>
      </c>
      <c r="E2258" s="6" t="s">
        <v>2078</v>
      </c>
      <c r="F2258" s="5">
        <f>decoded[[#This Row],[FRT_DEC]]-B2257</f>
        <v>8</v>
      </c>
      <c r="G2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INFO]]))),G2257)</f>
        <v>64</v>
      </c>
    </row>
    <row r="2259" spans="1:7" x14ac:dyDescent="0.25">
      <c r="A2259" s="4" t="s">
        <v>2610</v>
      </c>
      <c r="B2259" s="5">
        <v>1556341006676</v>
      </c>
      <c r="C2259" s="4" t="s">
        <v>6692</v>
      </c>
      <c r="D2259" s="4" t="s">
        <v>2079</v>
      </c>
      <c r="E2259" s="6" t="s">
        <v>4070</v>
      </c>
      <c r="F2259" s="5">
        <f>decoded[[#This Row],[FRT_DEC]]-B2258</f>
        <v>2</v>
      </c>
      <c r="G2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INFO]]))),G2258)</f>
        <v>64</v>
      </c>
    </row>
    <row r="2260" spans="1:7" x14ac:dyDescent="0.25">
      <c r="A2260" s="4" t="s">
        <v>2611</v>
      </c>
      <c r="B2260" s="5">
        <v>1556341006701</v>
      </c>
      <c r="C2260" s="4" t="s">
        <v>6693</v>
      </c>
      <c r="D2260" s="4" t="s">
        <v>12</v>
      </c>
      <c r="E2260" s="6" t="s">
        <v>4</v>
      </c>
      <c r="F2260" s="5">
        <f>decoded[[#This Row],[FRT_DEC]]-B2259</f>
        <v>25</v>
      </c>
      <c r="G2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INFO]]))),G2259)</f>
        <v>64</v>
      </c>
    </row>
    <row r="2261" spans="1:7" x14ac:dyDescent="0.25">
      <c r="A2261" s="4" t="s">
        <v>2612</v>
      </c>
      <c r="B2261" s="5">
        <v>1556341006705</v>
      </c>
      <c r="C2261" s="4" t="s">
        <v>6694</v>
      </c>
      <c r="D2261" s="4" t="s">
        <v>8</v>
      </c>
      <c r="E2261" s="6" t="s">
        <v>4078</v>
      </c>
      <c r="F2261" s="5">
        <f>decoded[[#This Row],[FRT_DEC]]-B2260</f>
        <v>4</v>
      </c>
      <c r="G2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INFO]]))),G2260)</f>
        <v>64</v>
      </c>
    </row>
    <row r="2262" spans="1:7" x14ac:dyDescent="0.25">
      <c r="A2262" s="4" t="s">
        <v>2613</v>
      </c>
      <c r="B2262" s="5">
        <v>1556341007056</v>
      </c>
      <c r="C2262" s="4" t="s">
        <v>6695</v>
      </c>
      <c r="D2262" s="4" t="s">
        <v>12</v>
      </c>
      <c r="E2262" s="6" t="s">
        <v>4</v>
      </c>
      <c r="F2262" s="5">
        <f>decoded[[#This Row],[FRT_DEC]]-B2261</f>
        <v>351</v>
      </c>
      <c r="G2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INFO]]))),G2261)</f>
        <v>64</v>
      </c>
    </row>
    <row r="2263" spans="1:7" x14ac:dyDescent="0.25">
      <c r="A2263" s="4" t="s">
        <v>2614</v>
      </c>
      <c r="B2263" s="5">
        <v>1556341007062</v>
      </c>
      <c r="C2263" s="4" t="s">
        <v>6696</v>
      </c>
      <c r="D2263" s="4" t="s">
        <v>8</v>
      </c>
      <c r="E2263" s="6" t="s">
        <v>4089</v>
      </c>
      <c r="F2263" s="5">
        <f>decoded[[#This Row],[FRT_DEC]]-B2262</f>
        <v>6</v>
      </c>
      <c r="G2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INFO]]))),G2262)</f>
        <v>64</v>
      </c>
    </row>
    <row r="2264" spans="1:7" x14ac:dyDescent="0.25">
      <c r="A2264" s="4" t="s">
        <v>2615</v>
      </c>
      <c r="B2264" s="5">
        <v>1556341007224</v>
      </c>
      <c r="C2264" s="4" t="s">
        <v>6697</v>
      </c>
      <c r="D2264" s="4" t="s">
        <v>13</v>
      </c>
      <c r="E2264" s="6" t="s">
        <v>5</v>
      </c>
      <c r="F2264" s="5">
        <f>decoded[[#This Row],[FRT_DEC]]-B2263</f>
        <v>162</v>
      </c>
      <c r="G2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INFO]]))),G2263)</f>
        <v>64</v>
      </c>
    </row>
    <row r="2265" spans="1:7" x14ac:dyDescent="0.25">
      <c r="A2265" s="4" t="s">
        <v>2616</v>
      </c>
      <c r="B2265" s="5">
        <v>1556341007228</v>
      </c>
      <c r="C2265" s="4" t="s">
        <v>6698</v>
      </c>
      <c r="D2265" s="4" t="s">
        <v>11</v>
      </c>
      <c r="E2265" s="6" t="s">
        <v>4010</v>
      </c>
      <c r="F2265" s="5">
        <f>decoded[[#This Row],[FRT_DEC]]-B2264</f>
        <v>4</v>
      </c>
      <c r="G2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INFO]]))),G2264)</f>
        <v>64</v>
      </c>
    </row>
    <row r="2266" spans="1:7" x14ac:dyDescent="0.25">
      <c r="A2266" s="4" t="s">
        <v>2617</v>
      </c>
      <c r="B2266" s="5">
        <v>1556341007304</v>
      </c>
      <c r="C2266" s="4" t="s">
        <v>6699</v>
      </c>
      <c r="D2266" s="4" t="s">
        <v>12</v>
      </c>
      <c r="E2266" s="6" t="s">
        <v>4</v>
      </c>
      <c r="F2266" s="5">
        <f>decoded[[#This Row],[FRT_DEC]]-B2265</f>
        <v>76</v>
      </c>
      <c r="G2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INFO]]))),G2265)</f>
        <v>64</v>
      </c>
    </row>
    <row r="2267" spans="1:7" x14ac:dyDescent="0.25">
      <c r="A2267" s="4" t="s">
        <v>2618</v>
      </c>
      <c r="B2267" s="5">
        <v>1556341007307</v>
      </c>
      <c r="C2267" s="4" t="s">
        <v>6700</v>
      </c>
      <c r="D2267" s="4" t="s">
        <v>14</v>
      </c>
      <c r="E2267" s="6" t="s">
        <v>6</v>
      </c>
      <c r="F2267" s="5">
        <f>decoded[[#This Row],[FRT_DEC]]-B2266</f>
        <v>3</v>
      </c>
      <c r="G2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INFO]]))),G2266)</f>
        <v>64</v>
      </c>
    </row>
    <row r="2268" spans="1:7" x14ac:dyDescent="0.25">
      <c r="A2268" s="4" t="s">
        <v>2619</v>
      </c>
      <c r="B2268" s="5">
        <v>1556341007315</v>
      </c>
      <c r="C2268" s="4" t="s">
        <v>6701</v>
      </c>
      <c r="D2268" s="4" t="s">
        <v>14</v>
      </c>
      <c r="E2268" s="6" t="s">
        <v>71</v>
      </c>
      <c r="F2268" s="5">
        <f>decoded[[#This Row],[FRT_DEC]]-B2267</f>
        <v>8</v>
      </c>
      <c r="G2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INFO]]))),G2267)</f>
        <v>64</v>
      </c>
    </row>
    <row r="2269" spans="1:7" x14ac:dyDescent="0.25">
      <c r="A2269" s="4" t="s">
        <v>2620</v>
      </c>
      <c r="B2269" s="5">
        <v>1556341007338</v>
      </c>
      <c r="C2269" s="4" t="s">
        <v>6702</v>
      </c>
      <c r="D2269" s="4" t="s">
        <v>73</v>
      </c>
      <c r="E2269" s="6" t="s">
        <v>2080</v>
      </c>
      <c r="F2269" s="5">
        <f>decoded[[#This Row],[FRT_DEC]]-B2268</f>
        <v>23</v>
      </c>
      <c r="G2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INFO]]))),G2268)</f>
        <v>64</v>
      </c>
    </row>
    <row r="2270" spans="1:7" x14ac:dyDescent="0.25">
      <c r="A2270" s="4" t="s">
        <v>2621</v>
      </c>
      <c r="B2270" s="5">
        <v>1556341007343</v>
      </c>
      <c r="C2270" s="4" t="s">
        <v>6703</v>
      </c>
      <c r="D2270" s="4" t="s">
        <v>2081</v>
      </c>
      <c r="E2270" s="6" t="s">
        <v>2083</v>
      </c>
      <c r="F2270" s="5">
        <f>decoded[[#This Row],[FRT_DEC]]-B2269</f>
        <v>5</v>
      </c>
      <c r="G2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INFO]]))),G2269)</f>
        <v>64</v>
      </c>
    </row>
    <row r="2271" spans="1:7" x14ac:dyDescent="0.25">
      <c r="A2271" s="4" t="s">
        <v>2622</v>
      </c>
      <c r="B2271" s="5">
        <v>1556341007346</v>
      </c>
      <c r="C2271" s="4" t="s">
        <v>6704</v>
      </c>
      <c r="D2271" s="4" t="s">
        <v>8</v>
      </c>
      <c r="E2271" s="6" t="s">
        <v>4090</v>
      </c>
      <c r="F2271" s="5">
        <f>decoded[[#This Row],[FRT_DEC]]-B2270</f>
        <v>3</v>
      </c>
      <c r="G2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INFO]]))),G2270)</f>
        <v>64</v>
      </c>
    </row>
    <row r="2272" spans="1:7" x14ac:dyDescent="0.25">
      <c r="A2272" s="4" t="s">
        <v>2623</v>
      </c>
      <c r="B2272" s="5">
        <v>1556341007737</v>
      </c>
      <c r="C2272" s="4" t="s">
        <v>6705</v>
      </c>
      <c r="D2272" s="4" t="s">
        <v>55</v>
      </c>
      <c r="E2272" s="6" t="s">
        <v>3995</v>
      </c>
      <c r="F2272" s="5">
        <f>decoded[[#This Row],[FRT_DEC]]-B2271</f>
        <v>391</v>
      </c>
      <c r="G2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INFO]]))),G2271)</f>
        <v>64</v>
      </c>
    </row>
    <row r="2273" spans="1:7" x14ac:dyDescent="0.25">
      <c r="A2273" s="4" t="s">
        <v>2624</v>
      </c>
      <c r="B2273" s="5">
        <v>1556341007739</v>
      </c>
      <c r="C2273" s="4" t="s">
        <v>6706</v>
      </c>
      <c r="D2273" s="4" t="s">
        <v>3743</v>
      </c>
      <c r="E2273" s="6" t="s">
        <v>6707</v>
      </c>
      <c r="F2273" s="5">
        <f>decoded[[#This Row],[FRT_DEC]]-B2272</f>
        <v>2</v>
      </c>
      <c r="G2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INFO]]))),G2272)</f>
        <v>64</v>
      </c>
    </row>
    <row r="2274" spans="1:7" x14ac:dyDescent="0.25">
      <c r="A2274" s="4" t="s">
        <v>2625</v>
      </c>
      <c r="B2274" s="5">
        <v>1556341007742</v>
      </c>
      <c r="C2274" s="4" t="s">
        <v>6708</v>
      </c>
      <c r="D2274" s="4" t="s">
        <v>3743</v>
      </c>
      <c r="E2274" s="6" t="s">
        <v>3983</v>
      </c>
      <c r="F2274" s="5">
        <f>decoded[[#This Row],[FRT_DEC]]-B2273</f>
        <v>3</v>
      </c>
      <c r="G2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INFO]]))),G2273)</f>
        <v>64</v>
      </c>
    </row>
    <row r="2275" spans="1:7" x14ac:dyDescent="0.25">
      <c r="A2275" s="4" t="s">
        <v>2626</v>
      </c>
      <c r="B2275" s="5">
        <v>1556341007775</v>
      </c>
      <c r="C2275" s="4" t="s">
        <v>6709</v>
      </c>
      <c r="D2275" s="4" t="s">
        <v>267</v>
      </c>
      <c r="E2275" s="6" t="s">
        <v>1082</v>
      </c>
      <c r="F2275" s="5">
        <f>decoded[[#This Row],[FRT_DEC]]-B2274</f>
        <v>33</v>
      </c>
      <c r="G2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INFO]]))),G2274)</f>
        <v>64</v>
      </c>
    </row>
    <row r="2276" spans="1:7" x14ac:dyDescent="0.25">
      <c r="A2276" s="4" t="s">
        <v>2627</v>
      </c>
      <c r="B2276" s="5">
        <v>1556341007778</v>
      </c>
      <c r="C2276" s="4" t="s">
        <v>6710</v>
      </c>
      <c r="D2276" s="4" t="s">
        <v>269</v>
      </c>
      <c r="E2276" s="6" t="s">
        <v>4092</v>
      </c>
      <c r="F2276" s="5">
        <f>decoded[[#This Row],[FRT_DEC]]-B2275</f>
        <v>3</v>
      </c>
      <c r="G2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INFO]]))),G2275)</f>
        <v>64</v>
      </c>
    </row>
    <row r="2277" spans="1:7" x14ac:dyDescent="0.25">
      <c r="A2277" s="4" t="s">
        <v>2628</v>
      </c>
      <c r="B2277" s="5">
        <v>1556341007794</v>
      </c>
      <c r="C2277" s="4" t="s">
        <v>6711</v>
      </c>
      <c r="D2277" s="4" t="s">
        <v>11</v>
      </c>
      <c r="E2277" s="6" t="s">
        <v>4011</v>
      </c>
      <c r="F2277" s="5">
        <f>decoded[[#This Row],[FRT_DEC]]-B2276</f>
        <v>16</v>
      </c>
      <c r="G2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INFO]]))),G2276)</f>
        <v>64</v>
      </c>
    </row>
    <row r="2278" spans="1:7" x14ac:dyDescent="0.25">
      <c r="A2278" s="4" t="s">
        <v>2629</v>
      </c>
      <c r="B2278" s="5">
        <v>1556341007813</v>
      </c>
      <c r="C2278" s="4" t="s">
        <v>6712</v>
      </c>
      <c r="D2278" s="4" t="s">
        <v>52</v>
      </c>
      <c r="E2278" s="6" t="s">
        <v>56</v>
      </c>
      <c r="F2278" s="5">
        <f>decoded[[#This Row],[FRT_DEC]]-B2277</f>
        <v>19</v>
      </c>
      <c r="G2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INFO]]))),G2277)</f>
        <v>64</v>
      </c>
    </row>
    <row r="2279" spans="1:7" x14ac:dyDescent="0.25">
      <c r="A2279" s="4" t="s">
        <v>2630</v>
      </c>
      <c r="B2279" s="5">
        <v>1556341007820</v>
      </c>
      <c r="C2279" s="4" t="s">
        <v>6713</v>
      </c>
      <c r="D2279" s="4" t="s">
        <v>272</v>
      </c>
      <c r="E2279" s="6" t="s">
        <v>6714</v>
      </c>
      <c r="F2279" s="5">
        <f>decoded[[#This Row],[FRT_DEC]]-B2278</f>
        <v>7</v>
      </c>
      <c r="G2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INFO]]))),G2278)</f>
        <v>64</v>
      </c>
    </row>
    <row r="2280" spans="1:7" x14ac:dyDescent="0.25">
      <c r="A2280" s="4" t="s">
        <v>2631</v>
      </c>
      <c r="B2280" s="5">
        <v>1556341007826</v>
      </c>
      <c r="C2280" s="4" t="s">
        <v>6715</v>
      </c>
      <c r="D2280" s="4" t="s">
        <v>1131</v>
      </c>
      <c r="E2280" s="6" t="s">
        <v>3767</v>
      </c>
      <c r="F2280" s="5">
        <f>decoded[[#This Row],[FRT_DEC]]-B2279</f>
        <v>6</v>
      </c>
      <c r="G2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INFO]]))),G2279)</f>
        <v>64</v>
      </c>
    </row>
    <row r="2281" spans="1:7" x14ac:dyDescent="0.25">
      <c r="A2281" s="4" t="s">
        <v>2632</v>
      </c>
      <c r="B2281" s="5">
        <v>1556341007832</v>
      </c>
      <c r="C2281" s="4" t="s">
        <v>6716</v>
      </c>
      <c r="D2281" s="4" t="s">
        <v>97</v>
      </c>
      <c r="E2281" s="6" t="s">
        <v>2131</v>
      </c>
      <c r="F2281" s="5">
        <f>decoded[[#This Row],[FRT_DEC]]-B2280</f>
        <v>6</v>
      </c>
      <c r="G2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INFO]]))),G2280)</f>
        <v>64</v>
      </c>
    </row>
    <row r="2282" spans="1:7" x14ac:dyDescent="0.25">
      <c r="A2282" s="4" t="s">
        <v>2633</v>
      </c>
      <c r="B2282" s="5">
        <v>1556341007852</v>
      </c>
      <c r="C2282" s="4" t="s">
        <v>6717</v>
      </c>
      <c r="D2282" s="4" t="s">
        <v>3726</v>
      </c>
      <c r="E2282" s="6" t="s">
        <v>6718</v>
      </c>
      <c r="F2282" s="5">
        <f>decoded[[#This Row],[FRT_DEC]]-B2281</f>
        <v>20</v>
      </c>
      <c r="G2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INFO]]))),G2281)</f>
        <v>64</v>
      </c>
    </row>
    <row r="2283" spans="1:7" x14ac:dyDescent="0.25">
      <c r="A2283" s="4" t="s">
        <v>2634</v>
      </c>
      <c r="B2283" s="5">
        <v>1556341007855</v>
      </c>
      <c r="C2283" s="4" t="s">
        <v>6719</v>
      </c>
      <c r="D2283" s="4" t="s">
        <v>3726</v>
      </c>
      <c r="E2283" s="6" t="s">
        <v>3986</v>
      </c>
      <c r="F2283" s="5">
        <f>decoded[[#This Row],[FRT_DEC]]-B2282</f>
        <v>3</v>
      </c>
      <c r="G2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INFO]]))),G2282)</f>
        <v>64</v>
      </c>
    </row>
    <row r="2284" spans="1:7" x14ac:dyDescent="0.25">
      <c r="A2284" s="4" t="s">
        <v>2635</v>
      </c>
      <c r="B2284" s="5">
        <v>1556341009086</v>
      </c>
      <c r="C2284" s="4" t="s">
        <v>6720</v>
      </c>
      <c r="D2284" s="4" t="s">
        <v>275</v>
      </c>
      <c r="E2284" s="6" t="s">
        <v>5953</v>
      </c>
      <c r="F2284" s="5">
        <f>decoded[[#This Row],[FRT_DEC]]-B2283</f>
        <v>1231</v>
      </c>
      <c r="G2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INFO]]))),G2283)</f>
        <v>64</v>
      </c>
    </row>
    <row r="2285" spans="1:7" x14ac:dyDescent="0.25">
      <c r="A2285" s="4" t="s">
        <v>2636</v>
      </c>
      <c r="B2285" s="5">
        <v>1556341009127</v>
      </c>
      <c r="C2285" s="4" t="s">
        <v>6721</v>
      </c>
      <c r="D2285" s="4" t="s">
        <v>12</v>
      </c>
      <c r="E2285" s="6" t="s">
        <v>4</v>
      </c>
      <c r="F2285" s="5">
        <f>decoded[[#This Row],[FRT_DEC]]-B2284</f>
        <v>41</v>
      </c>
      <c r="G2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INFO]]))),G2284)</f>
        <v>64</v>
      </c>
    </row>
    <row r="2286" spans="1:7" x14ac:dyDescent="0.25">
      <c r="A2286" s="4" t="s">
        <v>2637</v>
      </c>
      <c r="B2286" s="5">
        <v>1556341009131</v>
      </c>
      <c r="C2286" s="4" t="s">
        <v>6722</v>
      </c>
      <c r="D2286" s="4" t="s">
        <v>8</v>
      </c>
      <c r="E2286" s="6" t="s">
        <v>4080</v>
      </c>
      <c r="F2286" s="5">
        <f>decoded[[#This Row],[FRT_DEC]]-B2285</f>
        <v>4</v>
      </c>
      <c r="G2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INFO]]))),G2285)</f>
        <v>64</v>
      </c>
    </row>
    <row r="2287" spans="1:7" x14ac:dyDescent="0.25">
      <c r="A2287" s="4" t="s">
        <v>2638</v>
      </c>
      <c r="B2287" s="5">
        <v>1556341010415</v>
      </c>
      <c r="C2287" s="4" t="s">
        <v>6723</v>
      </c>
      <c r="D2287" s="4" t="s">
        <v>15</v>
      </c>
      <c r="E2287" s="6" t="s">
        <v>6724</v>
      </c>
      <c r="F2287" s="5">
        <f>decoded[[#This Row],[FRT_DEC]]-B2286</f>
        <v>1284</v>
      </c>
      <c r="G2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INFO]]))),G2286)</f>
        <v>64</v>
      </c>
    </row>
    <row r="2288" spans="1:7" x14ac:dyDescent="0.25">
      <c r="A2288" s="4" t="s">
        <v>2639</v>
      </c>
      <c r="B2288" s="5">
        <v>1556341010418</v>
      </c>
      <c r="C2288" s="4" t="s">
        <v>6725</v>
      </c>
      <c r="D2288" s="4" t="s">
        <v>15</v>
      </c>
      <c r="E2288" s="6" t="s">
        <v>3987</v>
      </c>
      <c r="F2288" s="5">
        <f>decoded[[#This Row],[FRT_DEC]]-B2287</f>
        <v>3</v>
      </c>
      <c r="G2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INFO]]))),G2287)</f>
        <v>64</v>
      </c>
    </row>
    <row r="2289" spans="1:7" x14ac:dyDescent="0.25">
      <c r="A2289" s="4" t="s">
        <v>2640</v>
      </c>
      <c r="B2289" s="5">
        <v>1556341010420</v>
      </c>
      <c r="C2289" s="4" t="s">
        <v>6726</v>
      </c>
      <c r="D2289" s="4" t="s">
        <v>3744</v>
      </c>
      <c r="E2289" s="6" t="s">
        <v>6727</v>
      </c>
      <c r="F2289" s="5">
        <f>decoded[[#This Row],[FRT_DEC]]-B2288</f>
        <v>2</v>
      </c>
      <c r="G2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INFO]]))),G2288)</f>
        <v>64</v>
      </c>
    </row>
    <row r="2290" spans="1:7" x14ac:dyDescent="0.25">
      <c r="A2290" s="4" t="s">
        <v>2641</v>
      </c>
      <c r="B2290" s="5">
        <v>1556341010422</v>
      </c>
      <c r="C2290" s="4" t="s">
        <v>6728</v>
      </c>
      <c r="D2290" s="4" t="s">
        <v>3744</v>
      </c>
      <c r="E2290" s="6" t="s">
        <v>3988</v>
      </c>
      <c r="F2290" s="5">
        <f>decoded[[#This Row],[FRT_DEC]]-B2289</f>
        <v>2</v>
      </c>
      <c r="G2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INFO]]))),G2289)</f>
        <v>64</v>
      </c>
    </row>
    <row r="2291" spans="1:7" x14ac:dyDescent="0.25">
      <c r="A2291" s="4" t="s">
        <v>2642</v>
      </c>
      <c r="B2291" s="5">
        <v>1556341010458</v>
      </c>
      <c r="C2291" s="4" t="s">
        <v>6729</v>
      </c>
      <c r="D2291" s="4" t="s">
        <v>3765</v>
      </c>
      <c r="E2291" s="6" t="s">
        <v>3766</v>
      </c>
      <c r="F2291" s="5">
        <f>decoded[[#This Row],[FRT_DEC]]-B2290</f>
        <v>36</v>
      </c>
      <c r="G2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INFO]]))),G2290)</f>
        <v>64</v>
      </c>
    </row>
    <row r="2292" spans="1:7" ht="30" x14ac:dyDescent="0.25">
      <c r="A2292" s="4" t="s">
        <v>2643</v>
      </c>
      <c r="B2292" s="5">
        <v>1556341010461</v>
      </c>
      <c r="C2292" s="4" t="s">
        <v>6730</v>
      </c>
      <c r="D2292" s="4" t="s">
        <v>267</v>
      </c>
      <c r="E2292" s="6" t="s">
        <v>281</v>
      </c>
      <c r="F2292" s="5">
        <f>decoded[[#This Row],[FRT_DEC]]-B2291</f>
        <v>3</v>
      </c>
      <c r="G2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INFO]]))),G2291)</f>
        <v>64</v>
      </c>
    </row>
    <row r="2293" spans="1:7" x14ac:dyDescent="0.25">
      <c r="A2293" s="4" t="s">
        <v>2644</v>
      </c>
      <c r="B2293" s="5">
        <v>1556341010463</v>
      </c>
      <c r="C2293" s="4" t="s">
        <v>6731</v>
      </c>
      <c r="D2293" s="4" t="s">
        <v>269</v>
      </c>
      <c r="E2293" s="6" t="s">
        <v>283</v>
      </c>
      <c r="F2293" s="5">
        <f>decoded[[#This Row],[FRT_DEC]]-B2292</f>
        <v>2</v>
      </c>
      <c r="G2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INFO]]))),G2292)</f>
        <v>64</v>
      </c>
    </row>
    <row r="2294" spans="1:7" x14ac:dyDescent="0.25">
      <c r="A2294" s="4" t="s">
        <v>2645</v>
      </c>
      <c r="B2294" s="5">
        <v>1556341010468</v>
      </c>
      <c r="C2294" s="4" t="s">
        <v>6732</v>
      </c>
      <c r="D2294" s="4" t="s">
        <v>1131</v>
      </c>
      <c r="E2294" s="6" t="s">
        <v>2132</v>
      </c>
      <c r="F2294" s="5">
        <f>decoded[[#This Row],[FRT_DEC]]-B2293</f>
        <v>5</v>
      </c>
      <c r="G2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INFO]]))),G2293)</f>
        <v>64</v>
      </c>
    </row>
    <row r="2295" spans="1:7" x14ac:dyDescent="0.25">
      <c r="A2295" s="4" t="s">
        <v>2646</v>
      </c>
      <c r="B2295" s="5">
        <v>1556341010473</v>
      </c>
      <c r="C2295" s="4" t="s">
        <v>6733</v>
      </c>
      <c r="D2295" s="4" t="s">
        <v>97</v>
      </c>
      <c r="E2295" s="6" t="s">
        <v>2133</v>
      </c>
      <c r="F2295" s="5">
        <f>decoded[[#This Row],[FRT_DEC]]-B2294</f>
        <v>5</v>
      </c>
      <c r="G2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INFO]]))),G2294)</f>
        <v>64</v>
      </c>
    </row>
    <row r="2296" spans="1:7" x14ac:dyDescent="0.25">
      <c r="A2296" s="4" t="s">
        <v>2647</v>
      </c>
      <c r="B2296" s="5">
        <v>1556341010477</v>
      </c>
      <c r="C2296" s="4" t="s">
        <v>6734</v>
      </c>
      <c r="D2296" s="4" t="s">
        <v>97</v>
      </c>
      <c r="E2296" s="6" t="s">
        <v>2134</v>
      </c>
      <c r="F2296" s="5">
        <f>decoded[[#This Row],[FRT_DEC]]-B2295</f>
        <v>4</v>
      </c>
      <c r="G2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INFO]]))),G2295)</f>
        <v>64</v>
      </c>
    </row>
    <row r="2297" spans="1:7" x14ac:dyDescent="0.25">
      <c r="A2297" s="4" t="s">
        <v>2648</v>
      </c>
      <c r="B2297" s="5">
        <v>1556341010488</v>
      </c>
      <c r="C2297" s="4" t="s">
        <v>6735</v>
      </c>
      <c r="D2297" s="4" t="s">
        <v>272</v>
      </c>
      <c r="E2297" s="6" t="s">
        <v>6736</v>
      </c>
      <c r="F2297" s="5">
        <f>decoded[[#This Row],[FRT_DEC]]-B2296</f>
        <v>11</v>
      </c>
      <c r="G2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INFO]]))),G2296)</f>
        <v>64</v>
      </c>
    </row>
    <row r="2298" spans="1:7" x14ac:dyDescent="0.25">
      <c r="A2298" s="4" t="s">
        <v>2649</v>
      </c>
      <c r="B2298" s="5">
        <v>1556341011020</v>
      </c>
      <c r="C2298" s="4" t="s">
        <v>6737</v>
      </c>
      <c r="D2298" s="4" t="s">
        <v>1131</v>
      </c>
      <c r="E2298" s="6" t="s">
        <v>2135</v>
      </c>
      <c r="F2298" s="5">
        <f>decoded[[#This Row],[FRT_DEC]]-B2297</f>
        <v>532</v>
      </c>
      <c r="G2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INFO]]))),G2297)</f>
        <v>64</v>
      </c>
    </row>
    <row r="2299" spans="1:7" x14ac:dyDescent="0.25">
      <c r="A2299" s="4" t="s">
        <v>2650</v>
      </c>
      <c r="B2299" s="5">
        <v>1556341011025</v>
      </c>
      <c r="C2299" s="4" t="s">
        <v>6738</v>
      </c>
      <c r="D2299" s="4" t="s">
        <v>97</v>
      </c>
      <c r="E2299" s="6" t="s">
        <v>2136</v>
      </c>
      <c r="F2299" s="5">
        <f>decoded[[#This Row],[FRT_DEC]]-B2298</f>
        <v>5</v>
      </c>
      <c r="G2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INFO]]))),G2298)</f>
        <v>64</v>
      </c>
    </row>
    <row r="2300" spans="1:7" x14ac:dyDescent="0.25">
      <c r="A2300" s="4" t="s">
        <v>2651</v>
      </c>
      <c r="B2300" s="5">
        <v>1556341011038</v>
      </c>
      <c r="C2300" s="4" t="s">
        <v>6739</v>
      </c>
      <c r="D2300" s="4" t="s">
        <v>3727</v>
      </c>
      <c r="E2300" s="6" t="s">
        <v>5973</v>
      </c>
      <c r="F2300" s="5">
        <f>decoded[[#This Row],[FRT_DEC]]-B2299</f>
        <v>13</v>
      </c>
      <c r="G2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INFO]]))),G2299)</f>
        <v>64</v>
      </c>
    </row>
    <row r="2301" spans="1:7" x14ac:dyDescent="0.25">
      <c r="A2301" s="4" t="s">
        <v>2652</v>
      </c>
      <c r="B2301" s="5">
        <v>1556341011191</v>
      </c>
      <c r="C2301" s="4" t="s">
        <v>6740</v>
      </c>
      <c r="D2301" s="4" t="s">
        <v>289</v>
      </c>
      <c r="E2301" s="6" t="s">
        <v>5975</v>
      </c>
      <c r="F2301" s="5">
        <f>decoded[[#This Row],[FRT_DEC]]-B2300</f>
        <v>153</v>
      </c>
      <c r="G2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INFO]]))),G2300)</f>
        <v>64</v>
      </c>
    </row>
    <row r="2302" spans="1:7" x14ac:dyDescent="0.25">
      <c r="A2302" s="4" t="s">
        <v>2653</v>
      </c>
      <c r="B2302" s="5">
        <v>1556341012524</v>
      </c>
      <c r="C2302" s="4" t="s">
        <v>6741</v>
      </c>
      <c r="D2302" s="4" t="s">
        <v>109</v>
      </c>
      <c r="E2302" s="6" t="s">
        <v>4099</v>
      </c>
      <c r="F2302" s="5">
        <f>decoded[[#This Row],[FRT_DEC]]-B2301</f>
        <v>1333</v>
      </c>
      <c r="G2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INFO]]))),G2301)</f>
        <v>64</v>
      </c>
    </row>
    <row r="2303" spans="1:7" x14ac:dyDescent="0.25">
      <c r="A2303" s="4" t="s">
        <v>2654</v>
      </c>
      <c r="B2303" s="5">
        <v>1556341012527</v>
      </c>
      <c r="C2303" s="4" t="s">
        <v>6742</v>
      </c>
      <c r="D2303" s="4" t="s">
        <v>3742</v>
      </c>
      <c r="E2303" s="6" t="s">
        <v>6743</v>
      </c>
      <c r="F2303" s="5">
        <f>decoded[[#This Row],[FRT_DEC]]-B2302</f>
        <v>3</v>
      </c>
      <c r="G2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INFO]]))),G2302)</f>
        <v>64</v>
      </c>
    </row>
    <row r="2304" spans="1:7" x14ac:dyDescent="0.25">
      <c r="A2304" s="4" t="s">
        <v>2655</v>
      </c>
      <c r="B2304" s="5">
        <v>1556341012529</v>
      </c>
      <c r="C2304" s="4" t="s">
        <v>6744</v>
      </c>
      <c r="D2304" s="4" t="s">
        <v>3742</v>
      </c>
      <c r="E2304" s="6" t="s">
        <v>3982</v>
      </c>
      <c r="F2304" s="5">
        <f>decoded[[#This Row],[FRT_DEC]]-B2303</f>
        <v>2</v>
      </c>
      <c r="G2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INFO]]))),G2303)</f>
        <v>64</v>
      </c>
    </row>
    <row r="2305" spans="1:7" x14ac:dyDescent="0.25">
      <c r="A2305" s="4" t="s">
        <v>2656</v>
      </c>
      <c r="B2305" s="5">
        <v>1556341012565</v>
      </c>
      <c r="C2305" s="4" t="s">
        <v>6745</v>
      </c>
      <c r="D2305" s="4" t="s">
        <v>1131</v>
      </c>
      <c r="E2305" s="6" t="s">
        <v>2137</v>
      </c>
      <c r="F2305" s="5">
        <f>decoded[[#This Row],[FRT_DEC]]-B2304</f>
        <v>36</v>
      </c>
      <c r="G2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INFO]]))),G2304)</f>
        <v>64</v>
      </c>
    </row>
    <row r="2306" spans="1:7" x14ac:dyDescent="0.25">
      <c r="A2306" s="4" t="s">
        <v>2657</v>
      </c>
      <c r="B2306" s="5">
        <v>1556341012586</v>
      </c>
      <c r="C2306" s="4" t="s">
        <v>6746</v>
      </c>
      <c r="D2306" s="4" t="s">
        <v>97</v>
      </c>
      <c r="E2306" s="6" t="s">
        <v>2138</v>
      </c>
      <c r="F2306" s="5">
        <f>decoded[[#This Row],[FRT_DEC]]-B2305</f>
        <v>21</v>
      </c>
      <c r="G2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INFO]]))),G2305)</f>
        <v>64</v>
      </c>
    </row>
    <row r="2307" spans="1:7" x14ac:dyDescent="0.25">
      <c r="A2307" s="4" t="s">
        <v>2658</v>
      </c>
      <c r="B2307" s="5">
        <v>1556341012711</v>
      </c>
      <c r="C2307" s="4" t="s">
        <v>6747</v>
      </c>
      <c r="D2307" s="4" t="s">
        <v>110</v>
      </c>
      <c r="E2307" s="6" t="s">
        <v>290</v>
      </c>
      <c r="F2307" s="5">
        <f>decoded[[#This Row],[FRT_DEC]]-B2306</f>
        <v>125</v>
      </c>
      <c r="G2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INFO]]))),G2306)</f>
        <v>64</v>
      </c>
    </row>
    <row r="2308" spans="1:7" x14ac:dyDescent="0.25">
      <c r="A2308" s="4" t="s">
        <v>2659</v>
      </c>
      <c r="B2308" s="5">
        <v>1556341012717</v>
      </c>
      <c r="C2308" s="4" t="s">
        <v>6748</v>
      </c>
      <c r="D2308" s="4" t="s">
        <v>112</v>
      </c>
      <c r="E2308" s="6" t="s">
        <v>3769</v>
      </c>
      <c r="F2308" s="5">
        <f>decoded[[#This Row],[FRT_DEC]]-B2307</f>
        <v>6</v>
      </c>
      <c r="G2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INFO]]))),G2307)</f>
        <v>64</v>
      </c>
    </row>
    <row r="2309" spans="1:7" x14ac:dyDescent="0.25">
      <c r="A2309" s="4" t="s">
        <v>2660</v>
      </c>
      <c r="B2309" s="5">
        <v>1556341012735</v>
      </c>
      <c r="C2309" s="4" t="s">
        <v>6749</v>
      </c>
      <c r="D2309" s="4" t="s">
        <v>1131</v>
      </c>
      <c r="E2309" s="6" t="s">
        <v>2139</v>
      </c>
      <c r="F2309" s="5">
        <f>decoded[[#This Row],[FRT_DEC]]-B2308</f>
        <v>18</v>
      </c>
      <c r="G2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INFO]]))),G2308)</f>
        <v>64</v>
      </c>
    </row>
    <row r="2310" spans="1:7" x14ac:dyDescent="0.25">
      <c r="A2310" s="4" t="s">
        <v>2661</v>
      </c>
      <c r="B2310" s="5">
        <v>1556341012739</v>
      </c>
      <c r="C2310" s="4" t="s">
        <v>6750</v>
      </c>
      <c r="D2310" s="4" t="s">
        <v>97</v>
      </c>
      <c r="E2310" s="6" t="s">
        <v>2140</v>
      </c>
      <c r="F2310" s="5">
        <f>decoded[[#This Row],[FRT_DEC]]-B2309</f>
        <v>4</v>
      </c>
      <c r="G2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INFO]]))),G2309)</f>
        <v>64</v>
      </c>
    </row>
    <row r="2311" spans="1:7" x14ac:dyDescent="0.25">
      <c r="A2311" s="4" t="s">
        <v>2662</v>
      </c>
      <c r="B2311" s="5">
        <v>1556341012828</v>
      </c>
      <c r="C2311" s="4" t="s">
        <v>6751</v>
      </c>
      <c r="D2311" s="4" t="s">
        <v>1131</v>
      </c>
      <c r="E2311" s="6" t="s">
        <v>2141</v>
      </c>
      <c r="F2311" s="5">
        <f>decoded[[#This Row],[FRT_DEC]]-B2310</f>
        <v>89</v>
      </c>
      <c r="G2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INFO]]))),G2310)</f>
        <v>64</v>
      </c>
    </row>
    <row r="2312" spans="1:7" x14ac:dyDescent="0.25">
      <c r="A2312" s="4" t="s">
        <v>2663</v>
      </c>
      <c r="B2312" s="5">
        <v>1556341012833</v>
      </c>
      <c r="C2312" s="4" t="s">
        <v>6752</v>
      </c>
      <c r="D2312" s="4" t="s">
        <v>97</v>
      </c>
      <c r="E2312" s="6" t="s">
        <v>2142</v>
      </c>
      <c r="F2312" s="5">
        <f>decoded[[#This Row],[FRT_DEC]]-B2311</f>
        <v>5</v>
      </c>
      <c r="G2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INFO]]))),G2311)</f>
        <v>64</v>
      </c>
    </row>
    <row r="2313" spans="1:7" x14ac:dyDescent="0.25">
      <c r="A2313" s="4" t="s">
        <v>2664</v>
      </c>
      <c r="B2313" s="5">
        <v>1556341012839</v>
      </c>
      <c r="C2313" s="4" t="s">
        <v>6753</v>
      </c>
      <c r="D2313" s="4" t="s">
        <v>11</v>
      </c>
      <c r="E2313" s="6" t="s">
        <v>4006</v>
      </c>
      <c r="F2313" s="5">
        <f>decoded[[#This Row],[FRT_DEC]]-B2312</f>
        <v>6</v>
      </c>
      <c r="G2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INFO]]))),G2312)</f>
        <v>64</v>
      </c>
    </row>
    <row r="2314" spans="1:7" x14ac:dyDescent="0.25">
      <c r="A2314" s="4" t="s">
        <v>2665</v>
      </c>
      <c r="B2314" s="5">
        <v>1556341012912</v>
      </c>
      <c r="C2314" s="4" t="s">
        <v>6754</v>
      </c>
      <c r="D2314" s="4" t="s">
        <v>52</v>
      </c>
      <c r="E2314" s="6" t="s">
        <v>2078</v>
      </c>
      <c r="F2314" s="5">
        <f>decoded[[#This Row],[FRT_DEC]]-B2313</f>
        <v>73</v>
      </c>
      <c r="G2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INFO]]))),G2313)</f>
        <v>64</v>
      </c>
    </row>
    <row r="2315" spans="1:7" x14ac:dyDescent="0.25">
      <c r="A2315" s="4" t="s">
        <v>2666</v>
      </c>
      <c r="B2315" s="5">
        <v>1556341012914</v>
      </c>
      <c r="C2315" s="4" t="s">
        <v>6755</v>
      </c>
      <c r="D2315" s="4" t="s">
        <v>2079</v>
      </c>
      <c r="E2315" s="6" t="s">
        <v>4070</v>
      </c>
      <c r="F2315" s="5">
        <f>decoded[[#This Row],[FRT_DEC]]-B2314</f>
        <v>2</v>
      </c>
      <c r="G2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INFO]]))),G2314)</f>
        <v>64</v>
      </c>
    </row>
    <row r="2316" spans="1:7" x14ac:dyDescent="0.25">
      <c r="A2316" s="4" t="s">
        <v>2667</v>
      </c>
      <c r="B2316" s="5">
        <v>1556341012942</v>
      </c>
      <c r="C2316" s="4" t="s">
        <v>6756</v>
      </c>
      <c r="D2316" s="4" t="s">
        <v>12</v>
      </c>
      <c r="E2316" s="6" t="s">
        <v>4</v>
      </c>
      <c r="F2316" s="5">
        <f>decoded[[#This Row],[FRT_DEC]]-B2315</f>
        <v>28</v>
      </c>
      <c r="G2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INFO]]))),G2315)</f>
        <v>64</v>
      </c>
    </row>
    <row r="2317" spans="1:7" x14ac:dyDescent="0.25">
      <c r="A2317" s="4" t="s">
        <v>2668</v>
      </c>
      <c r="B2317" s="5">
        <v>1556341012946</v>
      </c>
      <c r="C2317" s="4" t="s">
        <v>6757</v>
      </c>
      <c r="D2317" s="4" t="s">
        <v>8</v>
      </c>
      <c r="E2317" s="6" t="s">
        <v>4089</v>
      </c>
      <c r="F2317" s="5">
        <f>decoded[[#This Row],[FRT_DEC]]-B2316</f>
        <v>4</v>
      </c>
      <c r="G2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INFO]]))),G2316)</f>
        <v>64</v>
      </c>
    </row>
    <row r="2318" spans="1:7" x14ac:dyDescent="0.25">
      <c r="A2318" s="4" t="s">
        <v>2669</v>
      </c>
      <c r="B2318" s="5">
        <v>1556341013137</v>
      </c>
      <c r="C2318" s="4" t="s">
        <v>6758</v>
      </c>
      <c r="D2318" s="4" t="s">
        <v>13</v>
      </c>
      <c r="E2318" s="6" t="s">
        <v>5</v>
      </c>
      <c r="F2318" s="5">
        <f>decoded[[#This Row],[FRT_DEC]]-B2317</f>
        <v>191</v>
      </c>
      <c r="G2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INFO]]))),G2317)</f>
        <v>64</v>
      </c>
    </row>
    <row r="2319" spans="1:7" x14ac:dyDescent="0.25">
      <c r="A2319" s="4" t="s">
        <v>2670</v>
      </c>
      <c r="B2319" s="5">
        <v>1556341013142</v>
      </c>
      <c r="C2319" s="4" t="s">
        <v>6759</v>
      </c>
      <c r="D2319" s="4" t="s">
        <v>11</v>
      </c>
      <c r="E2319" s="6" t="s">
        <v>4010</v>
      </c>
      <c r="F2319" s="5">
        <f>decoded[[#This Row],[FRT_DEC]]-B2318</f>
        <v>5</v>
      </c>
      <c r="G2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INFO]]))),G2318)</f>
        <v>64</v>
      </c>
    </row>
    <row r="2320" spans="1:7" x14ac:dyDescent="0.25">
      <c r="A2320" s="4" t="s">
        <v>2671</v>
      </c>
      <c r="B2320" s="5">
        <v>1556341013218</v>
      </c>
      <c r="C2320" s="4" t="s">
        <v>6760</v>
      </c>
      <c r="D2320" s="4" t="s">
        <v>12</v>
      </c>
      <c r="E2320" s="6" t="s">
        <v>4</v>
      </c>
      <c r="F2320" s="5">
        <f>decoded[[#This Row],[FRT_DEC]]-B2319</f>
        <v>76</v>
      </c>
      <c r="G2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INFO]]))),G2319)</f>
        <v>64</v>
      </c>
    </row>
    <row r="2321" spans="1:7" x14ac:dyDescent="0.25">
      <c r="A2321" s="4" t="s">
        <v>2672</v>
      </c>
      <c r="B2321" s="5">
        <v>1556341013221</v>
      </c>
      <c r="C2321" s="4" t="s">
        <v>6761</v>
      </c>
      <c r="D2321" s="4" t="s">
        <v>14</v>
      </c>
      <c r="E2321" s="6" t="s">
        <v>6</v>
      </c>
      <c r="F2321" s="5">
        <f>decoded[[#This Row],[FRT_DEC]]-B2320</f>
        <v>3</v>
      </c>
      <c r="G2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INFO]]))),G2320)</f>
        <v>64</v>
      </c>
    </row>
    <row r="2322" spans="1:7" x14ac:dyDescent="0.25">
      <c r="A2322" s="4" t="s">
        <v>2673</v>
      </c>
      <c r="B2322" s="5">
        <v>1556341013229</v>
      </c>
      <c r="C2322" s="4" t="s">
        <v>6762</v>
      </c>
      <c r="D2322" s="4" t="s">
        <v>14</v>
      </c>
      <c r="E2322" s="6" t="s">
        <v>71</v>
      </c>
      <c r="F2322" s="5">
        <f>decoded[[#This Row],[FRT_DEC]]-B2321</f>
        <v>8</v>
      </c>
      <c r="G2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INFO]]))),G2321)</f>
        <v>64</v>
      </c>
    </row>
    <row r="2323" spans="1:7" x14ac:dyDescent="0.25">
      <c r="A2323" s="4" t="s">
        <v>2674</v>
      </c>
      <c r="B2323" s="5">
        <v>1556341013300</v>
      </c>
      <c r="C2323" s="4" t="s">
        <v>6763</v>
      </c>
      <c r="D2323" s="4" t="s">
        <v>73</v>
      </c>
      <c r="E2323" s="6" t="s">
        <v>2080</v>
      </c>
      <c r="F2323" s="5">
        <f>decoded[[#This Row],[FRT_DEC]]-B2322</f>
        <v>71</v>
      </c>
      <c r="G2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INFO]]))),G2322)</f>
        <v>64</v>
      </c>
    </row>
    <row r="2324" spans="1:7" x14ac:dyDescent="0.25">
      <c r="A2324" s="4" t="s">
        <v>2675</v>
      </c>
      <c r="B2324" s="5">
        <v>1556341013321</v>
      </c>
      <c r="C2324" s="4" t="s">
        <v>6764</v>
      </c>
      <c r="D2324" s="4" t="s">
        <v>2081</v>
      </c>
      <c r="E2324" s="6" t="s">
        <v>2083</v>
      </c>
      <c r="F2324" s="5">
        <f>decoded[[#This Row],[FRT_DEC]]-B2323</f>
        <v>21</v>
      </c>
      <c r="G2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INFO]]))),G2323)</f>
        <v>64</v>
      </c>
    </row>
    <row r="2325" spans="1:7" x14ac:dyDescent="0.25">
      <c r="A2325" s="4" t="s">
        <v>2676</v>
      </c>
      <c r="B2325" s="5">
        <v>1556341013325</v>
      </c>
      <c r="C2325" s="4" t="s">
        <v>6765</v>
      </c>
      <c r="D2325" s="4" t="s">
        <v>8</v>
      </c>
      <c r="E2325" s="6" t="s">
        <v>4090</v>
      </c>
      <c r="F2325" s="5">
        <f>decoded[[#This Row],[FRT_DEC]]-B2324</f>
        <v>4</v>
      </c>
      <c r="G2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INFO]]))),G2324)</f>
        <v>64</v>
      </c>
    </row>
    <row r="2326" spans="1:7" x14ac:dyDescent="0.25">
      <c r="A2326" s="4" t="s">
        <v>2677</v>
      </c>
      <c r="B2326" s="5">
        <v>1556341013607</v>
      </c>
      <c r="C2326" s="4" t="s">
        <v>6766</v>
      </c>
      <c r="D2326" s="4" t="s">
        <v>55</v>
      </c>
      <c r="E2326" s="6" t="s">
        <v>3753</v>
      </c>
      <c r="F2326" s="5">
        <f>decoded[[#This Row],[FRT_DEC]]-B2325</f>
        <v>282</v>
      </c>
      <c r="G2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INFO]]))),G2325)</f>
        <v>64</v>
      </c>
    </row>
    <row r="2327" spans="1:7" x14ac:dyDescent="0.25">
      <c r="A2327" s="4" t="s">
        <v>2678</v>
      </c>
      <c r="B2327" s="5">
        <v>1556341013609</v>
      </c>
      <c r="C2327" s="4" t="s">
        <v>6767</v>
      </c>
      <c r="D2327" s="4" t="s">
        <v>3743</v>
      </c>
      <c r="E2327" s="6" t="s">
        <v>6768</v>
      </c>
      <c r="F2327" s="5">
        <f>decoded[[#This Row],[FRT_DEC]]-B2326</f>
        <v>2</v>
      </c>
      <c r="G2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INFO]]))),G2326)</f>
        <v>64</v>
      </c>
    </row>
    <row r="2328" spans="1:7" x14ac:dyDescent="0.25">
      <c r="A2328" s="4" t="s">
        <v>2679</v>
      </c>
      <c r="B2328" s="5">
        <v>1556341013612</v>
      </c>
      <c r="C2328" s="4" t="s">
        <v>6769</v>
      </c>
      <c r="D2328" s="4" t="s">
        <v>3743</v>
      </c>
      <c r="E2328" s="6" t="s">
        <v>3983</v>
      </c>
      <c r="F2328" s="5">
        <f>decoded[[#This Row],[FRT_DEC]]-B2327</f>
        <v>3</v>
      </c>
      <c r="G2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INFO]]))),G2327)</f>
        <v>64</v>
      </c>
    </row>
    <row r="2329" spans="1:7" ht="30" x14ac:dyDescent="0.25">
      <c r="A2329" s="4" t="s">
        <v>2680</v>
      </c>
      <c r="B2329" s="5">
        <v>1556341013635</v>
      </c>
      <c r="C2329" s="4" t="s">
        <v>6770</v>
      </c>
      <c r="D2329" s="4" t="s">
        <v>267</v>
      </c>
      <c r="E2329" s="6" t="s">
        <v>2119</v>
      </c>
      <c r="F2329" s="5">
        <f>decoded[[#This Row],[FRT_DEC]]-B2328</f>
        <v>23</v>
      </c>
      <c r="G2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INFO]]))),G2328)</f>
        <v>64</v>
      </c>
    </row>
    <row r="2330" spans="1:7" x14ac:dyDescent="0.25">
      <c r="A2330" s="4" t="s">
        <v>2681</v>
      </c>
      <c r="B2330" s="5">
        <v>1556341013638</v>
      </c>
      <c r="C2330" s="4" t="s">
        <v>6771</v>
      </c>
      <c r="D2330" s="4" t="s">
        <v>269</v>
      </c>
      <c r="E2330" s="6" t="s">
        <v>283</v>
      </c>
      <c r="F2330" s="5">
        <f>decoded[[#This Row],[FRT_DEC]]-B2329</f>
        <v>3</v>
      </c>
      <c r="G2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INFO]]))),G2329)</f>
        <v>64</v>
      </c>
    </row>
    <row r="2331" spans="1:7" x14ac:dyDescent="0.25">
      <c r="A2331" s="4" t="s">
        <v>2682</v>
      </c>
      <c r="B2331" s="5">
        <v>1556341013648</v>
      </c>
      <c r="C2331" s="4" t="s">
        <v>6772</v>
      </c>
      <c r="D2331" s="4" t="s">
        <v>291</v>
      </c>
      <c r="E2331" s="6" t="s">
        <v>6773</v>
      </c>
      <c r="F2331" s="5">
        <f>decoded[[#This Row],[FRT_DEC]]-B2330</f>
        <v>10</v>
      </c>
      <c r="G2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INFO]]))),G2330)</f>
        <v>64</v>
      </c>
    </row>
    <row r="2332" spans="1:7" x14ac:dyDescent="0.25">
      <c r="A2332" s="4" t="s">
        <v>2683</v>
      </c>
      <c r="B2332" s="5">
        <v>1556341013653</v>
      </c>
      <c r="C2332" s="4" t="s">
        <v>6774</v>
      </c>
      <c r="D2332" s="4" t="s">
        <v>11</v>
      </c>
      <c r="E2332" s="6" t="s">
        <v>4011</v>
      </c>
      <c r="F2332" s="5">
        <f>decoded[[#This Row],[FRT_DEC]]-B2331</f>
        <v>5</v>
      </c>
      <c r="G2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INFO]]))),G2331)</f>
        <v>64</v>
      </c>
    </row>
    <row r="2333" spans="1:7" x14ac:dyDescent="0.25">
      <c r="A2333" s="4" t="s">
        <v>2684</v>
      </c>
      <c r="B2333" s="5">
        <v>1556341013685</v>
      </c>
      <c r="C2333" s="4" t="s">
        <v>6775</v>
      </c>
      <c r="D2333" s="4" t="s">
        <v>52</v>
      </c>
      <c r="E2333" s="6" t="s">
        <v>56</v>
      </c>
      <c r="F2333" s="5">
        <f>decoded[[#This Row],[FRT_DEC]]-B2332</f>
        <v>32</v>
      </c>
      <c r="G2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INFO]]))),G2332)</f>
        <v>64</v>
      </c>
    </row>
    <row r="2334" spans="1:7" x14ac:dyDescent="0.25">
      <c r="A2334" s="4" t="s">
        <v>2685</v>
      </c>
      <c r="B2334" s="5">
        <v>1556341013690</v>
      </c>
      <c r="C2334" s="4" t="s">
        <v>6776</v>
      </c>
      <c r="D2334" s="4" t="s">
        <v>272</v>
      </c>
      <c r="E2334" s="6" t="s">
        <v>6777</v>
      </c>
      <c r="F2334" s="5">
        <f>decoded[[#This Row],[FRT_DEC]]-B2333</f>
        <v>5</v>
      </c>
      <c r="G2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INFO]]))),G2333)</f>
        <v>64</v>
      </c>
    </row>
    <row r="2335" spans="1:7" x14ac:dyDescent="0.25">
      <c r="A2335" s="4" t="s">
        <v>2686</v>
      </c>
      <c r="B2335" s="5">
        <v>1556341013697</v>
      </c>
      <c r="C2335" s="4" t="s">
        <v>6778</v>
      </c>
      <c r="D2335" s="4" t="s">
        <v>1131</v>
      </c>
      <c r="E2335" s="6" t="s">
        <v>2143</v>
      </c>
      <c r="F2335" s="5">
        <f>decoded[[#This Row],[FRT_DEC]]-B2334</f>
        <v>7</v>
      </c>
      <c r="G2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INFO]]))),G2334)</f>
        <v>64</v>
      </c>
    </row>
    <row r="2336" spans="1:7" x14ac:dyDescent="0.25">
      <c r="A2336" s="4" t="s">
        <v>2687</v>
      </c>
      <c r="B2336" s="5">
        <v>1556341013701</v>
      </c>
      <c r="C2336" s="4" t="s">
        <v>6779</v>
      </c>
      <c r="D2336" s="4" t="s">
        <v>1131</v>
      </c>
      <c r="E2336" s="6" t="s">
        <v>2144</v>
      </c>
      <c r="F2336" s="5">
        <f>decoded[[#This Row],[FRT_DEC]]-B2335</f>
        <v>4</v>
      </c>
      <c r="G2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INFO]]))),G2335)</f>
        <v>64</v>
      </c>
    </row>
    <row r="2337" spans="1:7" x14ac:dyDescent="0.25">
      <c r="A2337" s="4" t="s">
        <v>2688</v>
      </c>
      <c r="B2337" s="5">
        <v>1556341013713</v>
      </c>
      <c r="C2337" s="4" t="s">
        <v>6780</v>
      </c>
      <c r="D2337" s="4" t="s">
        <v>97</v>
      </c>
      <c r="E2337" s="6" t="s">
        <v>2131</v>
      </c>
      <c r="F2337" s="5">
        <f>decoded[[#This Row],[FRT_DEC]]-B2336</f>
        <v>12</v>
      </c>
      <c r="G2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INFO]]))),G2336)</f>
        <v>64</v>
      </c>
    </row>
    <row r="2338" spans="1:7" x14ac:dyDescent="0.25">
      <c r="A2338" s="4" t="s">
        <v>2689</v>
      </c>
      <c r="B2338" s="5">
        <v>1556341013736</v>
      </c>
      <c r="C2338" s="4" t="s">
        <v>6781</v>
      </c>
      <c r="D2338" s="4" t="s">
        <v>3726</v>
      </c>
      <c r="E2338" s="6" t="s">
        <v>6782</v>
      </c>
      <c r="F2338" s="5">
        <f>decoded[[#This Row],[FRT_DEC]]-B2337</f>
        <v>23</v>
      </c>
      <c r="G2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INFO]]))),G2337)</f>
        <v>64</v>
      </c>
    </row>
    <row r="2339" spans="1:7" x14ac:dyDescent="0.25">
      <c r="A2339" s="4" t="s">
        <v>2690</v>
      </c>
      <c r="B2339" s="5">
        <v>1556341013739</v>
      </c>
      <c r="C2339" s="4" t="s">
        <v>6783</v>
      </c>
      <c r="D2339" s="4" t="s">
        <v>3726</v>
      </c>
      <c r="E2339" s="6" t="s">
        <v>3986</v>
      </c>
      <c r="F2339" s="5">
        <f>decoded[[#This Row],[FRT_DEC]]-B2338</f>
        <v>3</v>
      </c>
      <c r="G2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INFO]]))),G2338)</f>
        <v>64</v>
      </c>
    </row>
    <row r="2340" spans="1:7" x14ac:dyDescent="0.25">
      <c r="A2340" s="4" t="s">
        <v>2691</v>
      </c>
      <c r="B2340" s="5">
        <v>1556341014504</v>
      </c>
      <c r="C2340" s="4" t="s">
        <v>6784</v>
      </c>
      <c r="D2340" s="4" t="s">
        <v>13</v>
      </c>
      <c r="E2340" s="6" t="s">
        <v>5</v>
      </c>
      <c r="F2340" s="5">
        <f>decoded[[#This Row],[FRT_DEC]]-B2339</f>
        <v>765</v>
      </c>
      <c r="G2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INFO]]))),G2339)</f>
        <v>64</v>
      </c>
    </row>
    <row r="2341" spans="1:7" x14ac:dyDescent="0.25">
      <c r="A2341" s="4" t="s">
        <v>2692</v>
      </c>
      <c r="B2341" s="5">
        <v>1556341014508</v>
      </c>
      <c r="C2341" s="4" t="s">
        <v>6785</v>
      </c>
      <c r="D2341" s="4" t="s">
        <v>11</v>
      </c>
      <c r="E2341" s="6" t="s">
        <v>4021</v>
      </c>
      <c r="F2341" s="5">
        <f>decoded[[#This Row],[FRT_DEC]]-B2340</f>
        <v>4</v>
      </c>
      <c r="G2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INFO]]))),G2340)</f>
        <v>64</v>
      </c>
    </row>
    <row r="2342" spans="1:7" x14ac:dyDescent="0.25">
      <c r="A2342" s="4" t="s">
        <v>2693</v>
      </c>
      <c r="B2342" s="5">
        <v>1556341014545</v>
      </c>
      <c r="C2342" s="4" t="s">
        <v>6786</v>
      </c>
      <c r="D2342" s="4" t="s">
        <v>12</v>
      </c>
      <c r="E2342" s="6" t="s">
        <v>4</v>
      </c>
      <c r="F2342" s="5">
        <f>decoded[[#This Row],[FRT_DEC]]-B2341</f>
        <v>37</v>
      </c>
      <c r="G2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INFO]]))),G2341)</f>
        <v>64</v>
      </c>
    </row>
    <row r="2343" spans="1:7" x14ac:dyDescent="0.25">
      <c r="A2343" s="4" t="s">
        <v>2694</v>
      </c>
      <c r="B2343" s="5">
        <v>1556341014548</v>
      </c>
      <c r="C2343" s="4" t="s">
        <v>6787</v>
      </c>
      <c r="D2343" s="4" t="s">
        <v>14</v>
      </c>
      <c r="E2343" s="6" t="s">
        <v>6</v>
      </c>
      <c r="F2343" s="5">
        <f>decoded[[#This Row],[FRT_DEC]]-B2342</f>
        <v>3</v>
      </c>
      <c r="G2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INFO]]))),G2342)</f>
        <v>64</v>
      </c>
    </row>
    <row r="2344" spans="1:7" x14ac:dyDescent="0.25">
      <c r="A2344" s="4" t="s">
        <v>2695</v>
      </c>
      <c r="B2344" s="5">
        <v>1556341014556</v>
      </c>
      <c r="C2344" s="4" t="s">
        <v>6788</v>
      </c>
      <c r="D2344" s="4" t="s">
        <v>14</v>
      </c>
      <c r="E2344" s="6" t="s">
        <v>36</v>
      </c>
      <c r="F2344" s="5">
        <f>decoded[[#This Row],[FRT_DEC]]-B2343</f>
        <v>8</v>
      </c>
      <c r="G2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INFO]]))),G2343)</f>
        <v>64</v>
      </c>
    </row>
    <row r="2345" spans="1:7" x14ac:dyDescent="0.25">
      <c r="A2345" s="4" t="s">
        <v>2696</v>
      </c>
      <c r="B2345" s="5">
        <v>1556341014573</v>
      </c>
      <c r="C2345" s="4" t="s">
        <v>6789</v>
      </c>
      <c r="D2345" s="4" t="s">
        <v>275</v>
      </c>
      <c r="E2345" s="6" t="s">
        <v>5953</v>
      </c>
      <c r="F2345" s="5">
        <f>decoded[[#This Row],[FRT_DEC]]-B2344</f>
        <v>17</v>
      </c>
      <c r="G2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INFO]]))),G2344)</f>
        <v>64</v>
      </c>
    </row>
    <row r="2346" spans="1:7" x14ac:dyDescent="0.25">
      <c r="A2346" s="4" t="s">
        <v>2697</v>
      </c>
      <c r="B2346" s="5">
        <v>1556341014599</v>
      </c>
      <c r="C2346" s="4" t="s">
        <v>6790</v>
      </c>
      <c r="D2346" s="4" t="s">
        <v>11</v>
      </c>
      <c r="E2346" s="6" t="s">
        <v>4008</v>
      </c>
      <c r="F2346" s="5">
        <f>decoded[[#This Row],[FRT_DEC]]-B2345</f>
        <v>26</v>
      </c>
      <c r="G2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INFO]]))),G2345)</f>
        <v>64</v>
      </c>
    </row>
    <row r="2347" spans="1:7" x14ac:dyDescent="0.25">
      <c r="A2347" s="4" t="s">
        <v>2698</v>
      </c>
      <c r="B2347" s="5">
        <v>1556341014623</v>
      </c>
      <c r="C2347" s="4" t="s">
        <v>6791</v>
      </c>
      <c r="D2347" s="4" t="s">
        <v>12</v>
      </c>
      <c r="E2347" s="6" t="s">
        <v>4</v>
      </c>
      <c r="F2347" s="5">
        <f>decoded[[#This Row],[FRT_DEC]]-B2346</f>
        <v>24</v>
      </c>
      <c r="G2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INFO]]))),G2346)</f>
        <v>64</v>
      </c>
    </row>
    <row r="2348" spans="1:7" x14ac:dyDescent="0.25">
      <c r="A2348" s="4" t="s">
        <v>2699</v>
      </c>
      <c r="B2348" s="5">
        <v>1556341014627</v>
      </c>
      <c r="C2348" s="4" t="s">
        <v>6792</v>
      </c>
      <c r="D2348" s="4" t="s">
        <v>8</v>
      </c>
      <c r="E2348" s="6" t="s">
        <v>4080</v>
      </c>
      <c r="F2348" s="5">
        <f>decoded[[#This Row],[FRT_DEC]]-B2347</f>
        <v>4</v>
      </c>
      <c r="G2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INFO]]))),G2347)</f>
        <v>64</v>
      </c>
    </row>
    <row r="2349" spans="1:7" x14ac:dyDescent="0.25">
      <c r="A2349" s="4" t="s">
        <v>2700</v>
      </c>
      <c r="B2349" s="5">
        <v>1556341014740</v>
      </c>
      <c r="C2349" s="4" t="s">
        <v>6793</v>
      </c>
      <c r="D2349" s="4" t="s">
        <v>8</v>
      </c>
      <c r="E2349" s="6" t="s">
        <v>4105</v>
      </c>
      <c r="F2349" s="5">
        <f>decoded[[#This Row],[FRT_DEC]]-B2348</f>
        <v>113</v>
      </c>
      <c r="G2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INFO]]))),G2348)</f>
        <v>64</v>
      </c>
    </row>
    <row r="2350" spans="1:7" x14ac:dyDescent="0.25">
      <c r="A2350" s="4" t="s">
        <v>2701</v>
      </c>
      <c r="B2350" s="5">
        <v>1556341014763</v>
      </c>
      <c r="C2350" s="4" t="s">
        <v>6794</v>
      </c>
      <c r="D2350" s="4" t="s">
        <v>12</v>
      </c>
      <c r="E2350" s="6" t="s">
        <v>4</v>
      </c>
      <c r="F2350" s="5">
        <f>decoded[[#This Row],[FRT_DEC]]-B2349</f>
        <v>23</v>
      </c>
      <c r="G2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INFO]]))),G2349)</f>
        <v>64</v>
      </c>
    </row>
    <row r="2351" spans="1:7" x14ac:dyDescent="0.25">
      <c r="A2351" s="4" t="s">
        <v>2702</v>
      </c>
      <c r="B2351" s="5">
        <v>1556341014768</v>
      </c>
      <c r="C2351" s="4" t="s">
        <v>6795</v>
      </c>
      <c r="D2351" s="4" t="s">
        <v>8</v>
      </c>
      <c r="E2351" s="6" t="s">
        <v>4079</v>
      </c>
      <c r="F2351" s="5">
        <f>decoded[[#This Row],[FRT_DEC]]-B2350</f>
        <v>5</v>
      </c>
      <c r="G2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INFO]]))),G2350)</f>
        <v>64</v>
      </c>
    </row>
    <row r="2352" spans="1:7" x14ac:dyDescent="0.25">
      <c r="A2352" s="4" t="s">
        <v>2703</v>
      </c>
      <c r="B2352" s="5">
        <v>1556341015883</v>
      </c>
      <c r="C2352" s="4" t="s">
        <v>6796</v>
      </c>
      <c r="D2352" s="4" t="s">
        <v>15</v>
      </c>
      <c r="E2352" s="6" t="s">
        <v>6797</v>
      </c>
      <c r="F2352" s="5">
        <f>decoded[[#This Row],[FRT_DEC]]-B2351</f>
        <v>1115</v>
      </c>
      <c r="G2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INFO]]))),G2351)</f>
        <v>64</v>
      </c>
    </row>
    <row r="2353" spans="1:7" x14ac:dyDescent="0.25">
      <c r="A2353" s="4" t="s">
        <v>2704</v>
      </c>
      <c r="B2353" s="5">
        <v>1556341015886</v>
      </c>
      <c r="C2353" s="4" t="s">
        <v>6798</v>
      </c>
      <c r="D2353" s="4" t="s">
        <v>15</v>
      </c>
      <c r="E2353" s="6" t="s">
        <v>3987</v>
      </c>
      <c r="F2353" s="5">
        <f>decoded[[#This Row],[FRT_DEC]]-B2352</f>
        <v>3</v>
      </c>
      <c r="G2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INFO]]))),G2352)</f>
        <v>64</v>
      </c>
    </row>
    <row r="2354" spans="1:7" x14ac:dyDescent="0.25">
      <c r="A2354" s="4" t="s">
        <v>2705</v>
      </c>
      <c r="B2354" s="5">
        <v>1556341015889</v>
      </c>
      <c r="C2354" s="4" t="s">
        <v>6799</v>
      </c>
      <c r="D2354" s="4" t="s">
        <v>3744</v>
      </c>
      <c r="E2354" s="6" t="s">
        <v>6800</v>
      </c>
      <c r="F2354" s="5">
        <f>decoded[[#This Row],[FRT_DEC]]-B2353</f>
        <v>3</v>
      </c>
      <c r="G2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INFO]]))),G2353)</f>
        <v>64</v>
      </c>
    </row>
    <row r="2355" spans="1:7" x14ac:dyDescent="0.25">
      <c r="A2355" s="4" t="s">
        <v>2706</v>
      </c>
      <c r="B2355" s="5">
        <v>1556341015892</v>
      </c>
      <c r="C2355" s="4" t="s">
        <v>6801</v>
      </c>
      <c r="D2355" s="4" t="s">
        <v>3744</v>
      </c>
      <c r="E2355" s="6" t="s">
        <v>3988</v>
      </c>
      <c r="F2355" s="5">
        <f>decoded[[#This Row],[FRT_DEC]]-B2354</f>
        <v>3</v>
      </c>
      <c r="G2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INFO]]))),G2354)</f>
        <v>64</v>
      </c>
    </row>
    <row r="2356" spans="1:7" x14ac:dyDescent="0.25">
      <c r="A2356" s="4" t="s">
        <v>2707</v>
      </c>
      <c r="B2356" s="5">
        <v>1556341015980</v>
      </c>
      <c r="C2356" s="4" t="s">
        <v>6802</v>
      </c>
      <c r="D2356" s="4" t="s">
        <v>3765</v>
      </c>
      <c r="E2356" s="6" t="s">
        <v>3766</v>
      </c>
      <c r="F2356" s="5">
        <f>decoded[[#This Row],[FRT_DEC]]-B2355</f>
        <v>88</v>
      </c>
      <c r="G2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INFO]]))),G2355)</f>
        <v>64</v>
      </c>
    </row>
    <row r="2357" spans="1:7" ht="30" x14ac:dyDescent="0.25">
      <c r="A2357" s="4" t="s">
        <v>2708</v>
      </c>
      <c r="B2357" s="5">
        <v>1556341015983</v>
      </c>
      <c r="C2357" s="4" t="s">
        <v>6803</v>
      </c>
      <c r="D2357" s="4" t="s">
        <v>267</v>
      </c>
      <c r="E2357" s="6" t="s">
        <v>2163</v>
      </c>
      <c r="F2357" s="5">
        <f>decoded[[#This Row],[FRT_DEC]]-B2356</f>
        <v>3</v>
      </c>
      <c r="G2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INFO]]))),G2356)</f>
        <v>64</v>
      </c>
    </row>
    <row r="2358" spans="1:7" x14ac:dyDescent="0.25">
      <c r="A2358" s="4" t="s">
        <v>2709</v>
      </c>
      <c r="B2358" s="5">
        <v>1556341015986</v>
      </c>
      <c r="C2358" s="4" t="s">
        <v>6804</v>
      </c>
      <c r="D2358" s="4" t="s">
        <v>269</v>
      </c>
      <c r="E2358" s="6" t="s">
        <v>298</v>
      </c>
      <c r="F2358" s="5">
        <f>decoded[[#This Row],[FRT_DEC]]-B2357</f>
        <v>3</v>
      </c>
      <c r="G2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INFO]]))),G2357)</f>
        <v>64</v>
      </c>
    </row>
    <row r="2359" spans="1:7" x14ac:dyDescent="0.25">
      <c r="A2359" s="4" t="s">
        <v>2710</v>
      </c>
      <c r="B2359" s="5">
        <v>1556341015993</v>
      </c>
      <c r="C2359" s="4" t="s">
        <v>6805</v>
      </c>
      <c r="D2359" s="4" t="s">
        <v>57</v>
      </c>
      <c r="E2359" s="6" t="s">
        <v>58</v>
      </c>
      <c r="F2359" s="5">
        <f>decoded[[#This Row],[FRT_DEC]]-B2358</f>
        <v>7</v>
      </c>
      <c r="G2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INFO]]))),G2358)</f>
        <v>64</v>
      </c>
    </row>
    <row r="2360" spans="1:7" x14ac:dyDescent="0.25">
      <c r="A2360" s="4" t="s">
        <v>2711</v>
      </c>
      <c r="B2360" s="5">
        <v>1556341015996</v>
      </c>
      <c r="C2360" s="4" t="s">
        <v>6806</v>
      </c>
      <c r="D2360" s="4" t="s">
        <v>57</v>
      </c>
      <c r="E2360" s="6" t="s">
        <v>59</v>
      </c>
      <c r="F2360" s="5">
        <f>decoded[[#This Row],[FRT_DEC]]-B2359</f>
        <v>3</v>
      </c>
      <c r="G2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INFO]]))),G2359)</f>
        <v>64</v>
      </c>
    </row>
    <row r="2361" spans="1:7" x14ac:dyDescent="0.25">
      <c r="A2361" s="4" t="s">
        <v>2712</v>
      </c>
      <c r="B2361" s="5">
        <v>1556341016001</v>
      </c>
      <c r="C2361" s="4" t="s">
        <v>6807</v>
      </c>
      <c r="D2361" s="4" t="s">
        <v>57</v>
      </c>
      <c r="E2361" s="6" t="s">
        <v>60</v>
      </c>
      <c r="F2361" s="5">
        <f>decoded[[#This Row],[FRT_DEC]]-B2360</f>
        <v>5</v>
      </c>
      <c r="G2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INFO]]))),G2360)</f>
        <v>64</v>
      </c>
    </row>
    <row r="2362" spans="1:7" x14ac:dyDescent="0.25">
      <c r="A2362" s="4" t="s">
        <v>2713</v>
      </c>
      <c r="B2362" s="5">
        <v>1556341016005</v>
      </c>
      <c r="C2362" s="4" t="s">
        <v>6808</v>
      </c>
      <c r="D2362" s="4" t="s">
        <v>61</v>
      </c>
      <c r="E2362" s="6" t="s">
        <v>6809</v>
      </c>
      <c r="F2362" s="5">
        <f>decoded[[#This Row],[FRT_DEC]]-B2361</f>
        <v>4</v>
      </c>
      <c r="G2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INFO]]))),G2361)</f>
        <v>64</v>
      </c>
    </row>
    <row r="2363" spans="1:7" x14ac:dyDescent="0.25">
      <c r="A2363" s="4" t="s">
        <v>2714</v>
      </c>
      <c r="B2363" s="5">
        <v>1556341016008</v>
      </c>
      <c r="C2363" s="4" t="s">
        <v>6810</v>
      </c>
      <c r="D2363" s="4" t="s">
        <v>62</v>
      </c>
      <c r="E2363" s="6" t="s">
        <v>63</v>
      </c>
      <c r="F2363" s="5">
        <f>decoded[[#This Row],[FRT_DEC]]-B2362</f>
        <v>3</v>
      </c>
      <c r="G2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INFO]]))),G2362)</f>
        <v>64</v>
      </c>
    </row>
    <row r="2364" spans="1:7" x14ac:dyDescent="0.25">
      <c r="A2364" s="4" t="s">
        <v>2715</v>
      </c>
      <c r="B2364" s="5">
        <v>1556341016021</v>
      </c>
      <c r="C2364" s="4" t="s">
        <v>6811</v>
      </c>
      <c r="D2364" s="4" t="s">
        <v>1131</v>
      </c>
      <c r="E2364" s="6" t="s">
        <v>2132</v>
      </c>
      <c r="F2364" s="5">
        <f>decoded[[#This Row],[FRT_DEC]]-B2363</f>
        <v>13</v>
      </c>
      <c r="G2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INFO]]))),G2363)</f>
        <v>64</v>
      </c>
    </row>
    <row r="2365" spans="1:7" x14ac:dyDescent="0.25">
      <c r="A2365" s="4" t="s">
        <v>2716</v>
      </c>
      <c r="B2365" s="5">
        <v>1556341016026</v>
      </c>
      <c r="C2365" s="4" t="s">
        <v>6812</v>
      </c>
      <c r="D2365" s="4" t="s">
        <v>1131</v>
      </c>
      <c r="E2365" s="6" t="s">
        <v>2145</v>
      </c>
      <c r="F2365" s="5">
        <f>decoded[[#This Row],[FRT_DEC]]-B2364</f>
        <v>5</v>
      </c>
      <c r="G2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INFO]]))),G2364)</f>
        <v>64</v>
      </c>
    </row>
    <row r="2366" spans="1:7" x14ac:dyDescent="0.25">
      <c r="A2366" s="4" t="s">
        <v>2717</v>
      </c>
      <c r="B2366" s="5">
        <v>1556341016031</v>
      </c>
      <c r="C2366" s="4" t="s">
        <v>6813</v>
      </c>
      <c r="D2366" s="4" t="s">
        <v>65</v>
      </c>
      <c r="E2366" s="6" t="s">
        <v>66</v>
      </c>
      <c r="F2366" s="5">
        <f>decoded[[#This Row],[FRT_DEC]]-B2365</f>
        <v>5</v>
      </c>
      <c r="G2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INFO]]))),G2365)</f>
        <v>64</v>
      </c>
    </row>
    <row r="2367" spans="1:7" x14ac:dyDescent="0.25">
      <c r="A2367" s="4" t="s">
        <v>2718</v>
      </c>
      <c r="B2367" s="5">
        <v>1556341016039</v>
      </c>
      <c r="C2367" s="4" t="s">
        <v>6814</v>
      </c>
      <c r="D2367" s="4" t="s">
        <v>11</v>
      </c>
      <c r="E2367" s="6" t="s">
        <v>4014</v>
      </c>
      <c r="F2367" s="5">
        <f>decoded[[#This Row],[FRT_DEC]]-B2366</f>
        <v>8</v>
      </c>
      <c r="G2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INFO]]))),G2366)</f>
        <v>64</v>
      </c>
    </row>
    <row r="2368" spans="1:7" x14ac:dyDescent="0.25">
      <c r="A2368" s="4" t="s">
        <v>2719</v>
      </c>
      <c r="B2368" s="5">
        <v>1556341016053</v>
      </c>
      <c r="C2368" s="4" t="s">
        <v>6815</v>
      </c>
      <c r="D2368" s="4" t="s">
        <v>52</v>
      </c>
      <c r="E2368" s="6" t="s">
        <v>754</v>
      </c>
      <c r="F2368" s="5">
        <f>decoded[[#This Row],[FRT_DEC]]-B2367</f>
        <v>14</v>
      </c>
      <c r="G2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INFO]]))),G2367)</f>
        <v>64</v>
      </c>
    </row>
    <row r="2369" spans="1:7" x14ac:dyDescent="0.25">
      <c r="A2369" s="4" t="s">
        <v>2720</v>
      </c>
      <c r="B2369" s="5">
        <v>1556341016057</v>
      </c>
      <c r="C2369" s="4" t="s">
        <v>6816</v>
      </c>
      <c r="D2369" s="4" t="s">
        <v>11</v>
      </c>
      <c r="E2369" s="6" t="s">
        <v>4024</v>
      </c>
      <c r="F2369" s="5">
        <f>decoded[[#This Row],[FRT_DEC]]-B2368</f>
        <v>4</v>
      </c>
      <c r="G2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INFO]]))),G2368)</f>
        <v>64</v>
      </c>
    </row>
    <row r="2370" spans="1:7" x14ac:dyDescent="0.25">
      <c r="A2370" s="4" t="s">
        <v>2721</v>
      </c>
      <c r="B2370" s="5">
        <v>1556341016074</v>
      </c>
      <c r="C2370" s="4" t="s">
        <v>6817</v>
      </c>
      <c r="D2370" s="4" t="s">
        <v>52</v>
      </c>
      <c r="E2370" s="6" t="s">
        <v>64</v>
      </c>
      <c r="F2370" s="5">
        <f>decoded[[#This Row],[FRT_DEC]]-B2369</f>
        <v>17</v>
      </c>
      <c r="G2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INFO]]))),G2369)</f>
        <v>64</v>
      </c>
    </row>
    <row r="2371" spans="1:7" x14ac:dyDescent="0.25">
      <c r="A2371" s="4" t="s">
        <v>2722</v>
      </c>
      <c r="B2371" s="5">
        <v>1556341016078</v>
      </c>
      <c r="C2371" s="4" t="s">
        <v>6818</v>
      </c>
      <c r="D2371" s="4" t="s">
        <v>67</v>
      </c>
      <c r="E2371" s="6" t="s">
        <v>4100</v>
      </c>
      <c r="F2371" s="5">
        <f>decoded[[#This Row],[FRT_DEC]]-B2370</f>
        <v>4</v>
      </c>
      <c r="G2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INFO]]))),G2370)</f>
        <v>64</v>
      </c>
    </row>
    <row r="2372" spans="1:7" x14ac:dyDescent="0.25">
      <c r="A2372" s="4" t="s">
        <v>2723</v>
      </c>
      <c r="B2372" s="5">
        <v>1556341016084</v>
      </c>
      <c r="C2372" s="4" t="s">
        <v>6819</v>
      </c>
      <c r="D2372" s="4" t="s">
        <v>97</v>
      </c>
      <c r="E2372" s="6" t="s">
        <v>3741</v>
      </c>
      <c r="F2372" s="5">
        <f>decoded[[#This Row],[FRT_DEC]]-B2371</f>
        <v>6</v>
      </c>
      <c r="G2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INFO]]))),G2371)</f>
        <v>64</v>
      </c>
    </row>
    <row r="2373" spans="1:7" x14ac:dyDescent="0.25">
      <c r="A2373" s="4" t="s">
        <v>2724</v>
      </c>
      <c r="B2373" s="5">
        <v>1556341016089</v>
      </c>
      <c r="C2373" s="4" t="s">
        <v>6820</v>
      </c>
      <c r="D2373" s="4" t="s">
        <v>97</v>
      </c>
      <c r="E2373" s="6" t="s">
        <v>2127</v>
      </c>
      <c r="F2373" s="5">
        <f>decoded[[#This Row],[FRT_DEC]]-B2372</f>
        <v>5</v>
      </c>
      <c r="G2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INFO]]))),G2372)</f>
        <v>64</v>
      </c>
    </row>
    <row r="2374" spans="1:7" x14ac:dyDescent="0.25">
      <c r="A2374" s="4" t="s">
        <v>2725</v>
      </c>
      <c r="B2374" s="5">
        <v>1556341016102</v>
      </c>
      <c r="C2374" s="4" t="s">
        <v>6821</v>
      </c>
      <c r="D2374" s="4" t="s">
        <v>9</v>
      </c>
      <c r="E2374" s="6" t="s">
        <v>4002</v>
      </c>
      <c r="F2374" s="5">
        <f>decoded[[#This Row],[FRT_DEC]]-B2373</f>
        <v>13</v>
      </c>
      <c r="G2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INFO]]))),G2373)</f>
        <v>64</v>
      </c>
    </row>
    <row r="2375" spans="1:7" x14ac:dyDescent="0.25">
      <c r="A2375" s="4" t="s">
        <v>2726</v>
      </c>
      <c r="B2375" s="5">
        <v>1556341016107</v>
      </c>
      <c r="C2375" s="4" t="s">
        <v>6822</v>
      </c>
      <c r="D2375" s="4" t="s">
        <v>97</v>
      </c>
      <c r="E2375" s="6" t="s">
        <v>2146</v>
      </c>
      <c r="F2375" s="5">
        <f>decoded[[#This Row],[FRT_DEC]]-B2374</f>
        <v>5</v>
      </c>
      <c r="G2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INFO]]))),G2374)</f>
        <v>64</v>
      </c>
    </row>
    <row r="2376" spans="1:7" x14ac:dyDescent="0.25">
      <c r="A2376" s="4" t="s">
        <v>2727</v>
      </c>
      <c r="B2376" s="5">
        <v>1556341016852</v>
      </c>
      <c r="C2376" s="4" t="s">
        <v>6823</v>
      </c>
      <c r="D2376" s="4" t="s">
        <v>12</v>
      </c>
      <c r="E2376" s="6" t="s">
        <v>4</v>
      </c>
      <c r="F2376" s="5">
        <f>decoded[[#This Row],[FRT_DEC]]-B2375</f>
        <v>745</v>
      </c>
      <c r="G2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INFO]]))),G2375)</f>
        <v>64</v>
      </c>
    </row>
    <row r="2377" spans="1:7" x14ac:dyDescent="0.25">
      <c r="A2377" s="4" t="s">
        <v>2728</v>
      </c>
      <c r="B2377" s="5">
        <v>1556341016857</v>
      </c>
      <c r="C2377" s="4" t="s">
        <v>6824</v>
      </c>
      <c r="D2377" s="4" t="s">
        <v>8</v>
      </c>
      <c r="E2377" s="6" t="s">
        <v>4081</v>
      </c>
      <c r="F2377" s="5">
        <f>decoded[[#This Row],[FRT_DEC]]-B2376</f>
        <v>5</v>
      </c>
      <c r="G2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INFO]]))),G2376)</f>
        <v>64</v>
      </c>
    </row>
    <row r="2378" spans="1:7" x14ac:dyDescent="0.25">
      <c r="A2378" s="4" t="s">
        <v>2729</v>
      </c>
      <c r="B2378" s="5">
        <v>1556341016954</v>
      </c>
      <c r="C2378" s="4" t="s">
        <v>6825</v>
      </c>
      <c r="D2378" s="4" t="s">
        <v>12</v>
      </c>
      <c r="E2378" s="6" t="s">
        <v>4</v>
      </c>
      <c r="F2378" s="5">
        <f>decoded[[#This Row],[FRT_DEC]]-B2377</f>
        <v>97</v>
      </c>
      <c r="G2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INFO]]))),G2377)</f>
        <v>64</v>
      </c>
    </row>
    <row r="2379" spans="1:7" x14ac:dyDescent="0.25">
      <c r="A2379" s="4" t="s">
        <v>2730</v>
      </c>
      <c r="B2379" s="5">
        <v>1556341016959</v>
      </c>
      <c r="C2379" s="4" t="s">
        <v>6826</v>
      </c>
      <c r="D2379" s="4" t="s">
        <v>8</v>
      </c>
      <c r="E2379" s="6" t="s">
        <v>4089</v>
      </c>
      <c r="F2379" s="5">
        <f>decoded[[#This Row],[FRT_DEC]]-B2378</f>
        <v>5</v>
      </c>
      <c r="G2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INFO]]))),G2378)</f>
        <v>64</v>
      </c>
    </row>
    <row r="2380" spans="1:7" x14ac:dyDescent="0.25">
      <c r="A2380" s="4" t="s">
        <v>2731</v>
      </c>
      <c r="B2380" s="5">
        <v>1556341975408</v>
      </c>
      <c r="C2380" s="4" t="s">
        <v>6827</v>
      </c>
      <c r="D2380" s="4" t="s">
        <v>13</v>
      </c>
      <c r="E2380" s="6" t="s">
        <v>5</v>
      </c>
      <c r="F2380" s="5">
        <f>decoded[[#This Row],[FRT_DEC]]-B2379</f>
        <v>958449</v>
      </c>
      <c r="G2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INFO]]))),G2379)</f>
        <v>64</v>
      </c>
    </row>
    <row r="2381" spans="1:7" x14ac:dyDescent="0.25">
      <c r="A2381" s="4" t="s">
        <v>2732</v>
      </c>
      <c r="B2381" s="5">
        <v>1556341975412</v>
      </c>
      <c r="C2381" s="4" t="s">
        <v>6828</v>
      </c>
      <c r="D2381" s="4" t="s">
        <v>11</v>
      </c>
      <c r="E2381" s="6" t="s">
        <v>4010</v>
      </c>
      <c r="F2381" s="5">
        <f>decoded[[#This Row],[FRT_DEC]]-B2380</f>
        <v>4</v>
      </c>
      <c r="G2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INFO]]))),G2380)</f>
        <v>64</v>
      </c>
    </row>
    <row r="2382" spans="1:7" x14ac:dyDescent="0.25">
      <c r="A2382" s="4" t="s">
        <v>2733</v>
      </c>
      <c r="B2382" s="5">
        <v>1556341975486</v>
      </c>
      <c r="C2382" s="4" t="s">
        <v>6829</v>
      </c>
      <c r="D2382" s="4" t="s">
        <v>12</v>
      </c>
      <c r="E2382" s="6" t="s">
        <v>4</v>
      </c>
      <c r="F2382" s="5">
        <f>decoded[[#This Row],[FRT_DEC]]-B2381</f>
        <v>74</v>
      </c>
      <c r="G2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INFO]]))),G2381)</f>
        <v>64</v>
      </c>
    </row>
    <row r="2383" spans="1:7" x14ac:dyDescent="0.25">
      <c r="A2383" s="4" t="s">
        <v>2734</v>
      </c>
      <c r="B2383" s="5">
        <v>1556341975489</v>
      </c>
      <c r="C2383" s="4" t="s">
        <v>6830</v>
      </c>
      <c r="D2383" s="4" t="s">
        <v>14</v>
      </c>
      <c r="E2383" s="6" t="s">
        <v>6</v>
      </c>
      <c r="F2383" s="5">
        <f>decoded[[#This Row],[FRT_DEC]]-B2382</f>
        <v>3</v>
      </c>
      <c r="G2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INFO]]))),G2382)</f>
        <v>64</v>
      </c>
    </row>
    <row r="2384" spans="1:7" x14ac:dyDescent="0.25">
      <c r="A2384" s="4" t="s">
        <v>2735</v>
      </c>
      <c r="B2384" s="5">
        <v>1556341975496</v>
      </c>
      <c r="C2384" s="4" t="s">
        <v>6831</v>
      </c>
      <c r="D2384" s="4" t="s">
        <v>14</v>
      </c>
      <c r="E2384" s="6" t="s">
        <v>71</v>
      </c>
      <c r="F2384" s="5">
        <f>decoded[[#This Row],[FRT_DEC]]-B2383</f>
        <v>7</v>
      </c>
      <c r="G2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INFO]]))),G2383)</f>
        <v>64</v>
      </c>
    </row>
    <row r="2385" spans="1:7" x14ac:dyDescent="0.25">
      <c r="A2385" s="4" t="s">
        <v>2736</v>
      </c>
      <c r="B2385" s="5">
        <v>1556341975796</v>
      </c>
      <c r="C2385" s="4" t="s">
        <v>6832</v>
      </c>
      <c r="D2385" s="4" t="s">
        <v>73</v>
      </c>
      <c r="E2385" s="6" t="s">
        <v>2164</v>
      </c>
      <c r="F2385" s="5">
        <f>decoded[[#This Row],[FRT_DEC]]-B2384</f>
        <v>300</v>
      </c>
      <c r="G2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INFO]]))),G2384)</f>
        <v>64</v>
      </c>
    </row>
    <row r="2386" spans="1:7" x14ac:dyDescent="0.25">
      <c r="A2386" s="4" t="s">
        <v>2737</v>
      </c>
      <c r="B2386" s="5">
        <v>1556341975799</v>
      </c>
      <c r="C2386" s="4" t="s">
        <v>6833</v>
      </c>
      <c r="D2386" s="4" t="s">
        <v>320</v>
      </c>
      <c r="E2386" s="6" t="s">
        <v>6834</v>
      </c>
      <c r="F2386" s="5">
        <f>decoded[[#This Row],[FRT_DEC]]-B2385</f>
        <v>3</v>
      </c>
      <c r="G2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INFO]]))),G2385)</f>
        <v>64</v>
      </c>
    </row>
    <row r="2387" spans="1:7" x14ac:dyDescent="0.25">
      <c r="A2387" s="4" t="s">
        <v>2738</v>
      </c>
      <c r="B2387" s="5">
        <v>1556341975802</v>
      </c>
      <c r="C2387" s="4" t="s">
        <v>6835</v>
      </c>
      <c r="D2387" s="4" t="s">
        <v>241</v>
      </c>
      <c r="E2387" s="6" t="s">
        <v>3764</v>
      </c>
      <c r="F2387" s="5">
        <f>decoded[[#This Row],[FRT_DEC]]-B2386</f>
        <v>3</v>
      </c>
      <c r="G2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INFO]]))),G2386)</f>
        <v>64</v>
      </c>
    </row>
    <row r="2388" spans="1:7" x14ac:dyDescent="0.25">
      <c r="A2388" s="4" t="s">
        <v>2739</v>
      </c>
      <c r="B2388" s="5">
        <v>1556341975831</v>
      </c>
      <c r="C2388" s="4" t="s">
        <v>6836</v>
      </c>
      <c r="D2388" s="4" t="s">
        <v>2162</v>
      </c>
      <c r="E2388" s="6" t="s">
        <v>6837</v>
      </c>
      <c r="F2388" s="5">
        <f>decoded[[#This Row],[FRT_DEC]]-B2387</f>
        <v>29</v>
      </c>
      <c r="G2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INFO]]))),G2387)</f>
        <v>64</v>
      </c>
    </row>
    <row r="2389" spans="1:7" x14ac:dyDescent="0.25">
      <c r="A2389" s="4" t="s">
        <v>2740</v>
      </c>
      <c r="B2389" s="5">
        <v>1556341975839</v>
      </c>
      <c r="C2389" s="4" t="s">
        <v>6838</v>
      </c>
      <c r="D2389" s="4" t="s">
        <v>74</v>
      </c>
      <c r="E2389" s="6" t="s">
        <v>243</v>
      </c>
      <c r="F2389" s="5">
        <f>decoded[[#This Row],[FRT_DEC]]-B2388</f>
        <v>8</v>
      </c>
      <c r="G2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INFO]]))),G2388)</f>
        <v>64</v>
      </c>
    </row>
    <row r="2390" spans="1:7" x14ac:dyDescent="0.25">
      <c r="A2390" s="4" t="s">
        <v>2741</v>
      </c>
      <c r="B2390" s="5">
        <v>1556341975841</v>
      </c>
      <c r="C2390" s="4" t="s">
        <v>6839</v>
      </c>
      <c r="D2390" s="4" t="s">
        <v>74</v>
      </c>
      <c r="E2390" s="6" t="s">
        <v>6840</v>
      </c>
      <c r="F2390" s="5">
        <f>decoded[[#This Row],[FRT_DEC]]-B2389</f>
        <v>2</v>
      </c>
      <c r="G2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INFO]]))),G2389)</f>
        <v>64</v>
      </c>
    </row>
    <row r="2391" spans="1:7" x14ac:dyDescent="0.25">
      <c r="A2391" s="4" t="s">
        <v>2742</v>
      </c>
      <c r="B2391" s="5">
        <v>1556341975855</v>
      </c>
      <c r="C2391" s="4" t="s">
        <v>6841</v>
      </c>
      <c r="D2391" s="4" t="s">
        <v>51</v>
      </c>
      <c r="E2391" s="6" t="s">
        <v>6842</v>
      </c>
      <c r="F2391" s="5">
        <f>decoded[[#This Row],[FRT_DEC]]-B2390</f>
        <v>14</v>
      </c>
      <c r="G2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INFO]]))),G2390)</f>
        <v>64</v>
      </c>
    </row>
    <row r="2392" spans="1:7" x14ac:dyDescent="0.25">
      <c r="A2392" s="4" t="s">
        <v>2743</v>
      </c>
      <c r="B2392" s="5">
        <v>1556341975858</v>
      </c>
      <c r="C2392" s="4" t="s">
        <v>6843</v>
      </c>
      <c r="D2392" s="4" t="s">
        <v>51</v>
      </c>
      <c r="E2392" s="6" t="s">
        <v>6844</v>
      </c>
      <c r="F2392" s="5">
        <f>decoded[[#This Row],[FRT_DEC]]-B2391</f>
        <v>3</v>
      </c>
      <c r="G2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INFO]]))),G2391)</f>
        <v>64</v>
      </c>
    </row>
    <row r="2393" spans="1:7" x14ac:dyDescent="0.25">
      <c r="A2393" s="4" t="s">
        <v>2744</v>
      </c>
      <c r="B2393" s="5">
        <v>1556341975861</v>
      </c>
      <c r="C2393" s="4" t="s">
        <v>6845</v>
      </c>
      <c r="D2393" s="4" t="s">
        <v>247</v>
      </c>
      <c r="E2393" s="6" t="s">
        <v>248</v>
      </c>
      <c r="F2393" s="5">
        <f>decoded[[#This Row],[FRT_DEC]]-B2392</f>
        <v>3</v>
      </c>
      <c r="G2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INFO]]))),G2392)</f>
        <v>64</v>
      </c>
    </row>
    <row r="2394" spans="1:7" x14ac:dyDescent="0.25">
      <c r="A2394" s="4" t="s">
        <v>2745</v>
      </c>
      <c r="B2394" s="5">
        <v>1556341975866</v>
      </c>
      <c r="C2394" s="4" t="s">
        <v>6846</v>
      </c>
      <c r="D2394" s="4" t="s">
        <v>11</v>
      </c>
      <c r="E2394" s="6" t="s">
        <v>4019</v>
      </c>
      <c r="F2394" s="5">
        <f>decoded[[#This Row],[FRT_DEC]]-B2393</f>
        <v>5</v>
      </c>
      <c r="G2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INFO]]))),G2393)</f>
        <v>64</v>
      </c>
    </row>
    <row r="2395" spans="1:7" x14ac:dyDescent="0.25">
      <c r="A2395" s="4" t="s">
        <v>2746</v>
      </c>
      <c r="B2395" s="5">
        <v>1556341975878</v>
      </c>
      <c r="C2395" s="4" t="s">
        <v>6847</v>
      </c>
      <c r="D2395" s="4" t="s">
        <v>52</v>
      </c>
      <c r="E2395" s="6" t="s">
        <v>321</v>
      </c>
      <c r="F2395" s="5">
        <f>decoded[[#This Row],[FRT_DEC]]-B2394</f>
        <v>12</v>
      </c>
      <c r="G2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INFO]]))),G2394)</f>
        <v>64</v>
      </c>
    </row>
    <row r="2396" spans="1:7" x14ac:dyDescent="0.25">
      <c r="A2396" s="4" t="s">
        <v>2747</v>
      </c>
      <c r="B2396" s="5">
        <v>1556341975888</v>
      </c>
      <c r="C2396" s="4" t="s">
        <v>6848</v>
      </c>
      <c r="D2396" s="4" t="s">
        <v>2082</v>
      </c>
      <c r="E2396" s="6" t="s">
        <v>4026</v>
      </c>
      <c r="F2396" s="5">
        <f>decoded[[#This Row],[FRT_DEC]]-B2395</f>
        <v>10</v>
      </c>
      <c r="G2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INFO]]))),G2395)</f>
        <v>64</v>
      </c>
    </row>
    <row r="2397" spans="1:7" x14ac:dyDescent="0.25">
      <c r="A2397" s="4" t="s">
        <v>2748</v>
      </c>
      <c r="B2397" s="5">
        <v>1556341975891</v>
      </c>
      <c r="C2397" s="4" t="s">
        <v>6849</v>
      </c>
      <c r="D2397" s="4" t="s">
        <v>322</v>
      </c>
      <c r="E2397" s="6" t="s">
        <v>4071</v>
      </c>
      <c r="F2397" s="5">
        <f>decoded[[#This Row],[FRT_DEC]]-B2396</f>
        <v>3</v>
      </c>
      <c r="G2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INFO]]))),G2396)</f>
        <v>64</v>
      </c>
    </row>
    <row r="2398" spans="1:7" x14ac:dyDescent="0.25">
      <c r="A2398" s="4" t="s">
        <v>2749</v>
      </c>
      <c r="B2398" s="5">
        <v>1556341975909</v>
      </c>
      <c r="C2398" s="4" t="s">
        <v>6850</v>
      </c>
      <c r="D2398" s="4" t="s">
        <v>12</v>
      </c>
      <c r="E2398" s="6" t="s">
        <v>4</v>
      </c>
      <c r="F2398" s="5">
        <f>decoded[[#This Row],[FRT_DEC]]-B2397</f>
        <v>18</v>
      </c>
      <c r="G2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INFO]]))),G2397)</f>
        <v>64</v>
      </c>
    </row>
    <row r="2399" spans="1:7" x14ac:dyDescent="0.25">
      <c r="A2399" s="4" t="s">
        <v>2750</v>
      </c>
      <c r="B2399" s="5">
        <v>1556341975915</v>
      </c>
      <c r="C2399" s="4" t="s">
        <v>6851</v>
      </c>
      <c r="D2399" s="4" t="s">
        <v>8</v>
      </c>
      <c r="E2399" s="6" t="s">
        <v>4089</v>
      </c>
      <c r="F2399" s="5">
        <f>decoded[[#This Row],[FRT_DEC]]-B2398</f>
        <v>6</v>
      </c>
      <c r="G2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INFO]]))),G2398)</f>
        <v>64</v>
      </c>
    </row>
    <row r="2400" spans="1:7" x14ac:dyDescent="0.25">
      <c r="A2400" s="4" t="s">
        <v>2751</v>
      </c>
      <c r="B2400" s="5">
        <v>1556341979178</v>
      </c>
      <c r="C2400" s="4" t="s">
        <v>6852</v>
      </c>
      <c r="D2400" s="4" t="s">
        <v>10</v>
      </c>
      <c r="E2400" s="6" t="s">
        <v>6853</v>
      </c>
      <c r="F2400" s="5">
        <f>decoded[[#This Row],[FRT_DEC]]-B2399</f>
        <v>3263</v>
      </c>
      <c r="G2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INFO]]))),G2399)</f>
        <v>64</v>
      </c>
    </row>
    <row r="2401" spans="1:7" ht="30" x14ac:dyDescent="0.25">
      <c r="A2401" s="4" t="s">
        <v>2752</v>
      </c>
      <c r="B2401" s="5">
        <v>1556341979181</v>
      </c>
      <c r="C2401" s="4" t="s">
        <v>6854</v>
      </c>
      <c r="D2401" s="4" t="s">
        <v>10</v>
      </c>
      <c r="E2401" s="6" t="s">
        <v>6855</v>
      </c>
      <c r="F2401" s="5">
        <f>decoded[[#This Row],[FRT_DEC]]-B2400</f>
        <v>3</v>
      </c>
      <c r="G2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INFO]]))),G2400)</f>
        <v>64</v>
      </c>
    </row>
    <row r="2402" spans="1:7" x14ac:dyDescent="0.25">
      <c r="A2402" s="4" t="s">
        <v>2753</v>
      </c>
      <c r="B2402" s="5">
        <v>1556341979184</v>
      </c>
      <c r="C2402" s="4" t="s">
        <v>6856</v>
      </c>
      <c r="D2402" s="4" t="s">
        <v>10</v>
      </c>
      <c r="E2402" s="6" t="s">
        <v>6857</v>
      </c>
      <c r="F2402" s="5">
        <f>decoded[[#This Row],[FRT_DEC]]-B2401</f>
        <v>3</v>
      </c>
      <c r="G2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INFO]]))),G2401)</f>
        <v>64</v>
      </c>
    </row>
    <row r="2403" spans="1:7" x14ac:dyDescent="0.25">
      <c r="A2403" s="4" t="s">
        <v>2754</v>
      </c>
      <c r="B2403" s="5">
        <v>1556341979190</v>
      </c>
      <c r="C2403" s="4" t="s">
        <v>6858</v>
      </c>
      <c r="D2403" s="4" t="s">
        <v>1131</v>
      </c>
      <c r="E2403" s="6" t="s">
        <v>2120</v>
      </c>
      <c r="F2403" s="5">
        <f>decoded[[#This Row],[FRT_DEC]]-B2402</f>
        <v>6</v>
      </c>
      <c r="G2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INFO]]))),G2402)</f>
        <v>64</v>
      </c>
    </row>
    <row r="2404" spans="1:7" x14ac:dyDescent="0.25">
      <c r="A2404" s="4" t="s">
        <v>2755</v>
      </c>
      <c r="B2404" s="5">
        <v>1556341979194</v>
      </c>
      <c r="C2404" s="4" t="s">
        <v>6859</v>
      </c>
      <c r="D2404" s="4" t="s">
        <v>1131</v>
      </c>
      <c r="E2404" s="6" t="s">
        <v>2128</v>
      </c>
      <c r="F2404" s="5">
        <f>decoded[[#This Row],[FRT_DEC]]-B2403</f>
        <v>4</v>
      </c>
      <c r="G2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INFO]]))),G2403)</f>
        <v>64</v>
      </c>
    </row>
    <row r="2405" spans="1:7" x14ac:dyDescent="0.25">
      <c r="A2405" s="4" t="s">
        <v>2756</v>
      </c>
      <c r="B2405" s="5">
        <v>1556341979197</v>
      </c>
      <c r="C2405" s="4" t="s">
        <v>6860</v>
      </c>
      <c r="D2405" s="4" t="s">
        <v>65</v>
      </c>
      <c r="E2405" s="6" t="s">
        <v>66</v>
      </c>
      <c r="F2405" s="5">
        <f>decoded[[#This Row],[FRT_DEC]]-B2404</f>
        <v>3</v>
      </c>
      <c r="G2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INFO]]))),G2404)</f>
        <v>64</v>
      </c>
    </row>
    <row r="2406" spans="1:7" x14ac:dyDescent="0.25">
      <c r="A2406" s="4" t="s">
        <v>2757</v>
      </c>
      <c r="B2406" s="5">
        <v>1556341979203</v>
      </c>
      <c r="C2406" s="4" t="s">
        <v>6861</v>
      </c>
      <c r="D2406" s="4" t="s">
        <v>97</v>
      </c>
      <c r="E2406" s="6" t="s">
        <v>2129</v>
      </c>
      <c r="F2406" s="5">
        <f>decoded[[#This Row],[FRT_DEC]]-B2405</f>
        <v>6</v>
      </c>
      <c r="G2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INFO]]))),G2405)</f>
        <v>64</v>
      </c>
    </row>
    <row r="2407" spans="1:7" x14ac:dyDescent="0.25">
      <c r="A2407" s="4" t="s">
        <v>2758</v>
      </c>
      <c r="B2407" s="5">
        <v>1556341979215</v>
      </c>
      <c r="C2407" s="4" t="s">
        <v>6862</v>
      </c>
      <c r="D2407" s="4" t="s">
        <v>9</v>
      </c>
      <c r="E2407" s="6" t="s">
        <v>4002</v>
      </c>
      <c r="F2407" s="5">
        <f>decoded[[#This Row],[FRT_DEC]]-B2406</f>
        <v>12</v>
      </c>
      <c r="G2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INFO]]))),G2406)</f>
        <v>64</v>
      </c>
    </row>
    <row r="2408" spans="1:7" x14ac:dyDescent="0.25">
      <c r="A2408" s="4" t="s">
        <v>2759</v>
      </c>
      <c r="B2408" s="5">
        <v>1556341979220</v>
      </c>
      <c r="C2408" s="4" t="s">
        <v>6863</v>
      </c>
      <c r="D2408" s="4" t="s">
        <v>16</v>
      </c>
      <c r="E2408" s="6" t="s">
        <v>4072</v>
      </c>
      <c r="F2408" s="5">
        <f>decoded[[#This Row],[FRT_DEC]]-B2407</f>
        <v>5</v>
      </c>
      <c r="G2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INFO]]))),G2407)</f>
        <v>65</v>
      </c>
    </row>
    <row r="2409" spans="1:7" x14ac:dyDescent="0.25">
      <c r="A2409" s="4" t="s">
        <v>2760</v>
      </c>
      <c r="B2409" s="5">
        <v>1556341979241</v>
      </c>
      <c r="C2409" s="4" t="s">
        <v>6864</v>
      </c>
      <c r="D2409" s="4" t="s">
        <v>97</v>
      </c>
      <c r="E2409" s="6" t="s">
        <v>2131</v>
      </c>
      <c r="F2409" s="5">
        <f>decoded[[#This Row],[FRT_DEC]]-B2408</f>
        <v>21</v>
      </c>
      <c r="G2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INFO]]))),G2408)</f>
        <v>65</v>
      </c>
    </row>
    <row r="2410" spans="1:7" x14ac:dyDescent="0.25">
      <c r="A2410" s="4" t="s">
        <v>2761</v>
      </c>
      <c r="B2410" s="5">
        <v>1556341979263</v>
      </c>
      <c r="C2410" s="4" t="s">
        <v>6865</v>
      </c>
      <c r="D2410" s="4" t="s">
        <v>3726</v>
      </c>
      <c r="E2410" s="6" t="s">
        <v>6866</v>
      </c>
      <c r="F2410" s="5">
        <f>decoded[[#This Row],[FRT_DEC]]-B2409</f>
        <v>22</v>
      </c>
      <c r="G2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INFO]]))),G2409)</f>
        <v>65</v>
      </c>
    </row>
    <row r="2411" spans="1:7" x14ac:dyDescent="0.25">
      <c r="A2411" s="4" t="s">
        <v>2762</v>
      </c>
      <c r="B2411" s="5">
        <v>1556341979265</v>
      </c>
      <c r="C2411" s="4" t="s">
        <v>6867</v>
      </c>
      <c r="D2411" s="4" t="s">
        <v>3726</v>
      </c>
      <c r="E2411" s="6" t="s">
        <v>3986</v>
      </c>
      <c r="F2411" s="5">
        <f>decoded[[#This Row],[FRT_DEC]]-B2410</f>
        <v>2</v>
      </c>
      <c r="G2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INFO]]))),G2410)</f>
        <v>65</v>
      </c>
    </row>
    <row r="2412" spans="1:7" x14ac:dyDescent="0.25">
      <c r="A2412" s="4" t="s">
        <v>2763</v>
      </c>
      <c r="B2412" s="5">
        <v>1556341980169</v>
      </c>
      <c r="C2412" s="4" t="s">
        <v>6868</v>
      </c>
      <c r="D2412" s="4" t="s">
        <v>275</v>
      </c>
      <c r="E2412" s="6" t="s">
        <v>6869</v>
      </c>
      <c r="F2412" s="5">
        <f>decoded[[#This Row],[FRT_DEC]]-B2411</f>
        <v>904</v>
      </c>
      <c r="G2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INFO]]))),G2411)</f>
        <v>65</v>
      </c>
    </row>
    <row r="2413" spans="1:7" x14ac:dyDescent="0.25">
      <c r="A2413" s="4" t="s">
        <v>2764</v>
      </c>
      <c r="B2413" s="5">
        <v>1556341983259</v>
      </c>
      <c r="C2413" s="4" t="s">
        <v>6870</v>
      </c>
      <c r="D2413" s="4" t="s">
        <v>15</v>
      </c>
      <c r="E2413" s="6" t="s">
        <v>6871</v>
      </c>
      <c r="F2413" s="5">
        <f>decoded[[#This Row],[FRT_DEC]]-B2412</f>
        <v>3090</v>
      </c>
      <c r="G2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INFO]]))),G2412)</f>
        <v>65</v>
      </c>
    </row>
    <row r="2414" spans="1:7" x14ac:dyDescent="0.25">
      <c r="A2414" s="4" t="s">
        <v>2765</v>
      </c>
      <c r="B2414" s="5">
        <v>1556341983262</v>
      </c>
      <c r="C2414" s="4" t="s">
        <v>6872</v>
      </c>
      <c r="D2414" s="4" t="s">
        <v>15</v>
      </c>
      <c r="E2414" s="6" t="s">
        <v>3987</v>
      </c>
      <c r="F2414" s="5">
        <f>decoded[[#This Row],[FRT_DEC]]-B2413</f>
        <v>3</v>
      </c>
      <c r="G2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INFO]]))),G2413)</f>
        <v>65</v>
      </c>
    </row>
    <row r="2415" spans="1:7" x14ac:dyDescent="0.25">
      <c r="A2415" s="4" t="s">
        <v>2766</v>
      </c>
      <c r="B2415" s="5">
        <v>1556341983264</v>
      </c>
      <c r="C2415" s="4" t="s">
        <v>6873</v>
      </c>
      <c r="D2415" s="4" t="s">
        <v>3744</v>
      </c>
      <c r="E2415" s="6" t="s">
        <v>6874</v>
      </c>
      <c r="F2415" s="5">
        <f>decoded[[#This Row],[FRT_DEC]]-B2414</f>
        <v>2</v>
      </c>
      <c r="G2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INFO]]))),G2414)</f>
        <v>65</v>
      </c>
    </row>
    <row r="2416" spans="1:7" x14ac:dyDescent="0.25">
      <c r="A2416" s="4" t="s">
        <v>2767</v>
      </c>
      <c r="B2416" s="5">
        <v>1556341983266</v>
      </c>
      <c r="C2416" s="4" t="s">
        <v>6875</v>
      </c>
      <c r="D2416" s="4" t="s">
        <v>3744</v>
      </c>
      <c r="E2416" s="6" t="s">
        <v>3988</v>
      </c>
      <c r="F2416" s="5">
        <f>decoded[[#This Row],[FRT_DEC]]-B2415</f>
        <v>2</v>
      </c>
      <c r="G2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INFO]]))),G2415)</f>
        <v>65</v>
      </c>
    </row>
    <row r="2417" spans="1:7" x14ac:dyDescent="0.25">
      <c r="A2417" s="4" t="s">
        <v>2768</v>
      </c>
      <c r="B2417" s="5">
        <v>1556341983302</v>
      </c>
      <c r="C2417" s="4" t="s">
        <v>6876</v>
      </c>
      <c r="D2417" s="4" t="s">
        <v>3765</v>
      </c>
      <c r="E2417" s="6" t="s">
        <v>3766</v>
      </c>
      <c r="F2417" s="5">
        <f>decoded[[#This Row],[FRT_DEC]]-B2416</f>
        <v>36</v>
      </c>
      <c r="G2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INFO]]))),G2416)</f>
        <v>65</v>
      </c>
    </row>
    <row r="2418" spans="1:7" x14ac:dyDescent="0.25">
      <c r="A2418" s="4" t="s">
        <v>2769</v>
      </c>
      <c r="B2418" s="5">
        <v>1556341983305</v>
      </c>
      <c r="C2418" s="4" t="s">
        <v>6877</v>
      </c>
      <c r="D2418" s="4" t="s">
        <v>267</v>
      </c>
      <c r="E2418" s="6" t="s">
        <v>2165</v>
      </c>
      <c r="F2418" s="5">
        <f>decoded[[#This Row],[FRT_DEC]]-B2417</f>
        <v>3</v>
      </c>
      <c r="G2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INFO]]))),G2417)</f>
        <v>65</v>
      </c>
    </row>
    <row r="2419" spans="1:7" x14ac:dyDescent="0.25">
      <c r="A2419" s="4" t="s">
        <v>2770</v>
      </c>
      <c r="B2419" s="5">
        <v>1556341983308</v>
      </c>
      <c r="C2419" s="4" t="s">
        <v>6878</v>
      </c>
      <c r="D2419" s="4" t="s">
        <v>269</v>
      </c>
      <c r="E2419" s="6" t="s">
        <v>4086</v>
      </c>
      <c r="F2419" s="5">
        <f>decoded[[#This Row],[FRT_DEC]]-B2418</f>
        <v>3</v>
      </c>
      <c r="G2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INFO]]))),G2418)</f>
        <v>65</v>
      </c>
    </row>
    <row r="2420" spans="1:7" x14ac:dyDescent="0.25">
      <c r="A2420" s="4" t="s">
        <v>2771</v>
      </c>
      <c r="B2420" s="5">
        <v>1556341983313</v>
      </c>
      <c r="C2420" s="4" t="s">
        <v>6879</v>
      </c>
      <c r="D2420" s="4" t="s">
        <v>1131</v>
      </c>
      <c r="E2420" s="6" t="s">
        <v>2132</v>
      </c>
      <c r="F2420" s="5">
        <f>decoded[[#This Row],[FRT_DEC]]-B2419</f>
        <v>5</v>
      </c>
      <c r="G2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INFO]]))),G2419)</f>
        <v>65</v>
      </c>
    </row>
    <row r="2421" spans="1:7" x14ac:dyDescent="0.25">
      <c r="A2421" s="4" t="s">
        <v>2772</v>
      </c>
      <c r="B2421" s="5">
        <v>1556341983317</v>
      </c>
      <c r="C2421" s="4" t="s">
        <v>6880</v>
      </c>
      <c r="D2421" s="4" t="s">
        <v>97</v>
      </c>
      <c r="E2421" s="6" t="s">
        <v>2133</v>
      </c>
      <c r="F2421" s="5">
        <f>decoded[[#This Row],[FRT_DEC]]-B2420</f>
        <v>4</v>
      </c>
      <c r="G2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INFO]]))),G2420)</f>
        <v>65</v>
      </c>
    </row>
    <row r="2422" spans="1:7" x14ac:dyDescent="0.25">
      <c r="A2422" s="4" t="s">
        <v>2773</v>
      </c>
      <c r="B2422" s="5">
        <v>1556341983321</v>
      </c>
      <c r="C2422" s="4" t="s">
        <v>6881</v>
      </c>
      <c r="D2422" s="4" t="s">
        <v>97</v>
      </c>
      <c r="E2422" s="6" t="s">
        <v>2134</v>
      </c>
      <c r="F2422" s="5">
        <f>decoded[[#This Row],[FRT_DEC]]-B2421</f>
        <v>4</v>
      </c>
      <c r="G2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INFO]]))),G2421)</f>
        <v>65</v>
      </c>
    </row>
    <row r="2423" spans="1:7" x14ac:dyDescent="0.25">
      <c r="A2423" s="4" t="s">
        <v>2774</v>
      </c>
      <c r="B2423" s="5">
        <v>1556341983332</v>
      </c>
      <c r="C2423" s="4" t="s">
        <v>6882</v>
      </c>
      <c r="D2423" s="4" t="s">
        <v>272</v>
      </c>
      <c r="E2423" s="6" t="s">
        <v>6883</v>
      </c>
      <c r="F2423" s="5">
        <f>decoded[[#This Row],[FRT_DEC]]-B2422</f>
        <v>11</v>
      </c>
      <c r="G2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INFO]]))),G2422)</f>
        <v>65</v>
      </c>
    </row>
    <row r="2424" spans="1:7" x14ac:dyDescent="0.25">
      <c r="A2424" s="4" t="s">
        <v>2775</v>
      </c>
      <c r="B2424" s="5">
        <v>1556341983953</v>
      </c>
      <c r="C2424" s="4" t="s">
        <v>6884</v>
      </c>
      <c r="D2424" s="4" t="s">
        <v>1131</v>
      </c>
      <c r="E2424" s="6" t="s">
        <v>2135</v>
      </c>
      <c r="F2424" s="5">
        <f>decoded[[#This Row],[FRT_DEC]]-B2423</f>
        <v>621</v>
      </c>
      <c r="G2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INFO]]))),G2423)</f>
        <v>65</v>
      </c>
    </row>
    <row r="2425" spans="1:7" x14ac:dyDescent="0.25">
      <c r="A2425" s="4" t="s">
        <v>2776</v>
      </c>
      <c r="B2425" s="5">
        <v>1556341983958</v>
      </c>
      <c r="C2425" s="4" t="s">
        <v>6885</v>
      </c>
      <c r="D2425" s="4" t="s">
        <v>97</v>
      </c>
      <c r="E2425" s="6" t="s">
        <v>2136</v>
      </c>
      <c r="F2425" s="5">
        <f>decoded[[#This Row],[FRT_DEC]]-B2424</f>
        <v>5</v>
      </c>
      <c r="G2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INFO]]))),G2424)</f>
        <v>65</v>
      </c>
    </row>
    <row r="2426" spans="1:7" x14ac:dyDescent="0.25">
      <c r="A2426" s="4" t="s">
        <v>2777</v>
      </c>
      <c r="B2426" s="5">
        <v>1556341983971</v>
      </c>
      <c r="C2426" s="4" t="s">
        <v>6886</v>
      </c>
      <c r="D2426" s="4" t="s">
        <v>3727</v>
      </c>
      <c r="E2426" s="6" t="s">
        <v>6887</v>
      </c>
      <c r="F2426" s="5">
        <f>decoded[[#This Row],[FRT_DEC]]-B2425</f>
        <v>13</v>
      </c>
      <c r="G2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INFO]]))),G2425)</f>
        <v>65</v>
      </c>
    </row>
    <row r="2427" spans="1:7" x14ac:dyDescent="0.25">
      <c r="A2427" s="4" t="s">
        <v>2778</v>
      </c>
      <c r="B2427" s="5">
        <v>1556341984123</v>
      </c>
      <c r="C2427" s="4" t="s">
        <v>6888</v>
      </c>
      <c r="D2427" s="4" t="s">
        <v>289</v>
      </c>
      <c r="E2427" s="6" t="s">
        <v>6889</v>
      </c>
      <c r="F2427" s="5">
        <f>decoded[[#This Row],[FRT_DEC]]-B2426</f>
        <v>152</v>
      </c>
      <c r="G2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INFO]]))),G2426)</f>
        <v>65</v>
      </c>
    </row>
    <row r="2428" spans="1:7" x14ac:dyDescent="0.25">
      <c r="A2428" s="4" t="s">
        <v>2779</v>
      </c>
      <c r="B2428" s="5">
        <v>1556341985187</v>
      </c>
      <c r="C2428" s="4" t="s">
        <v>6890</v>
      </c>
      <c r="D2428" s="4" t="s">
        <v>109</v>
      </c>
      <c r="E2428" s="6" t="s">
        <v>3759</v>
      </c>
      <c r="F2428" s="5">
        <f>decoded[[#This Row],[FRT_DEC]]-B2427</f>
        <v>1064</v>
      </c>
      <c r="G2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INFO]]))),G2427)</f>
        <v>65</v>
      </c>
    </row>
    <row r="2429" spans="1:7" x14ac:dyDescent="0.25">
      <c r="A2429" s="4" t="s">
        <v>2780</v>
      </c>
      <c r="B2429" s="5">
        <v>1556341985189</v>
      </c>
      <c r="C2429" s="4" t="s">
        <v>6891</v>
      </c>
      <c r="D2429" s="4" t="s">
        <v>3742</v>
      </c>
      <c r="E2429" s="6" t="s">
        <v>6892</v>
      </c>
      <c r="F2429" s="5">
        <f>decoded[[#This Row],[FRT_DEC]]-B2428</f>
        <v>2</v>
      </c>
      <c r="G2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INFO]]))),G2428)</f>
        <v>65</v>
      </c>
    </row>
    <row r="2430" spans="1:7" x14ac:dyDescent="0.25">
      <c r="A2430" s="4" t="s">
        <v>2781</v>
      </c>
      <c r="B2430" s="5">
        <v>1556341985191</v>
      </c>
      <c r="C2430" s="4" t="s">
        <v>6893</v>
      </c>
      <c r="D2430" s="4" t="s">
        <v>3742</v>
      </c>
      <c r="E2430" s="6" t="s">
        <v>3982</v>
      </c>
      <c r="F2430" s="5">
        <f>decoded[[#This Row],[FRT_DEC]]-B2429</f>
        <v>2</v>
      </c>
      <c r="G2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INFO]]))),G2429)</f>
        <v>65</v>
      </c>
    </row>
    <row r="2431" spans="1:7" x14ac:dyDescent="0.25">
      <c r="A2431" s="4" t="s">
        <v>2782</v>
      </c>
      <c r="B2431" s="5">
        <v>1556341985207</v>
      </c>
      <c r="C2431" s="4" t="s">
        <v>6894</v>
      </c>
      <c r="D2431" s="4" t="s">
        <v>1131</v>
      </c>
      <c r="E2431" s="6" t="s">
        <v>2137</v>
      </c>
      <c r="F2431" s="5">
        <f>decoded[[#This Row],[FRT_DEC]]-B2430</f>
        <v>16</v>
      </c>
      <c r="G2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INFO]]))),G2430)</f>
        <v>65</v>
      </c>
    </row>
    <row r="2432" spans="1:7" x14ac:dyDescent="0.25">
      <c r="A2432" s="4" t="s">
        <v>2783</v>
      </c>
      <c r="B2432" s="5">
        <v>1556341985211</v>
      </c>
      <c r="C2432" s="4" t="s">
        <v>6895</v>
      </c>
      <c r="D2432" s="4" t="s">
        <v>97</v>
      </c>
      <c r="E2432" s="6" t="s">
        <v>2138</v>
      </c>
      <c r="F2432" s="5">
        <f>decoded[[#This Row],[FRT_DEC]]-B2431</f>
        <v>4</v>
      </c>
      <c r="G2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INFO]]))),G2431)</f>
        <v>65</v>
      </c>
    </row>
    <row r="2433" spans="1:7" x14ac:dyDescent="0.25">
      <c r="A2433" s="4" t="s">
        <v>2784</v>
      </c>
      <c r="B2433" s="5">
        <v>1556341985278</v>
      </c>
      <c r="C2433" s="4" t="s">
        <v>6896</v>
      </c>
      <c r="D2433" s="4" t="s">
        <v>110</v>
      </c>
      <c r="E2433" s="6" t="s">
        <v>290</v>
      </c>
      <c r="F2433" s="5">
        <f>decoded[[#This Row],[FRT_DEC]]-B2432</f>
        <v>67</v>
      </c>
      <c r="G2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INFO]]))),G2432)</f>
        <v>65</v>
      </c>
    </row>
    <row r="2434" spans="1:7" x14ac:dyDescent="0.25">
      <c r="A2434" s="4" t="s">
        <v>2785</v>
      </c>
      <c r="B2434" s="5">
        <v>1556341985291</v>
      </c>
      <c r="C2434" s="4" t="s">
        <v>6897</v>
      </c>
      <c r="D2434" s="4" t="s">
        <v>1131</v>
      </c>
      <c r="E2434" s="6" t="s">
        <v>2139</v>
      </c>
      <c r="F2434" s="5">
        <f>decoded[[#This Row],[FRT_DEC]]-B2433</f>
        <v>13</v>
      </c>
      <c r="G2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INFO]]))),G2433)</f>
        <v>65</v>
      </c>
    </row>
    <row r="2435" spans="1:7" x14ac:dyDescent="0.25">
      <c r="A2435" s="4" t="s">
        <v>2786</v>
      </c>
      <c r="B2435" s="5">
        <v>1556341985295</v>
      </c>
      <c r="C2435" s="4" t="s">
        <v>6898</v>
      </c>
      <c r="D2435" s="4" t="s">
        <v>97</v>
      </c>
      <c r="E2435" s="6" t="s">
        <v>2140</v>
      </c>
      <c r="F2435" s="5">
        <f>decoded[[#This Row],[FRT_DEC]]-B2434</f>
        <v>4</v>
      </c>
      <c r="G2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INFO]]))),G2434)</f>
        <v>65</v>
      </c>
    </row>
    <row r="2436" spans="1:7" x14ac:dyDescent="0.25">
      <c r="A2436" s="4" t="s">
        <v>2787</v>
      </c>
      <c r="B2436" s="5">
        <v>1556341985934</v>
      </c>
      <c r="C2436" s="4" t="s">
        <v>6899</v>
      </c>
      <c r="D2436" s="4" t="s">
        <v>112</v>
      </c>
      <c r="E2436" s="6" t="s">
        <v>3757</v>
      </c>
      <c r="F2436" s="5">
        <f>decoded[[#This Row],[FRT_DEC]]-B2435</f>
        <v>639</v>
      </c>
      <c r="G2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INFO]]))),G2435)</f>
        <v>65</v>
      </c>
    </row>
    <row r="2437" spans="1:7" x14ac:dyDescent="0.25">
      <c r="A2437" s="4" t="s">
        <v>2788</v>
      </c>
      <c r="B2437" s="5">
        <v>1556341985949</v>
      </c>
      <c r="C2437" s="4" t="s">
        <v>6900</v>
      </c>
      <c r="D2437" s="4" t="s">
        <v>1131</v>
      </c>
      <c r="E2437" s="6" t="s">
        <v>2141</v>
      </c>
      <c r="F2437" s="5">
        <f>decoded[[#This Row],[FRT_DEC]]-B2436</f>
        <v>15</v>
      </c>
      <c r="G2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INFO]]))),G2436)</f>
        <v>65</v>
      </c>
    </row>
    <row r="2438" spans="1:7" x14ac:dyDescent="0.25">
      <c r="A2438" s="4" t="s">
        <v>2789</v>
      </c>
      <c r="B2438" s="5">
        <v>1556341985954</v>
      </c>
      <c r="C2438" s="4" t="s">
        <v>6901</v>
      </c>
      <c r="D2438" s="4" t="s">
        <v>97</v>
      </c>
      <c r="E2438" s="6" t="s">
        <v>2142</v>
      </c>
      <c r="F2438" s="5">
        <f>decoded[[#This Row],[FRT_DEC]]-B2437</f>
        <v>5</v>
      </c>
      <c r="G2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INFO]]))),G2437)</f>
        <v>65</v>
      </c>
    </row>
    <row r="2439" spans="1:7" x14ac:dyDescent="0.25">
      <c r="A2439" s="4" t="s">
        <v>2790</v>
      </c>
      <c r="B2439" s="5">
        <v>1556341985960</v>
      </c>
      <c r="C2439" s="4" t="s">
        <v>6902</v>
      </c>
      <c r="D2439" s="4" t="s">
        <v>11</v>
      </c>
      <c r="E2439" s="6" t="s">
        <v>4006</v>
      </c>
      <c r="F2439" s="5">
        <f>decoded[[#This Row],[FRT_DEC]]-B2438</f>
        <v>6</v>
      </c>
      <c r="G2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INFO]]))),G2438)</f>
        <v>65</v>
      </c>
    </row>
    <row r="2440" spans="1:7" x14ac:dyDescent="0.25">
      <c r="A2440" s="4" t="s">
        <v>2791</v>
      </c>
      <c r="B2440" s="5">
        <v>1556341985969</v>
      </c>
      <c r="C2440" s="4" t="s">
        <v>6903</v>
      </c>
      <c r="D2440" s="4" t="s">
        <v>52</v>
      </c>
      <c r="E2440" s="6" t="s">
        <v>2078</v>
      </c>
      <c r="F2440" s="5">
        <f>decoded[[#This Row],[FRT_DEC]]-B2439</f>
        <v>9</v>
      </c>
      <c r="G2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INFO]]))),G2439)</f>
        <v>65</v>
      </c>
    </row>
    <row r="2441" spans="1:7" x14ac:dyDescent="0.25">
      <c r="A2441" s="4" t="s">
        <v>2792</v>
      </c>
      <c r="B2441" s="5">
        <v>1556341985972</v>
      </c>
      <c r="C2441" s="4" t="s">
        <v>6904</v>
      </c>
      <c r="D2441" s="4" t="s">
        <v>2079</v>
      </c>
      <c r="E2441" s="6" t="s">
        <v>4073</v>
      </c>
      <c r="F2441" s="5">
        <f>decoded[[#This Row],[FRT_DEC]]-B2440</f>
        <v>3</v>
      </c>
      <c r="G2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INFO]]))),G2440)</f>
        <v>65</v>
      </c>
    </row>
    <row r="2442" spans="1:7" x14ac:dyDescent="0.25">
      <c r="A2442" s="4" t="s">
        <v>2793</v>
      </c>
      <c r="B2442" s="5">
        <v>1556341985995</v>
      </c>
      <c r="C2442" s="4" t="s">
        <v>6905</v>
      </c>
      <c r="D2442" s="4" t="s">
        <v>12</v>
      </c>
      <c r="E2442" s="6" t="s">
        <v>4</v>
      </c>
      <c r="F2442" s="5">
        <f>decoded[[#This Row],[FRT_DEC]]-B2441</f>
        <v>23</v>
      </c>
      <c r="G2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INFO]]))),G2441)</f>
        <v>65</v>
      </c>
    </row>
    <row r="2443" spans="1:7" x14ac:dyDescent="0.25">
      <c r="A2443" s="4" t="s">
        <v>2794</v>
      </c>
      <c r="B2443" s="5">
        <v>1556341986004</v>
      </c>
      <c r="C2443" s="4" t="s">
        <v>6906</v>
      </c>
      <c r="D2443" s="4" t="s">
        <v>8</v>
      </c>
      <c r="E2443" s="6" t="s">
        <v>4089</v>
      </c>
      <c r="F2443" s="5">
        <f>decoded[[#This Row],[FRT_DEC]]-B2442</f>
        <v>9</v>
      </c>
      <c r="G2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INFO]]))),G2442)</f>
        <v>65</v>
      </c>
    </row>
    <row r="2444" spans="1:7" x14ac:dyDescent="0.25">
      <c r="A2444" s="4" t="s">
        <v>2795</v>
      </c>
      <c r="B2444" s="5">
        <v>1556341986200</v>
      </c>
      <c r="C2444" s="4" t="s">
        <v>6907</v>
      </c>
      <c r="D2444" s="4" t="s">
        <v>13</v>
      </c>
      <c r="E2444" s="6" t="s">
        <v>5</v>
      </c>
      <c r="F2444" s="5">
        <f>decoded[[#This Row],[FRT_DEC]]-B2443</f>
        <v>196</v>
      </c>
      <c r="G2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INFO]]))),G2443)</f>
        <v>65</v>
      </c>
    </row>
    <row r="2445" spans="1:7" x14ac:dyDescent="0.25">
      <c r="A2445" s="4" t="s">
        <v>2796</v>
      </c>
      <c r="B2445" s="5">
        <v>1556341986206</v>
      </c>
      <c r="C2445" s="4" t="s">
        <v>6908</v>
      </c>
      <c r="D2445" s="4" t="s">
        <v>11</v>
      </c>
      <c r="E2445" s="6" t="s">
        <v>4005</v>
      </c>
      <c r="F2445" s="5">
        <f>decoded[[#This Row],[FRT_DEC]]-B2444</f>
        <v>6</v>
      </c>
      <c r="G2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INFO]]))),G2444)</f>
        <v>65</v>
      </c>
    </row>
    <row r="2446" spans="1:7" x14ac:dyDescent="0.25">
      <c r="A2446" s="4" t="s">
        <v>2797</v>
      </c>
      <c r="B2446" s="5">
        <v>1556341986277</v>
      </c>
      <c r="C2446" s="4" t="s">
        <v>6909</v>
      </c>
      <c r="D2446" s="4" t="s">
        <v>12</v>
      </c>
      <c r="E2446" s="6" t="s">
        <v>4</v>
      </c>
      <c r="F2446" s="5">
        <f>decoded[[#This Row],[FRT_DEC]]-B2445</f>
        <v>71</v>
      </c>
      <c r="G2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INFO]]))),G2445)</f>
        <v>65</v>
      </c>
    </row>
    <row r="2447" spans="1:7" x14ac:dyDescent="0.25">
      <c r="A2447" s="4" t="s">
        <v>2798</v>
      </c>
      <c r="B2447" s="5">
        <v>1556341986280</v>
      </c>
      <c r="C2447" s="4" t="s">
        <v>6910</v>
      </c>
      <c r="D2447" s="4" t="s">
        <v>14</v>
      </c>
      <c r="E2447" s="6" t="s">
        <v>6</v>
      </c>
      <c r="F2447" s="5">
        <f>decoded[[#This Row],[FRT_DEC]]-B2446</f>
        <v>3</v>
      </c>
      <c r="G2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INFO]]))),G2446)</f>
        <v>65</v>
      </c>
    </row>
    <row r="2448" spans="1:7" x14ac:dyDescent="0.25">
      <c r="A2448" s="4" t="s">
        <v>2799</v>
      </c>
      <c r="B2448" s="5">
        <v>1556341986288</v>
      </c>
      <c r="C2448" s="4" t="s">
        <v>6911</v>
      </c>
      <c r="D2448" s="4" t="s">
        <v>14</v>
      </c>
      <c r="E2448" s="6" t="s">
        <v>71</v>
      </c>
      <c r="F2448" s="5">
        <f>decoded[[#This Row],[FRT_DEC]]-B2447</f>
        <v>8</v>
      </c>
      <c r="G2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INFO]]))),G2447)</f>
        <v>65</v>
      </c>
    </row>
    <row r="2449" spans="1:7" x14ac:dyDescent="0.25">
      <c r="A2449" s="4" t="s">
        <v>2800</v>
      </c>
      <c r="B2449" s="5">
        <v>1556341986294</v>
      </c>
      <c r="C2449" s="4" t="s">
        <v>6912</v>
      </c>
      <c r="D2449" s="4" t="s">
        <v>73</v>
      </c>
      <c r="E2449" s="6" t="s">
        <v>2080</v>
      </c>
      <c r="F2449" s="5">
        <f>decoded[[#This Row],[FRT_DEC]]-B2448</f>
        <v>6</v>
      </c>
      <c r="G2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INFO]]))),G2448)</f>
        <v>65</v>
      </c>
    </row>
    <row r="2450" spans="1:7" x14ac:dyDescent="0.25">
      <c r="A2450" s="4" t="s">
        <v>2801</v>
      </c>
      <c r="B2450" s="5">
        <v>1556341986298</v>
      </c>
      <c r="C2450" s="4" t="s">
        <v>6913</v>
      </c>
      <c r="D2450" s="4" t="s">
        <v>2081</v>
      </c>
      <c r="E2450" s="6" t="s">
        <v>2083</v>
      </c>
      <c r="F2450" s="5">
        <f>decoded[[#This Row],[FRT_DEC]]-B2449</f>
        <v>4</v>
      </c>
      <c r="G2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INFO]]))),G2449)</f>
        <v>65</v>
      </c>
    </row>
    <row r="2451" spans="1:7" x14ac:dyDescent="0.25">
      <c r="A2451" s="4" t="s">
        <v>2802</v>
      </c>
      <c r="B2451" s="5">
        <v>1556341986301</v>
      </c>
      <c r="C2451" s="4" t="s">
        <v>6914</v>
      </c>
      <c r="D2451" s="4" t="s">
        <v>8</v>
      </c>
      <c r="E2451" s="6" t="s">
        <v>4087</v>
      </c>
      <c r="F2451" s="5">
        <f>decoded[[#This Row],[FRT_DEC]]-B2450</f>
        <v>3</v>
      </c>
      <c r="G2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INFO]]))),G2450)</f>
        <v>65</v>
      </c>
    </row>
    <row r="2452" spans="1:7" x14ac:dyDescent="0.25">
      <c r="A2452" s="4" t="s">
        <v>2803</v>
      </c>
      <c r="B2452" s="5">
        <v>1556341986633</v>
      </c>
      <c r="C2452" s="4" t="s">
        <v>6915</v>
      </c>
      <c r="D2452" s="4" t="s">
        <v>55</v>
      </c>
      <c r="E2452" s="6" t="s">
        <v>4054</v>
      </c>
      <c r="F2452" s="5">
        <f>decoded[[#This Row],[FRT_DEC]]-B2451</f>
        <v>332</v>
      </c>
      <c r="G2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INFO]]))),G2451)</f>
        <v>65</v>
      </c>
    </row>
    <row r="2453" spans="1:7" x14ac:dyDescent="0.25">
      <c r="A2453" s="4" t="s">
        <v>2804</v>
      </c>
      <c r="B2453" s="5">
        <v>1556341986636</v>
      </c>
      <c r="C2453" s="4" t="s">
        <v>6916</v>
      </c>
      <c r="D2453" s="4" t="s">
        <v>3743</v>
      </c>
      <c r="E2453" s="6" t="s">
        <v>6917</v>
      </c>
      <c r="F2453" s="5">
        <f>decoded[[#This Row],[FRT_DEC]]-B2452</f>
        <v>3</v>
      </c>
      <c r="G2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INFO]]))),G2452)</f>
        <v>65</v>
      </c>
    </row>
    <row r="2454" spans="1:7" x14ac:dyDescent="0.25">
      <c r="A2454" s="4" t="s">
        <v>2805</v>
      </c>
      <c r="B2454" s="5">
        <v>1556341986638</v>
      </c>
      <c r="C2454" s="4" t="s">
        <v>6918</v>
      </c>
      <c r="D2454" s="4" t="s">
        <v>3743</v>
      </c>
      <c r="E2454" s="6" t="s">
        <v>3983</v>
      </c>
      <c r="F2454" s="5">
        <f>decoded[[#This Row],[FRT_DEC]]-B2453</f>
        <v>2</v>
      </c>
      <c r="G2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INFO]]))),G2453)</f>
        <v>65</v>
      </c>
    </row>
    <row r="2455" spans="1:7" ht="30" x14ac:dyDescent="0.25">
      <c r="A2455" s="4" t="s">
        <v>2806</v>
      </c>
      <c r="B2455" s="5">
        <v>1556341986659</v>
      </c>
      <c r="C2455" s="4" t="s">
        <v>6919</v>
      </c>
      <c r="D2455" s="4" t="s">
        <v>267</v>
      </c>
      <c r="E2455" s="6" t="s">
        <v>2166</v>
      </c>
      <c r="F2455" s="5">
        <f>decoded[[#This Row],[FRT_DEC]]-B2454</f>
        <v>21</v>
      </c>
      <c r="G2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INFO]]))),G2454)</f>
        <v>65</v>
      </c>
    </row>
    <row r="2456" spans="1:7" x14ac:dyDescent="0.25">
      <c r="A2456" s="4" t="s">
        <v>2807</v>
      </c>
      <c r="B2456" s="5">
        <v>1556341986663</v>
      </c>
      <c r="C2456" s="4" t="s">
        <v>6920</v>
      </c>
      <c r="D2456" s="4" t="s">
        <v>269</v>
      </c>
      <c r="E2456" s="6" t="s">
        <v>283</v>
      </c>
      <c r="F2456" s="5">
        <f>decoded[[#This Row],[FRT_DEC]]-B2455</f>
        <v>4</v>
      </c>
      <c r="G2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INFO]]))),G2455)</f>
        <v>65</v>
      </c>
    </row>
    <row r="2457" spans="1:7" x14ac:dyDescent="0.25">
      <c r="A2457" s="4" t="s">
        <v>2808</v>
      </c>
      <c r="B2457" s="5">
        <v>1556341986688</v>
      </c>
      <c r="C2457" s="4" t="s">
        <v>6921</v>
      </c>
      <c r="D2457" s="4" t="s">
        <v>11</v>
      </c>
      <c r="E2457" s="6" t="s">
        <v>4007</v>
      </c>
      <c r="F2457" s="5">
        <f>decoded[[#This Row],[FRT_DEC]]-B2456</f>
        <v>25</v>
      </c>
      <c r="G2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INFO]]))),G2456)</f>
        <v>65</v>
      </c>
    </row>
    <row r="2458" spans="1:7" x14ac:dyDescent="0.25">
      <c r="A2458" s="4" t="s">
        <v>2809</v>
      </c>
      <c r="B2458" s="5">
        <v>1556341986721</v>
      </c>
      <c r="C2458" s="4" t="s">
        <v>6922</v>
      </c>
      <c r="D2458" s="4" t="s">
        <v>52</v>
      </c>
      <c r="E2458" s="6" t="s">
        <v>56</v>
      </c>
      <c r="F2458" s="5">
        <f>decoded[[#This Row],[FRT_DEC]]-B2457</f>
        <v>33</v>
      </c>
      <c r="G2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INFO]]))),G2457)</f>
        <v>65</v>
      </c>
    </row>
    <row r="2459" spans="1:7" x14ac:dyDescent="0.25">
      <c r="A2459" s="4" t="s">
        <v>2810</v>
      </c>
      <c r="B2459" s="5">
        <v>1556341986727</v>
      </c>
      <c r="C2459" s="4" t="s">
        <v>6923</v>
      </c>
      <c r="D2459" s="4" t="s">
        <v>272</v>
      </c>
      <c r="E2459" s="6" t="s">
        <v>6924</v>
      </c>
      <c r="F2459" s="5">
        <f>decoded[[#This Row],[FRT_DEC]]-B2458</f>
        <v>6</v>
      </c>
      <c r="G2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INFO]]))),G2458)</f>
        <v>65</v>
      </c>
    </row>
    <row r="2460" spans="1:7" x14ac:dyDescent="0.25">
      <c r="A2460" s="4" t="s">
        <v>2811</v>
      </c>
      <c r="B2460" s="5">
        <v>1556341986734</v>
      </c>
      <c r="C2460" s="4" t="s">
        <v>6925</v>
      </c>
      <c r="D2460" s="4" t="s">
        <v>1131</v>
      </c>
      <c r="E2460" s="6" t="s">
        <v>2143</v>
      </c>
      <c r="F2460" s="5">
        <f>decoded[[#This Row],[FRT_DEC]]-B2459</f>
        <v>7</v>
      </c>
      <c r="G2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INFO]]))),G2459)</f>
        <v>65</v>
      </c>
    </row>
    <row r="2461" spans="1:7" x14ac:dyDescent="0.25">
      <c r="A2461" s="4" t="s">
        <v>2812</v>
      </c>
      <c r="B2461" s="5">
        <v>1556341986738</v>
      </c>
      <c r="C2461" s="4" t="s">
        <v>6926</v>
      </c>
      <c r="D2461" s="4" t="s">
        <v>1131</v>
      </c>
      <c r="E2461" s="6" t="s">
        <v>2144</v>
      </c>
      <c r="F2461" s="5">
        <f>decoded[[#This Row],[FRT_DEC]]-B2460</f>
        <v>4</v>
      </c>
      <c r="G2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INFO]]))),G2460)</f>
        <v>65</v>
      </c>
    </row>
    <row r="2462" spans="1:7" x14ac:dyDescent="0.25">
      <c r="A2462" s="4" t="s">
        <v>2813</v>
      </c>
      <c r="B2462" s="5">
        <v>1556341986751</v>
      </c>
      <c r="C2462" s="4" t="s">
        <v>6927</v>
      </c>
      <c r="D2462" s="4" t="s">
        <v>97</v>
      </c>
      <c r="E2462" s="6" t="s">
        <v>2131</v>
      </c>
      <c r="F2462" s="5">
        <f>decoded[[#This Row],[FRT_DEC]]-B2461</f>
        <v>13</v>
      </c>
      <c r="G2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INFO]]))),G2461)</f>
        <v>65</v>
      </c>
    </row>
    <row r="2463" spans="1:7" x14ac:dyDescent="0.25">
      <c r="A2463" s="4" t="s">
        <v>2814</v>
      </c>
      <c r="B2463" s="5">
        <v>1556341986770</v>
      </c>
      <c r="C2463" s="4" t="s">
        <v>6928</v>
      </c>
      <c r="D2463" s="4" t="s">
        <v>2082</v>
      </c>
      <c r="E2463" s="6" t="s">
        <v>4029</v>
      </c>
      <c r="F2463" s="5">
        <f>decoded[[#This Row],[FRT_DEC]]-B2462</f>
        <v>19</v>
      </c>
      <c r="G2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INFO]]))),G2462)</f>
        <v>65</v>
      </c>
    </row>
    <row r="2464" spans="1:7" x14ac:dyDescent="0.25">
      <c r="A2464" s="4" t="s">
        <v>2815</v>
      </c>
      <c r="B2464" s="5">
        <v>1556341986781</v>
      </c>
      <c r="C2464" s="4" t="s">
        <v>6929</v>
      </c>
      <c r="D2464" s="4" t="s">
        <v>3726</v>
      </c>
      <c r="E2464" s="6" t="s">
        <v>6930</v>
      </c>
      <c r="F2464" s="5">
        <f>decoded[[#This Row],[FRT_DEC]]-B2463</f>
        <v>11</v>
      </c>
      <c r="G2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INFO]]))),G2463)</f>
        <v>65</v>
      </c>
    </row>
    <row r="2465" spans="1:7" x14ac:dyDescent="0.25">
      <c r="A2465" s="4" t="s">
        <v>2816</v>
      </c>
      <c r="B2465" s="5">
        <v>1556341986785</v>
      </c>
      <c r="C2465" s="4" t="s">
        <v>6931</v>
      </c>
      <c r="D2465" s="4" t="s">
        <v>3726</v>
      </c>
      <c r="E2465" s="6" t="s">
        <v>3986</v>
      </c>
      <c r="F2465" s="5">
        <f>decoded[[#This Row],[FRT_DEC]]-B2464</f>
        <v>4</v>
      </c>
      <c r="G2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INFO]]))),G2464)</f>
        <v>65</v>
      </c>
    </row>
    <row r="2466" spans="1:7" x14ac:dyDescent="0.25">
      <c r="A2466" s="4" t="s">
        <v>2817</v>
      </c>
      <c r="B2466" s="5">
        <v>1556341987587</v>
      </c>
      <c r="C2466" s="4" t="s">
        <v>6932</v>
      </c>
      <c r="D2466" s="4" t="s">
        <v>275</v>
      </c>
      <c r="E2466" s="6" t="s">
        <v>6869</v>
      </c>
      <c r="F2466" s="5">
        <f>decoded[[#This Row],[FRT_DEC]]-B2465</f>
        <v>802</v>
      </c>
      <c r="G2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INFO]]))),G2465)</f>
        <v>65</v>
      </c>
    </row>
    <row r="2467" spans="1:7" x14ac:dyDescent="0.25">
      <c r="A2467" s="4" t="s">
        <v>2818</v>
      </c>
      <c r="B2467" s="5">
        <v>1556341987627</v>
      </c>
      <c r="C2467" s="4" t="s">
        <v>6933</v>
      </c>
      <c r="D2467" s="4" t="s">
        <v>12</v>
      </c>
      <c r="E2467" s="6" t="s">
        <v>4</v>
      </c>
      <c r="F2467" s="5">
        <f>decoded[[#This Row],[FRT_DEC]]-B2466</f>
        <v>40</v>
      </c>
      <c r="G2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INFO]]))),G2466)</f>
        <v>65</v>
      </c>
    </row>
    <row r="2468" spans="1:7" x14ac:dyDescent="0.25">
      <c r="A2468" s="4" t="s">
        <v>2819</v>
      </c>
      <c r="B2468" s="5">
        <v>1556341987632</v>
      </c>
      <c r="C2468" s="4" t="s">
        <v>6934</v>
      </c>
      <c r="D2468" s="4" t="s">
        <v>8</v>
      </c>
      <c r="E2468" s="6" t="s">
        <v>4088</v>
      </c>
      <c r="F2468" s="5">
        <f>decoded[[#This Row],[FRT_DEC]]-B2467</f>
        <v>5</v>
      </c>
      <c r="G2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INFO]]))),G2467)</f>
        <v>65</v>
      </c>
    </row>
    <row r="2469" spans="1:7" x14ac:dyDescent="0.25">
      <c r="A2469" s="4" t="s">
        <v>2820</v>
      </c>
      <c r="B2469" s="5">
        <v>1556341994540</v>
      </c>
      <c r="C2469" s="4" t="s">
        <v>6935</v>
      </c>
      <c r="D2469" s="4" t="s">
        <v>13</v>
      </c>
      <c r="E2469" s="6" t="s">
        <v>5</v>
      </c>
      <c r="F2469" s="5">
        <f>decoded[[#This Row],[FRT_DEC]]-B2468</f>
        <v>6908</v>
      </c>
      <c r="G2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INFO]]))),G2468)</f>
        <v>65</v>
      </c>
    </row>
    <row r="2470" spans="1:7" x14ac:dyDescent="0.25">
      <c r="A2470" s="4" t="s">
        <v>2821</v>
      </c>
      <c r="B2470" s="5">
        <v>1556341994544</v>
      </c>
      <c r="C2470" s="4" t="s">
        <v>6936</v>
      </c>
      <c r="D2470" s="4" t="s">
        <v>11</v>
      </c>
      <c r="E2470" s="6" t="s">
        <v>4000</v>
      </c>
      <c r="F2470" s="5">
        <f>decoded[[#This Row],[FRT_DEC]]-B2469</f>
        <v>4</v>
      </c>
      <c r="G2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INFO]]))),G2469)</f>
        <v>65</v>
      </c>
    </row>
    <row r="2471" spans="1:7" x14ac:dyDescent="0.25">
      <c r="A2471" s="4" t="s">
        <v>2822</v>
      </c>
      <c r="B2471" s="5">
        <v>1556341994580</v>
      </c>
      <c r="C2471" s="4" t="s">
        <v>6937</v>
      </c>
      <c r="D2471" s="4" t="s">
        <v>12</v>
      </c>
      <c r="E2471" s="6" t="s">
        <v>4</v>
      </c>
      <c r="F2471" s="5">
        <f>decoded[[#This Row],[FRT_DEC]]-B2470</f>
        <v>36</v>
      </c>
      <c r="G2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INFO]]))),G2470)</f>
        <v>65</v>
      </c>
    </row>
    <row r="2472" spans="1:7" x14ac:dyDescent="0.25">
      <c r="A2472" s="4" t="s">
        <v>2823</v>
      </c>
      <c r="B2472" s="5">
        <v>1556341994583</v>
      </c>
      <c r="C2472" s="4" t="s">
        <v>6938</v>
      </c>
      <c r="D2472" s="4" t="s">
        <v>14</v>
      </c>
      <c r="E2472" s="6" t="s">
        <v>6</v>
      </c>
      <c r="F2472" s="5">
        <f>decoded[[#This Row],[FRT_DEC]]-B2471</f>
        <v>3</v>
      </c>
      <c r="G2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INFO]]))),G2471)</f>
        <v>65</v>
      </c>
    </row>
    <row r="2473" spans="1:7" x14ac:dyDescent="0.25">
      <c r="A2473" s="4" t="s">
        <v>2824</v>
      </c>
      <c r="B2473" s="5">
        <v>1556341994592</v>
      </c>
      <c r="C2473" s="4" t="s">
        <v>6939</v>
      </c>
      <c r="D2473" s="4" t="s">
        <v>14</v>
      </c>
      <c r="E2473" s="6" t="s">
        <v>36</v>
      </c>
      <c r="F2473" s="5">
        <f>decoded[[#This Row],[FRT_DEC]]-B2472</f>
        <v>9</v>
      </c>
      <c r="G2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INFO]]))),G2472)</f>
        <v>65</v>
      </c>
    </row>
    <row r="2474" spans="1:7" x14ac:dyDescent="0.25">
      <c r="A2474" s="4" t="s">
        <v>2825</v>
      </c>
      <c r="B2474" s="5">
        <v>1556341994600</v>
      </c>
      <c r="C2474" s="4" t="s">
        <v>6940</v>
      </c>
      <c r="D2474" s="4" t="s">
        <v>11</v>
      </c>
      <c r="E2474" s="6" t="s">
        <v>4020</v>
      </c>
      <c r="F2474" s="5">
        <f>decoded[[#This Row],[FRT_DEC]]-B2473</f>
        <v>8</v>
      </c>
      <c r="G2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INFO]]))),G2473)</f>
        <v>65</v>
      </c>
    </row>
    <row r="2475" spans="1:7" x14ac:dyDescent="0.25">
      <c r="A2475" s="4" t="s">
        <v>2826</v>
      </c>
      <c r="B2475" s="5">
        <v>1556341994618</v>
      </c>
      <c r="C2475" s="4" t="s">
        <v>6941</v>
      </c>
      <c r="D2475" s="4" t="s">
        <v>8</v>
      </c>
      <c r="E2475" s="6" t="s">
        <v>4085</v>
      </c>
      <c r="F2475" s="5">
        <f>decoded[[#This Row],[FRT_DEC]]-B2474</f>
        <v>18</v>
      </c>
      <c r="G2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INFO]]))),G2474)</f>
        <v>65</v>
      </c>
    </row>
    <row r="2476" spans="1:7" x14ac:dyDescent="0.25">
      <c r="A2476" s="4" t="s">
        <v>2827</v>
      </c>
      <c r="B2476" s="5">
        <v>1556341994659</v>
      </c>
      <c r="C2476" s="4" t="s">
        <v>6942</v>
      </c>
      <c r="D2476" s="4" t="s">
        <v>12</v>
      </c>
      <c r="E2476" s="6" t="s">
        <v>4</v>
      </c>
      <c r="F2476" s="5">
        <f>decoded[[#This Row],[FRT_DEC]]-B2475</f>
        <v>41</v>
      </c>
      <c r="G2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INFO]]))),G2475)</f>
        <v>65</v>
      </c>
    </row>
    <row r="2477" spans="1:7" x14ac:dyDescent="0.25">
      <c r="A2477" s="4" t="s">
        <v>2828</v>
      </c>
      <c r="B2477" s="5">
        <v>1556341994663</v>
      </c>
      <c r="C2477" s="4" t="s">
        <v>6943</v>
      </c>
      <c r="D2477" s="4" t="s">
        <v>8</v>
      </c>
      <c r="E2477" s="6" t="s">
        <v>4104</v>
      </c>
      <c r="F2477" s="5">
        <f>decoded[[#This Row],[FRT_DEC]]-B2476</f>
        <v>4</v>
      </c>
      <c r="G2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INFO]]))),G2476)</f>
        <v>65</v>
      </c>
    </row>
    <row r="2478" spans="1:7" x14ac:dyDescent="0.25">
      <c r="A2478" s="4" t="s">
        <v>2829</v>
      </c>
      <c r="B2478" s="5">
        <v>1556342000997</v>
      </c>
      <c r="C2478" s="4" t="s">
        <v>6944</v>
      </c>
      <c r="D2478" s="4" t="s">
        <v>15</v>
      </c>
      <c r="E2478" s="6" t="s">
        <v>6945</v>
      </c>
      <c r="F2478" s="5">
        <f>decoded[[#This Row],[FRT_DEC]]-B2477</f>
        <v>6334</v>
      </c>
      <c r="G2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INFO]]))),G2477)</f>
        <v>65</v>
      </c>
    </row>
    <row r="2479" spans="1:7" x14ac:dyDescent="0.25">
      <c r="A2479" s="4" t="s">
        <v>2830</v>
      </c>
      <c r="B2479" s="5">
        <v>1556342001000</v>
      </c>
      <c r="C2479" s="4" t="s">
        <v>6946</v>
      </c>
      <c r="D2479" s="4" t="s">
        <v>15</v>
      </c>
      <c r="E2479" s="6" t="s">
        <v>3987</v>
      </c>
      <c r="F2479" s="5">
        <f>decoded[[#This Row],[FRT_DEC]]-B2478</f>
        <v>3</v>
      </c>
      <c r="G2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INFO]]))),G2478)</f>
        <v>65</v>
      </c>
    </row>
    <row r="2480" spans="1:7" x14ac:dyDescent="0.25">
      <c r="A2480" s="4" t="s">
        <v>2831</v>
      </c>
      <c r="B2480" s="5">
        <v>1556342001003</v>
      </c>
      <c r="C2480" s="4" t="s">
        <v>6947</v>
      </c>
      <c r="D2480" s="4" t="s">
        <v>3744</v>
      </c>
      <c r="E2480" s="6" t="s">
        <v>6948</v>
      </c>
      <c r="F2480" s="5">
        <f>decoded[[#This Row],[FRT_DEC]]-B2479</f>
        <v>3</v>
      </c>
      <c r="G2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INFO]]))),G2479)</f>
        <v>65</v>
      </c>
    </row>
    <row r="2481" spans="1:7" x14ac:dyDescent="0.25">
      <c r="A2481" s="4" t="s">
        <v>2832</v>
      </c>
      <c r="B2481" s="5">
        <v>1556342001006</v>
      </c>
      <c r="C2481" s="4" t="s">
        <v>6949</v>
      </c>
      <c r="D2481" s="4" t="s">
        <v>3744</v>
      </c>
      <c r="E2481" s="6" t="s">
        <v>3988</v>
      </c>
      <c r="F2481" s="5">
        <f>decoded[[#This Row],[FRT_DEC]]-B2480</f>
        <v>3</v>
      </c>
      <c r="G2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INFO]]))),G2480)</f>
        <v>65</v>
      </c>
    </row>
    <row r="2482" spans="1:7" x14ac:dyDescent="0.25">
      <c r="A2482" s="4" t="s">
        <v>2833</v>
      </c>
      <c r="B2482" s="5">
        <v>1556342001088</v>
      </c>
      <c r="C2482" s="4" t="s">
        <v>6950</v>
      </c>
      <c r="D2482" s="4" t="s">
        <v>3765</v>
      </c>
      <c r="E2482" s="6" t="s">
        <v>3766</v>
      </c>
      <c r="F2482" s="5">
        <f>decoded[[#This Row],[FRT_DEC]]-B2481</f>
        <v>82</v>
      </c>
      <c r="G2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INFO]]))),G2481)</f>
        <v>65</v>
      </c>
    </row>
    <row r="2483" spans="1:7" ht="30" x14ac:dyDescent="0.25">
      <c r="A2483" s="4" t="s">
        <v>2834</v>
      </c>
      <c r="B2483" s="5">
        <v>1556342001091</v>
      </c>
      <c r="C2483" s="4" t="s">
        <v>6951</v>
      </c>
      <c r="D2483" s="4" t="s">
        <v>267</v>
      </c>
      <c r="E2483" s="6" t="s">
        <v>3724</v>
      </c>
      <c r="F2483" s="5">
        <f>decoded[[#This Row],[FRT_DEC]]-B2482</f>
        <v>3</v>
      </c>
      <c r="G2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INFO]]))),G2482)</f>
        <v>65</v>
      </c>
    </row>
    <row r="2484" spans="1:7" x14ac:dyDescent="0.25">
      <c r="A2484" s="4" t="s">
        <v>2835</v>
      </c>
      <c r="B2484" s="5">
        <v>1556342001094</v>
      </c>
      <c r="C2484" s="4" t="s">
        <v>6952</v>
      </c>
      <c r="D2484" s="4" t="s">
        <v>269</v>
      </c>
      <c r="E2484" s="6" t="s">
        <v>283</v>
      </c>
      <c r="F2484" s="5">
        <f>decoded[[#This Row],[FRT_DEC]]-B2483</f>
        <v>3</v>
      </c>
      <c r="G2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INFO]]))),G2483)</f>
        <v>65</v>
      </c>
    </row>
    <row r="2485" spans="1:7" x14ac:dyDescent="0.25">
      <c r="A2485" s="4" t="s">
        <v>2836</v>
      </c>
      <c r="B2485" s="5">
        <v>1556342001100</v>
      </c>
      <c r="C2485" s="4" t="s">
        <v>6953</v>
      </c>
      <c r="D2485" s="4" t="s">
        <v>1131</v>
      </c>
      <c r="E2485" s="6" t="s">
        <v>2132</v>
      </c>
      <c r="F2485" s="5">
        <f>decoded[[#This Row],[FRT_DEC]]-B2484</f>
        <v>6</v>
      </c>
      <c r="G2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INFO]]))),G2484)</f>
        <v>65</v>
      </c>
    </row>
    <row r="2486" spans="1:7" x14ac:dyDescent="0.25">
      <c r="A2486" s="4" t="s">
        <v>2837</v>
      </c>
      <c r="B2486" s="5">
        <v>1556342001105</v>
      </c>
      <c r="C2486" s="4" t="s">
        <v>6954</v>
      </c>
      <c r="D2486" s="4" t="s">
        <v>97</v>
      </c>
      <c r="E2486" s="6" t="s">
        <v>2133</v>
      </c>
      <c r="F2486" s="5">
        <f>decoded[[#This Row],[FRT_DEC]]-B2485</f>
        <v>5</v>
      </c>
      <c r="G2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INFO]]))),G2485)</f>
        <v>65</v>
      </c>
    </row>
    <row r="2487" spans="1:7" x14ac:dyDescent="0.25">
      <c r="A2487" s="4" t="s">
        <v>2838</v>
      </c>
      <c r="B2487" s="5">
        <v>1556342001111</v>
      </c>
      <c r="C2487" s="4" t="s">
        <v>6955</v>
      </c>
      <c r="D2487" s="4" t="s">
        <v>97</v>
      </c>
      <c r="E2487" s="6" t="s">
        <v>2134</v>
      </c>
      <c r="F2487" s="5">
        <f>decoded[[#This Row],[FRT_DEC]]-B2486</f>
        <v>6</v>
      </c>
      <c r="G2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INFO]]))),G2486)</f>
        <v>65</v>
      </c>
    </row>
    <row r="2488" spans="1:7" x14ac:dyDescent="0.25">
      <c r="A2488" s="4" t="s">
        <v>2839</v>
      </c>
      <c r="B2488" s="5">
        <v>1556342001123</v>
      </c>
      <c r="C2488" s="4" t="s">
        <v>6956</v>
      </c>
      <c r="D2488" s="4" t="s">
        <v>272</v>
      </c>
      <c r="E2488" s="6" t="s">
        <v>6957</v>
      </c>
      <c r="F2488" s="5">
        <f>decoded[[#This Row],[FRT_DEC]]-B2487</f>
        <v>12</v>
      </c>
      <c r="G2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INFO]]))),G2487)</f>
        <v>65</v>
      </c>
    </row>
    <row r="2489" spans="1:7" x14ac:dyDescent="0.25">
      <c r="A2489" s="4" t="s">
        <v>2840</v>
      </c>
      <c r="B2489" s="5">
        <v>1556342001460</v>
      </c>
      <c r="C2489" s="4" t="s">
        <v>6958</v>
      </c>
      <c r="D2489" s="4" t="s">
        <v>1131</v>
      </c>
      <c r="E2489" s="6" t="s">
        <v>2135</v>
      </c>
      <c r="F2489" s="5">
        <f>decoded[[#This Row],[FRT_DEC]]-B2488</f>
        <v>337</v>
      </c>
      <c r="G2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INFO]]))),G2488)</f>
        <v>65</v>
      </c>
    </row>
    <row r="2490" spans="1:7" x14ac:dyDescent="0.25">
      <c r="A2490" s="4" t="s">
        <v>2841</v>
      </c>
      <c r="B2490" s="5">
        <v>1556342001466</v>
      </c>
      <c r="C2490" s="4" t="s">
        <v>6959</v>
      </c>
      <c r="D2490" s="4" t="s">
        <v>97</v>
      </c>
      <c r="E2490" s="6" t="s">
        <v>2136</v>
      </c>
      <c r="F2490" s="5">
        <f>decoded[[#This Row],[FRT_DEC]]-B2489</f>
        <v>6</v>
      </c>
      <c r="G2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INFO]]))),G2489)</f>
        <v>65</v>
      </c>
    </row>
    <row r="2491" spans="1:7" x14ac:dyDescent="0.25">
      <c r="A2491" s="4" t="s">
        <v>2842</v>
      </c>
      <c r="B2491" s="5">
        <v>1556342001478</v>
      </c>
      <c r="C2491" s="4" t="s">
        <v>6960</v>
      </c>
      <c r="D2491" s="4" t="s">
        <v>3727</v>
      </c>
      <c r="E2491" s="6" t="s">
        <v>6887</v>
      </c>
      <c r="F2491" s="5">
        <f>decoded[[#This Row],[FRT_DEC]]-B2490</f>
        <v>12</v>
      </c>
      <c r="G2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INFO]]))),G2490)</f>
        <v>65</v>
      </c>
    </row>
    <row r="2492" spans="1:7" x14ac:dyDescent="0.25">
      <c r="A2492" s="4" t="s">
        <v>2843</v>
      </c>
      <c r="B2492" s="5">
        <v>1556342001508</v>
      </c>
      <c r="C2492" s="4" t="s">
        <v>6961</v>
      </c>
      <c r="D2492" s="4" t="s">
        <v>289</v>
      </c>
      <c r="E2492" s="6" t="s">
        <v>6889</v>
      </c>
      <c r="F2492" s="5">
        <f>decoded[[#This Row],[FRT_DEC]]-B2491</f>
        <v>30</v>
      </c>
      <c r="G2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INFO]]))),G2491)</f>
        <v>65</v>
      </c>
    </row>
    <row r="2493" spans="1:7" x14ac:dyDescent="0.25">
      <c r="A2493" s="4" t="s">
        <v>2844</v>
      </c>
      <c r="B2493" s="5">
        <v>1556342002924</v>
      </c>
      <c r="C2493" s="4" t="s">
        <v>6962</v>
      </c>
      <c r="D2493" s="4" t="s">
        <v>109</v>
      </c>
      <c r="E2493" s="6" t="s">
        <v>3989</v>
      </c>
      <c r="F2493" s="5">
        <f>decoded[[#This Row],[FRT_DEC]]-B2492</f>
        <v>1416</v>
      </c>
      <c r="G2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INFO]]))),G2492)</f>
        <v>65</v>
      </c>
    </row>
    <row r="2494" spans="1:7" x14ac:dyDescent="0.25">
      <c r="A2494" s="4" t="s">
        <v>2845</v>
      </c>
      <c r="B2494" s="5">
        <v>1556342002928</v>
      </c>
      <c r="C2494" s="4" t="s">
        <v>6963</v>
      </c>
      <c r="D2494" s="4" t="s">
        <v>3742</v>
      </c>
      <c r="E2494" s="6" t="s">
        <v>6964</v>
      </c>
      <c r="F2494" s="5">
        <f>decoded[[#This Row],[FRT_DEC]]-B2493</f>
        <v>4</v>
      </c>
      <c r="G2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INFO]]))),G2493)</f>
        <v>65</v>
      </c>
    </row>
    <row r="2495" spans="1:7" x14ac:dyDescent="0.25">
      <c r="A2495" s="4" t="s">
        <v>2846</v>
      </c>
      <c r="B2495" s="5">
        <v>1556342002931</v>
      </c>
      <c r="C2495" s="4" t="s">
        <v>6965</v>
      </c>
      <c r="D2495" s="4" t="s">
        <v>3742</v>
      </c>
      <c r="E2495" s="6" t="s">
        <v>3982</v>
      </c>
      <c r="F2495" s="5">
        <f>decoded[[#This Row],[FRT_DEC]]-B2494</f>
        <v>3</v>
      </c>
      <c r="G2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INFO]]))),G2494)</f>
        <v>65</v>
      </c>
    </row>
    <row r="2496" spans="1:7" x14ac:dyDescent="0.25">
      <c r="A2496" s="4" t="s">
        <v>2847</v>
      </c>
      <c r="B2496" s="5">
        <v>1556342002945</v>
      </c>
      <c r="C2496" s="4" t="s">
        <v>6966</v>
      </c>
      <c r="D2496" s="4" t="s">
        <v>1131</v>
      </c>
      <c r="E2496" s="6" t="s">
        <v>2137</v>
      </c>
      <c r="F2496" s="5">
        <f>decoded[[#This Row],[FRT_DEC]]-B2495</f>
        <v>14</v>
      </c>
      <c r="G2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INFO]]))),G2495)</f>
        <v>65</v>
      </c>
    </row>
    <row r="2497" spans="1:7" x14ac:dyDescent="0.25">
      <c r="A2497" s="4" t="s">
        <v>2848</v>
      </c>
      <c r="B2497" s="5">
        <v>1556342002949</v>
      </c>
      <c r="C2497" s="4" t="s">
        <v>6967</v>
      </c>
      <c r="D2497" s="4" t="s">
        <v>97</v>
      </c>
      <c r="E2497" s="6" t="s">
        <v>2138</v>
      </c>
      <c r="F2497" s="5">
        <f>decoded[[#This Row],[FRT_DEC]]-B2496</f>
        <v>4</v>
      </c>
      <c r="G2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INFO]]))),G2496)</f>
        <v>65</v>
      </c>
    </row>
    <row r="2498" spans="1:7" x14ac:dyDescent="0.25">
      <c r="A2498" s="4" t="s">
        <v>2849</v>
      </c>
      <c r="B2498" s="5">
        <v>1556342003016</v>
      </c>
      <c r="C2498" s="4" t="s">
        <v>6968</v>
      </c>
      <c r="D2498" s="4" t="s">
        <v>110</v>
      </c>
      <c r="E2498" s="6" t="s">
        <v>290</v>
      </c>
      <c r="F2498" s="5">
        <f>decoded[[#This Row],[FRT_DEC]]-B2497</f>
        <v>67</v>
      </c>
      <c r="G2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INFO]]))),G2497)</f>
        <v>65</v>
      </c>
    </row>
    <row r="2499" spans="1:7" x14ac:dyDescent="0.25">
      <c r="A2499" s="4" t="s">
        <v>2850</v>
      </c>
      <c r="B2499" s="5">
        <v>1556342003028</v>
      </c>
      <c r="C2499" s="4" t="s">
        <v>6969</v>
      </c>
      <c r="D2499" s="4" t="s">
        <v>1131</v>
      </c>
      <c r="E2499" s="6" t="s">
        <v>2139</v>
      </c>
      <c r="F2499" s="5">
        <f>decoded[[#This Row],[FRT_DEC]]-B2498</f>
        <v>12</v>
      </c>
      <c r="G2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INFO]]))),G2498)</f>
        <v>65</v>
      </c>
    </row>
    <row r="2500" spans="1:7" x14ac:dyDescent="0.25">
      <c r="A2500" s="4" t="s">
        <v>2851</v>
      </c>
      <c r="B2500" s="5">
        <v>1556342003033</v>
      </c>
      <c r="C2500" s="4" t="s">
        <v>6970</v>
      </c>
      <c r="D2500" s="4" t="s">
        <v>97</v>
      </c>
      <c r="E2500" s="6" t="s">
        <v>2140</v>
      </c>
      <c r="F2500" s="5">
        <f>decoded[[#This Row],[FRT_DEC]]-B2499</f>
        <v>5</v>
      </c>
      <c r="G2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INFO]]))),G2499)</f>
        <v>65</v>
      </c>
    </row>
    <row r="2501" spans="1:7" x14ac:dyDescent="0.25">
      <c r="A2501" s="4" t="s">
        <v>2852</v>
      </c>
      <c r="B2501" s="5">
        <v>1556342003672</v>
      </c>
      <c r="C2501" s="4" t="s">
        <v>6971</v>
      </c>
      <c r="D2501" s="4" t="s">
        <v>112</v>
      </c>
      <c r="E2501" s="6" t="s">
        <v>3757</v>
      </c>
      <c r="F2501" s="5">
        <f>decoded[[#This Row],[FRT_DEC]]-B2500</f>
        <v>639</v>
      </c>
      <c r="G2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INFO]]))),G2500)</f>
        <v>65</v>
      </c>
    </row>
    <row r="2502" spans="1:7" x14ac:dyDescent="0.25">
      <c r="A2502" s="4" t="s">
        <v>2853</v>
      </c>
      <c r="B2502" s="5">
        <v>1556342003686</v>
      </c>
      <c r="C2502" s="4" t="s">
        <v>6972</v>
      </c>
      <c r="D2502" s="4" t="s">
        <v>1131</v>
      </c>
      <c r="E2502" s="6" t="s">
        <v>2141</v>
      </c>
      <c r="F2502" s="5">
        <f>decoded[[#This Row],[FRT_DEC]]-B2501</f>
        <v>14</v>
      </c>
      <c r="G2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INFO]]))),G2501)</f>
        <v>65</v>
      </c>
    </row>
    <row r="2503" spans="1:7" x14ac:dyDescent="0.25">
      <c r="A2503" s="4" t="s">
        <v>2854</v>
      </c>
      <c r="B2503" s="5">
        <v>1556342003690</v>
      </c>
      <c r="C2503" s="4" t="s">
        <v>6973</v>
      </c>
      <c r="D2503" s="4" t="s">
        <v>97</v>
      </c>
      <c r="E2503" s="6" t="s">
        <v>2142</v>
      </c>
      <c r="F2503" s="5">
        <f>decoded[[#This Row],[FRT_DEC]]-B2502</f>
        <v>4</v>
      </c>
      <c r="G2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INFO]]))),G2502)</f>
        <v>65</v>
      </c>
    </row>
    <row r="2504" spans="1:7" x14ac:dyDescent="0.25">
      <c r="A2504" s="4" t="s">
        <v>2855</v>
      </c>
      <c r="B2504" s="5">
        <v>1556342003693</v>
      </c>
      <c r="C2504" s="4" t="s">
        <v>6974</v>
      </c>
      <c r="D2504" s="4" t="s">
        <v>291</v>
      </c>
      <c r="E2504" s="6" t="s">
        <v>6975</v>
      </c>
      <c r="F2504" s="5">
        <f>decoded[[#This Row],[FRT_DEC]]-B2503</f>
        <v>3</v>
      </c>
      <c r="G2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INFO]]))),G2503)</f>
        <v>65</v>
      </c>
    </row>
    <row r="2505" spans="1:7" x14ac:dyDescent="0.25">
      <c r="A2505" s="4" t="s">
        <v>2856</v>
      </c>
      <c r="B2505" s="5">
        <v>1556342003698</v>
      </c>
      <c r="C2505" s="4" t="s">
        <v>6976</v>
      </c>
      <c r="D2505" s="4" t="s">
        <v>11</v>
      </c>
      <c r="E2505" s="6" t="s">
        <v>4012</v>
      </c>
      <c r="F2505" s="5">
        <f>decoded[[#This Row],[FRT_DEC]]-B2504</f>
        <v>5</v>
      </c>
      <c r="G2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INFO]]))),G2504)</f>
        <v>65</v>
      </c>
    </row>
    <row r="2506" spans="1:7" x14ac:dyDescent="0.25">
      <c r="A2506" s="4" t="s">
        <v>2857</v>
      </c>
      <c r="B2506" s="5">
        <v>1556342003708</v>
      </c>
      <c r="C2506" s="4" t="s">
        <v>6977</v>
      </c>
      <c r="D2506" s="4" t="s">
        <v>52</v>
      </c>
      <c r="E2506" s="6" t="s">
        <v>356</v>
      </c>
      <c r="F2506" s="5">
        <f>decoded[[#This Row],[FRT_DEC]]-B2505</f>
        <v>10</v>
      </c>
      <c r="G2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INFO]]))),G2505)</f>
        <v>65</v>
      </c>
    </row>
    <row r="2507" spans="1:7" x14ac:dyDescent="0.25">
      <c r="A2507" s="4" t="s">
        <v>2858</v>
      </c>
      <c r="B2507" s="5">
        <v>1556342003710</v>
      </c>
      <c r="C2507" s="4" t="s">
        <v>6978</v>
      </c>
      <c r="D2507" s="4" t="s">
        <v>358</v>
      </c>
      <c r="E2507" s="6" t="s">
        <v>4074</v>
      </c>
      <c r="F2507" s="5">
        <f>decoded[[#This Row],[FRT_DEC]]-B2506</f>
        <v>2</v>
      </c>
      <c r="G2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INFO]]))),G2506)</f>
        <v>65</v>
      </c>
    </row>
    <row r="2508" spans="1:7" x14ac:dyDescent="0.25">
      <c r="A2508" s="4" t="s">
        <v>2859</v>
      </c>
      <c r="B2508" s="5">
        <v>1556342003715</v>
      </c>
      <c r="C2508" s="4" t="s">
        <v>6979</v>
      </c>
      <c r="D2508" s="4" t="s">
        <v>8</v>
      </c>
      <c r="E2508" s="6" t="s">
        <v>4027</v>
      </c>
      <c r="F2508" s="5">
        <f>decoded[[#This Row],[FRT_DEC]]-B2507</f>
        <v>5</v>
      </c>
      <c r="G2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INFO]]))),G2507)</f>
        <v>65</v>
      </c>
    </row>
    <row r="2509" spans="1:7" x14ac:dyDescent="0.25">
      <c r="A2509" s="4" t="s">
        <v>2860</v>
      </c>
      <c r="B2509" s="5">
        <v>1556342003720</v>
      </c>
      <c r="C2509" s="4" t="s">
        <v>6980</v>
      </c>
      <c r="D2509" s="4" t="s">
        <v>11</v>
      </c>
      <c r="E2509" s="6" t="s">
        <v>4016</v>
      </c>
      <c r="F2509" s="5">
        <f>decoded[[#This Row],[FRT_DEC]]-B2508</f>
        <v>5</v>
      </c>
      <c r="G2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INFO]]))),G2508)</f>
        <v>65</v>
      </c>
    </row>
    <row r="2510" spans="1:7" x14ac:dyDescent="0.25">
      <c r="A2510" s="4" t="s">
        <v>2861</v>
      </c>
      <c r="B2510" s="5">
        <v>1556342003728</v>
      </c>
      <c r="C2510" s="4" t="s">
        <v>6981</v>
      </c>
      <c r="D2510" s="4" t="s">
        <v>52</v>
      </c>
      <c r="E2510" s="6" t="s">
        <v>2078</v>
      </c>
      <c r="F2510" s="5">
        <f>decoded[[#This Row],[FRT_DEC]]-B2509</f>
        <v>8</v>
      </c>
      <c r="G2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INFO]]))),G2509)</f>
        <v>65</v>
      </c>
    </row>
    <row r="2511" spans="1:7" x14ac:dyDescent="0.25">
      <c r="A2511" s="4" t="s">
        <v>2862</v>
      </c>
      <c r="B2511" s="5">
        <v>1556342003731</v>
      </c>
      <c r="C2511" s="4" t="s">
        <v>6982</v>
      </c>
      <c r="D2511" s="4" t="s">
        <v>2079</v>
      </c>
      <c r="E2511" s="6" t="s">
        <v>4073</v>
      </c>
      <c r="F2511" s="5">
        <f>decoded[[#This Row],[FRT_DEC]]-B2510</f>
        <v>3</v>
      </c>
      <c r="G2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INFO]]))),G2510)</f>
        <v>65</v>
      </c>
    </row>
    <row r="2512" spans="1:7" x14ac:dyDescent="0.25">
      <c r="A2512" s="4" t="s">
        <v>2863</v>
      </c>
      <c r="B2512" s="5">
        <v>1556342003776</v>
      </c>
      <c r="C2512" s="4" t="s">
        <v>6983</v>
      </c>
      <c r="D2512" s="4" t="s">
        <v>12</v>
      </c>
      <c r="E2512" s="6" t="s">
        <v>4</v>
      </c>
      <c r="F2512" s="5">
        <f>decoded[[#This Row],[FRT_DEC]]-B2511</f>
        <v>45</v>
      </c>
      <c r="G2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INFO]]))),G2511)</f>
        <v>65</v>
      </c>
    </row>
    <row r="2513" spans="1:7" x14ac:dyDescent="0.25">
      <c r="A2513" s="4" t="s">
        <v>2864</v>
      </c>
      <c r="B2513" s="5">
        <v>1556342003781</v>
      </c>
      <c r="C2513" s="4" t="s">
        <v>6984</v>
      </c>
      <c r="D2513" s="4" t="s">
        <v>8</v>
      </c>
      <c r="E2513" s="6" t="s">
        <v>4089</v>
      </c>
      <c r="F2513" s="5">
        <f>decoded[[#This Row],[FRT_DEC]]-B2512</f>
        <v>5</v>
      </c>
      <c r="G2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INFO]]))),G2512)</f>
        <v>65</v>
      </c>
    </row>
    <row r="2514" spans="1:7" x14ac:dyDescent="0.25">
      <c r="A2514" s="4" t="s">
        <v>2865</v>
      </c>
      <c r="B2514" s="5">
        <v>1556342004109</v>
      </c>
      <c r="C2514" s="4" t="s">
        <v>6985</v>
      </c>
      <c r="D2514" s="4" t="s">
        <v>12</v>
      </c>
      <c r="E2514" s="6" t="s">
        <v>4</v>
      </c>
      <c r="F2514" s="5">
        <f>decoded[[#This Row],[FRT_DEC]]-B2513</f>
        <v>328</v>
      </c>
      <c r="G2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INFO]]))),G2513)</f>
        <v>65</v>
      </c>
    </row>
    <row r="2515" spans="1:7" x14ac:dyDescent="0.25">
      <c r="A2515" s="4" t="s">
        <v>2866</v>
      </c>
      <c r="B2515" s="5">
        <v>1556342004115</v>
      </c>
      <c r="C2515" s="4" t="s">
        <v>6986</v>
      </c>
      <c r="D2515" s="4" t="s">
        <v>8</v>
      </c>
      <c r="E2515" s="6" t="s">
        <v>4078</v>
      </c>
      <c r="F2515" s="5">
        <f>decoded[[#This Row],[FRT_DEC]]-B2514</f>
        <v>6</v>
      </c>
      <c r="G2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INFO]]))),G2514)</f>
        <v>65</v>
      </c>
    </row>
    <row r="2516" spans="1:7" x14ac:dyDescent="0.25">
      <c r="A2516" s="4" t="s">
        <v>2867</v>
      </c>
      <c r="B2516" s="5">
        <v>1556342004303</v>
      </c>
      <c r="C2516" s="4" t="s">
        <v>6987</v>
      </c>
      <c r="D2516" s="4" t="s">
        <v>13</v>
      </c>
      <c r="E2516" s="6" t="s">
        <v>5</v>
      </c>
      <c r="F2516" s="5">
        <f>decoded[[#This Row],[FRT_DEC]]-B2515</f>
        <v>188</v>
      </c>
      <c r="G2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INFO]]))),G2515)</f>
        <v>65</v>
      </c>
    </row>
    <row r="2517" spans="1:7" x14ac:dyDescent="0.25">
      <c r="A2517" s="4" t="s">
        <v>2868</v>
      </c>
      <c r="B2517" s="5">
        <v>1556342004307</v>
      </c>
      <c r="C2517" s="4" t="s">
        <v>6988</v>
      </c>
      <c r="D2517" s="4" t="s">
        <v>11</v>
      </c>
      <c r="E2517" s="6" t="s">
        <v>4010</v>
      </c>
      <c r="F2517" s="5">
        <f>decoded[[#This Row],[FRT_DEC]]-B2516</f>
        <v>4</v>
      </c>
      <c r="G2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INFO]]))),G2516)</f>
        <v>65</v>
      </c>
    </row>
    <row r="2518" spans="1:7" x14ac:dyDescent="0.25">
      <c r="A2518" s="4" t="s">
        <v>2869</v>
      </c>
      <c r="B2518" s="5">
        <v>1556342004383</v>
      </c>
      <c r="C2518" s="4" t="s">
        <v>6989</v>
      </c>
      <c r="D2518" s="4" t="s">
        <v>12</v>
      </c>
      <c r="E2518" s="6" t="s">
        <v>4</v>
      </c>
      <c r="F2518" s="5">
        <f>decoded[[#This Row],[FRT_DEC]]-B2517</f>
        <v>76</v>
      </c>
      <c r="G2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INFO]]))),G2517)</f>
        <v>65</v>
      </c>
    </row>
    <row r="2519" spans="1:7" x14ac:dyDescent="0.25">
      <c r="A2519" s="4" t="s">
        <v>2870</v>
      </c>
      <c r="B2519" s="5">
        <v>1556342004386</v>
      </c>
      <c r="C2519" s="4" t="s">
        <v>6990</v>
      </c>
      <c r="D2519" s="4" t="s">
        <v>14</v>
      </c>
      <c r="E2519" s="6" t="s">
        <v>6</v>
      </c>
      <c r="F2519" s="5">
        <f>decoded[[#This Row],[FRT_DEC]]-B2518</f>
        <v>3</v>
      </c>
      <c r="G2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INFO]]))),G2518)</f>
        <v>65</v>
      </c>
    </row>
    <row r="2520" spans="1:7" x14ac:dyDescent="0.25">
      <c r="A2520" s="4" t="s">
        <v>2871</v>
      </c>
      <c r="B2520" s="5">
        <v>1556342004399</v>
      </c>
      <c r="C2520" s="4" t="s">
        <v>6991</v>
      </c>
      <c r="D2520" s="4" t="s">
        <v>14</v>
      </c>
      <c r="E2520" s="6" t="s">
        <v>71</v>
      </c>
      <c r="F2520" s="5">
        <f>decoded[[#This Row],[FRT_DEC]]-B2519</f>
        <v>13</v>
      </c>
      <c r="G2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INFO]]))),G2519)</f>
        <v>65</v>
      </c>
    </row>
    <row r="2521" spans="1:7" x14ac:dyDescent="0.25">
      <c r="A2521" s="4" t="s">
        <v>2872</v>
      </c>
      <c r="B2521" s="5">
        <v>1556342004531</v>
      </c>
      <c r="C2521" s="4" t="s">
        <v>6992</v>
      </c>
      <c r="D2521" s="4" t="s">
        <v>55</v>
      </c>
      <c r="E2521" s="6" t="s">
        <v>4054</v>
      </c>
      <c r="F2521" s="5">
        <f>decoded[[#This Row],[FRT_DEC]]-B2520</f>
        <v>132</v>
      </c>
      <c r="G2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INFO]]))),G2520)</f>
        <v>65</v>
      </c>
    </row>
    <row r="2522" spans="1:7" x14ac:dyDescent="0.25">
      <c r="A2522" s="4" t="s">
        <v>2873</v>
      </c>
      <c r="B2522" s="5">
        <v>1556342004535</v>
      </c>
      <c r="C2522" s="4" t="s">
        <v>6993</v>
      </c>
      <c r="D2522" s="4" t="s">
        <v>3743</v>
      </c>
      <c r="E2522" s="6" t="s">
        <v>6994</v>
      </c>
      <c r="F2522" s="5">
        <f>decoded[[#This Row],[FRT_DEC]]-B2521</f>
        <v>4</v>
      </c>
      <c r="G2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INFO]]))),G2521)</f>
        <v>65</v>
      </c>
    </row>
    <row r="2523" spans="1:7" x14ac:dyDescent="0.25">
      <c r="A2523" s="4" t="s">
        <v>2874</v>
      </c>
      <c r="B2523" s="5">
        <v>1556342004537</v>
      </c>
      <c r="C2523" s="4" t="s">
        <v>6995</v>
      </c>
      <c r="D2523" s="4" t="s">
        <v>3743</v>
      </c>
      <c r="E2523" s="6" t="s">
        <v>3983</v>
      </c>
      <c r="F2523" s="5">
        <f>decoded[[#This Row],[FRT_DEC]]-B2522</f>
        <v>2</v>
      </c>
      <c r="G2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INFO]]))),G2522)</f>
        <v>65</v>
      </c>
    </row>
    <row r="2524" spans="1:7" x14ac:dyDescent="0.25">
      <c r="A2524" s="4" t="s">
        <v>2875</v>
      </c>
      <c r="B2524" s="5">
        <v>1556342004553</v>
      </c>
      <c r="C2524" s="4" t="s">
        <v>6996</v>
      </c>
      <c r="D2524" s="4" t="s">
        <v>73</v>
      </c>
      <c r="E2524" s="6" t="s">
        <v>2080</v>
      </c>
      <c r="F2524" s="5">
        <f>decoded[[#This Row],[FRT_DEC]]-B2523</f>
        <v>16</v>
      </c>
      <c r="G2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INFO]]))),G2523)</f>
        <v>65</v>
      </c>
    </row>
    <row r="2525" spans="1:7" x14ac:dyDescent="0.25">
      <c r="A2525" s="4" t="s">
        <v>2876</v>
      </c>
      <c r="B2525" s="5">
        <v>1556342004556</v>
      </c>
      <c r="C2525" s="4" t="s">
        <v>6997</v>
      </c>
      <c r="D2525" s="4" t="s">
        <v>2081</v>
      </c>
      <c r="E2525" s="6" t="s">
        <v>2083</v>
      </c>
      <c r="F2525" s="5">
        <f>decoded[[#This Row],[FRT_DEC]]-B2524</f>
        <v>3</v>
      </c>
      <c r="G2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INFO]]))),G2524)</f>
        <v>65</v>
      </c>
    </row>
    <row r="2526" spans="1:7" x14ac:dyDescent="0.25">
      <c r="A2526" s="4" t="s">
        <v>2877</v>
      </c>
      <c r="B2526" s="5">
        <v>1556342004561</v>
      </c>
      <c r="C2526" s="4" t="s">
        <v>6998</v>
      </c>
      <c r="D2526" s="4" t="s">
        <v>8</v>
      </c>
      <c r="E2526" s="6" t="s">
        <v>4090</v>
      </c>
      <c r="F2526" s="5">
        <f>decoded[[#This Row],[FRT_DEC]]-B2525</f>
        <v>5</v>
      </c>
      <c r="G2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INFO]]))),G2525)</f>
        <v>65</v>
      </c>
    </row>
    <row r="2527" spans="1:7" ht="30" x14ac:dyDescent="0.25">
      <c r="A2527" s="4" t="s">
        <v>2878</v>
      </c>
      <c r="B2527" s="5">
        <v>1556342004572</v>
      </c>
      <c r="C2527" s="4" t="s">
        <v>6999</v>
      </c>
      <c r="D2527" s="4" t="s">
        <v>267</v>
      </c>
      <c r="E2527" s="6" t="s">
        <v>3725</v>
      </c>
      <c r="F2527" s="5">
        <f>decoded[[#This Row],[FRT_DEC]]-B2526</f>
        <v>11</v>
      </c>
      <c r="G2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INFO]]))),G2526)</f>
        <v>65</v>
      </c>
    </row>
    <row r="2528" spans="1:7" x14ac:dyDescent="0.25">
      <c r="A2528" s="4" t="s">
        <v>2879</v>
      </c>
      <c r="B2528" s="5">
        <v>1556342004575</v>
      </c>
      <c r="C2528" s="4" t="s">
        <v>7000</v>
      </c>
      <c r="D2528" s="4" t="s">
        <v>269</v>
      </c>
      <c r="E2528" s="6" t="s">
        <v>298</v>
      </c>
      <c r="F2528" s="5">
        <f>decoded[[#This Row],[FRT_DEC]]-B2527</f>
        <v>3</v>
      </c>
      <c r="G2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INFO]]))),G2527)</f>
        <v>65</v>
      </c>
    </row>
    <row r="2529" spans="1:7" x14ac:dyDescent="0.25">
      <c r="A2529" s="4" t="s">
        <v>2880</v>
      </c>
      <c r="B2529" s="5">
        <v>1556342004588</v>
      </c>
      <c r="C2529" s="4" t="s">
        <v>7001</v>
      </c>
      <c r="D2529" s="4" t="s">
        <v>11</v>
      </c>
      <c r="E2529" s="6" t="s">
        <v>4011</v>
      </c>
      <c r="F2529" s="5">
        <f>decoded[[#This Row],[FRT_DEC]]-B2528</f>
        <v>13</v>
      </c>
      <c r="G2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INFO]]))),G2528)</f>
        <v>65</v>
      </c>
    </row>
    <row r="2530" spans="1:7" x14ac:dyDescent="0.25">
      <c r="A2530" s="4" t="s">
        <v>2881</v>
      </c>
      <c r="B2530" s="5">
        <v>1556342004608</v>
      </c>
      <c r="C2530" s="4" t="s">
        <v>7002</v>
      </c>
      <c r="D2530" s="4" t="s">
        <v>52</v>
      </c>
      <c r="E2530" s="6" t="s">
        <v>56</v>
      </c>
      <c r="F2530" s="5">
        <f>decoded[[#This Row],[FRT_DEC]]-B2529</f>
        <v>20</v>
      </c>
      <c r="G2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INFO]]))),G2529)</f>
        <v>65</v>
      </c>
    </row>
    <row r="2531" spans="1:7" x14ac:dyDescent="0.25">
      <c r="A2531" s="4" t="s">
        <v>2882</v>
      </c>
      <c r="B2531" s="5">
        <v>1556342004614</v>
      </c>
      <c r="C2531" s="4" t="s">
        <v>7003</v>
      </c>
      <c r="D2531" s="4" t="s">
        <v>272</v>
      </c>
      <c r="E2531" s="6" t="s">
        <v>7004</v>
      </c>
      <c r="F2531" s="5">
        <f>decoded[[#This Row],[FRT_DEC]]-B2530</f>
        <v>6</v>
      </c>
      <c r="G2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INFO]]))),G2530)</f>
        <v>65</v>
      </c>
    </row>
    <row r="2532" spans="1:7" x14ac:dyDescent="0.25">
      <c r="A2532" s="4" t="s">
        <v>2883</v>
      </c>
      <c r="B2532" s="5">
        <v>1556342004621</v>
      </c>
      <c r="C2532" s="4" t="s">
        <v>7005</v>
      </c>
      <c r="D2532" s="4" t="s">
        <v>57</v>
      </c>
      <c r="E2532" s="6" t="s">
        <v>366</v>
      </c>
      <c r="F2532" s="5">
        <f>decoded[[#This Row],[FRT_DEC]]-B2531</f>
        <v>7</v>
      </c>
      <c r="G2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INFO]]))),G2531)</f>
        <v>65</v>
      </c>
    </row>
    <row r="2533" spans="1:7" x14ac:dyDescent="0.25">
      <c r="A2533" s="4" t="s">
        <v>2884</v>
      </c>
      <c r="B2533" s="5">
        <v>1556342004624</v>
      </c>
      <c r="C2533" s="4" t="s">
        <v>7006</v>
      </c>
      <c r="D2533" s="4" t="s">
        <v>57</v>
      </c>
      <c r="E2533" s="6" t="s">
        <v>368</v>
      </c>
      <c r="F2533" s="5">
        <f>decoded[[#This Row],[FRT_DEC]]-B2532</f>
        <v>3</v>
      </c>
      <c r="G2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INFO]]))),G2532)</f>
        <v>65</v>
      </c>
    </row>
    <row r="2534" spans="1:7" x14ac:dyDescent="0.25">
      <c r="A2534" s="4" t="s">
        <v>2885</v>
      </c>
      <c r="B2534" s="5">
        <v>1556342004628</v>
      </c>
      <c r="C2534" s="4" t="s">
        <v>7007</v>
      </c>
      <c r="D2534" s="4" t="s">
        <v>57</v>
      </c>
      <c r="E2534" s="6" t="s">
        <v>59</v>
      </c>
      <c r="F2534" s="5">
        <f>decoded[[#This Row],[FRT_DEC]]-B2533</f>
        <v>4</v>
      </c>
      <c r="G2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INFO]]))),G2533)</f>
        <v>65</v>
      </c>
    </row>
    <row r="2535" spans="1:7" x14ac:dyDescent="0.25">
      <c r="A2535" s="4" t="s">
        <v>2886</v>
      </c>
      <c r="B2535" s="5">
        <v>1556342004631</v>
      </c>
      <c r="C2535" s="4" t="s">
        <v>7008</v>
      </c>
      <c r="D2535" s="4" t="s">
        <v>57</v>
      </c>
      <c r="E2535" s="6" t="s">
        <v>60</v>
      </c>
      <c r="F2535" s="5">
        <f>decoded[[#This Row],[FRT_DEC]]-B2534</f>
        <v>3</v>
      </c>
      <c r="G2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INFO]]))),G2534)</f>
        <v>65</v>
      </c>
    </row>
    <row r="2536" spans="1:7" x14ac:dyDescent="0.25">
      <c r="A2536" s="4" t="s">
        <v>2887</v>
      </c>
      <c r="B2536" s="5">
        <v>1556342004636</v>
      </c>
      <c r="C2536" s="4" t="s">
        <v>7009</v>
      </c>
      <c r="D2536" s="4" t="s">
        <v>61</v>
      </c>
      <c r="E2536" s="6" t="s">
        <v>7010</v>
      </c>
      <c r="F2536" s="5">
        <f>decoded[[#This Row],[FRT_DEC]]-B2535</f>
        <v>5</v>
      </c>
      <c r="G2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INFO]]))),G2535)</f>
        <v>65</v>
      </c>
    </row>
    <row r="2537" spans="1:7" x14ac:dyDescent="0.25">
      <c r="A2537" s="4" t="s">
        <v>2888</v>
      </c>
      <c r="B2537" s="5">
        <v>1556342004640</v>
      </c>
      <c r="C2537" s="4" t="s">
        <v>7011</v>
      </c>
      <c r="D2537" s="4" t="s">
        <v>62</v>
      </c>
      <c r="E2537" s="6" t="s">
        <v>63</v>
      </c>
      <c r="F2537" s="5">
        <f>decoded[[#This Row],[FRT_DEC]]-B2536</f>
        <v>4</v>
      </c>
      <c r="G2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INFO]]))),G2536)</f>
        <v>65</v>
      </c>
    </row>
    <row r="2538" spans="1:7" x14ac:dyDescent="0.25">
      <c r="A2538" s="4" t="s">
        <v>2889</v>
      </c>
      <c r="B2538" s="5">
        <v>1556342004652</v>
      </c>
      <c r="C2538" s="4" t="s">
        <v>7012</v>
      </c>
      <c r="D2538" s="4" t="s">
        <v>1131</v>
      </c>
      <c r="E2538" s="6" t="s">
        <v>2143</v>
      </c>
      <c r="F2538" s="5">
        <f>decoded[[#This Row],[FRT_DEC]]-B2537</f>
        <v>12</v>
      </c>
      <c r="G2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INFO]]))),G2537)</f>
        <v>65</v>
      </c>
    </row>
    <row r="2539" spans="1:7" x14ac:dyDescent="0.25">
      <c r="A2539" s="4" t="s">
        <v>2890</v>
      </c>
      <c r="B2539" s="5">
        <v>1556342004657</v>
      </c>
      <c r="C2539" s="4" t="s">
        <v>7013</v>
      </c>
      <c r="D2539" s="4" t="s">
        <v>1131</v>
      </c>
      <c r="E2539" s="6" t="s">
        <v>2144</v>
      </c>
      <c r="F2539" s="5">
        <f>decoded[[#This Row],[FRT_DEC]]-B2538</f>
        <v>5</v>
      </c>
      <c r="G2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INFO]]))),G2538)</f>
        <v>65</v>
      </c>
    </row>
    <row r="2540" spans="1:7" x14ac:dyDescent="0.25">
      <c r="A2540" s="4" t="s">
        <v>2891</v>
      </c>
      <c r="B2540" s="5">
        <v>1556342004669</v>
      </c>
      <c r="C2540" s="4" t="s">
        <v>7014</v>
      </c>
      <c r="D2540" s="4" t="s">
        <v>1131</v>
      </c>
      <c r="E2540" s="6" t="s">
        <v>2145</v>
      </c>
      <c r="F2540" s="5">
        <f>decoded[[#This Row],[FRT_DEC]]-B2539</f>
        <v>12</v>
      </c>
      <c r="G2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INFO]]))),G2539)</f>
        <v>65</v>
      </c>
    </row>
    <row r="2541" spans="1:7" x14ac:dyDescent="0.25">
      <c r="A2541" s="4" t="s">
        <v>2892</v>
      </c>
      <c r="B2541" s="5">
        <v>1556342004673</v>
      </c>
      <c r="C2541" s="4" t="s">
        <v>7015</v>
      </c>
      <c r="D2541" s="4" t="s">
        <v>65</v>
      </c>
      <c r="E2541" s="6" t="s">
        <v>66</v>
      </c>
      <c r="F2541" s="5">
        <f>decoded[[#This Row],[FRT_DEC]]-B2540</f>
        <v>4</v>
      </c>
      <c r="G2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INFO]]))),G2540)</f>
        <v>65</v>
      </c>
    </row>
    <row r="2542" spans="1:7" x14ac:dyDescent="0.25">
      <c r="A2542" s="4" t="s">
        <v>2893</v>
      </c>
      <c r="B2542" s="5">
        <v>1556342004682</v>
      </c>
      <c r="C2542" s="4" t="s">
        <v>7016</v>
      </c>
      <c r="D2542" s="4" t="s">
        <v>11</v>
      </c>
      <c r="E2542" s="6" t="s">
        <v>4023</v>
      </c>
      <c r="F2542" s="5">
        <f>decoded[[#This Row],[FRT_DEC]]-B2541</f>
        <v>9</v>
      </c>
      <c r="G2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INFO]]))),G2541)</f>
        <v>65</v>
      </c>
    </row>
    <row r="2543" spans="1:7" x14ac:dyDescent="0.25">
      <c r="A2543" s="4" t="s">
        <v>2894</v>
      </c>
      <c r="B2543" s="5">
        <v>1556342004694</v>
      </c>
      <c r="C2543" s="4" t="s">
        <v>7017</v>
      </c>
      <c r="D2543" s="4" t="s">
        <v>52</v>
      </c>
      <c r="E2543" s="6" t="s">
        <v>754</v>
      </c>
      <c r="F2543" s="5">
        <f>decoded[[#This Row],[FRT_DEC]]-B2542</f>
        <v>12</v>
      </c>
      <c r="G2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INFO]]))),G2542)</f>
        <v>65</v>
      </c>
    </row>
    <row r="2544" spans="1:7" x14ac:dyDescent="0.25">
      <c r="A2544" s="4" t="s">
        <v>2895</v>
      </c>
      <c r="B2544" s="5">
        <v>1556342004699</v>
      </c>
      <c r="C2544" s="4" t="s">
        <v>7018</v>
      </c>
      <c r="D2544" s="4" t="s">
        <v>11</v>
      </c>
      <c r="E2544" s="6" t="s">
        <v>4015</v>
      </c>
      <c r="F2544" s="5">
        <f>decoded[[#This Row],[FRT_DEC]]-B2543</f>
        <v>5</v>
      </c>
      <c r="G2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INFO]]))),G2543)</f>
        <v>65</v>
      </c>
    </row>
    <row r="2545" spans="1:7" x14ac:dyDescent="0.25">
      <c r="A2545" s="4" t="s">
        <v>2896</v>
      </c>
      <c r="B2545" s="5">
        <v>1556342004709</v>
      </c>
      <c r="C2545" s="4" t="s">
        <v>7019</v>
      </c>
      <c r="D2545" s="4" t="s">
        <v>52</v>
      </c>
      <c r="E2545" s="6" t="s">
        <v>64</v>
      </c>
      <c r="F2545" s="5">
        <f>decoded[[#This Row],[FRT_DEC]]-B2544</f>
        <v>10</v>
      </c>
      <c r="G2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INFO]]))),G2544)</f>
        <v>65</v>
      </c>
    </row>
    <row r="2546" spans="1:7" x14ac:dyDescent="0.25">
      <c r="A2546" s="4" t="s">
        <v>2897</v>
      </c>
      <c r="B2546" s="5">
        <v>1556342004712</v>
      </c>
      <c r="C2546" s="4" t="s">
        <v>7020</v>
      </c>
      <c r="D2546" s="4" t="s">
        <v>67</v>
      </c>
      <c r="E2546" s="6" t="s">
        <v>4091</v>
      </c>
      <c r="F2546" s="5">
        <f>decoded[[#This Row],[FRT_DEC]]-B2545</f>
        <v>3</v>
      </c>
      <c r="G2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INFO]]))),G2545)</f>
        <v>65</v>
      </c>
    </row>
    <row r="2547" spans="1:7" x14ac:dyDescent="0.25">
      <c r="A2547" s="4" t="s">
        <v>2898</v>
      </c>
      <c r="B2547" s="5">
        <v>1556342004718</v>
      </c>
      <c r="C2547" s="4" t="s">
        <v>7021</v>
      </c>
      <c r="D2547" s="4" t="s">
        <v>97</v>
      </c>
      <c r="E2547" s="6" t="s">
        <v>3741</v>
      </c>
      <c r="F2547" s="5">
        <f>decoded[[#This Row],[FRT_DEC]]-B2546</f>
        <v>6</v>
      </c>
      <c r="G2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INFO]]))),G2546)</f>
        <v>65</v>
      </c>
    </row>
    <row r="2548" spans="1:7" x14ac:dyDescent="0.25">
      <c r="A2548" s="4" t="s">
        <v>2899</v>
      </c>
      <c r="B2548" s="5">
        <v>1556342004723</v>
      </c>
      <c r="C2548" s="4" t="s">
        <v>7022</v>
      </c>
      <c r="D2548" s="4" t="s">
        <v>97</v>
      </c>
      <c r="E2548" s="6" t="s">
        <v>2127</v>
      </c>
      <c r="F2548" s="5">
        <f>decoded[[#This Row],[FRT_DEC]]-B2547</f>
        <v>5</v>
      </c>
      <c r="G2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INFO]]))),G2547)</f>
        <v>65</v>
      </c>
    </row>
    <row r="2549" spans="1:7" x14ac:dyDescent="0.25">
      <c r="A2549" s="4" t="s">
        <v>2900</v>
      </c>
      <c r="B2549" s="5">
        <v>1556342004735</v>
      </c>
      <c r="C2549" s="4" t="s">
        <v>7023</v>
      </c>
      <c r="D2549" s="4" t="s">
        <v>9</v>
      </c>
      <c r="E2549" s="6" t="s">
        <v>4002</v>
      </c>
      <c r="F2549" s="5">
        <f>decoded[[#This Row],[FRT_DEC]]-B2548</f>
        <v>12</v>
      </c>
      <c r="G2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INFO]]))),G2548)</f>
        <v>65</v>
      </c>
    </row>
    <row r="2550" spans="1:7" x14ac:dyDescent="0.25">
      <c r="A2550" s="4" t="s">
        <v>2901</v>
      </c>
      <c r="B2550" s="5">
        <v>1556342004741</v>
      </c>
      <c r="C2550" s="4" t="s">
        <v>7024</v>
      </c>
      <c r="D2550" s="4" t="s">
        <v>97</v>
      </c>
      <c r="E2550" s="6" t="s">
        <v>2146</v>
      </c>
      <c r="F2550" s="5">
        <f>decoded[[#This Row],[FRT_DEC]]-B2549</f>
        <v>6</v>
      </c>
      <c r="G2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INFO]]))),G2549)</f>
        <v>65</v>
      </c>
    </row>
    <row r="2551" spans="1:7" x14ac:dyDescent="0.25">
      <c r="A2551" s="4" t="s">
        <v>2902</v>
      </c>
      <c r="B2551" s="5">
        <v>1556342005506</v>
      </c>
      <c r="C2551" s="4" t="s">
        <v>7025</v>
      </c>
      <c r="D2551" s="4" t="s">
        <v>12</v>
      </c>
      <c r="E2551" s="6" t="s">
        <v>4</v>
      </c>
      <c r="F2551" s="5">
        <f>decoded[[#This Row],[FRT_DEC]]-B2550</f>
        <v>765</v>
      </c>
      <c r="G2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INFO]]))),G2550)</f>
        <v>65</v>
      </c>
    </row>
    <row r="2552" spans="1:7" x14ac:dyDescent="0.25">
      <c r="A2552" s="4" t="s">
        <v>2903</v>
      </c>
      <c r="B2552" s="5">
        <v>1556342005511</v>
      </c>
      <c r="C2552" s="4" t="s">
        <v>7026</v>
      </c>
      <c r="D2552" s="4" t="s">
        <v>8</v>
      </c>
      <c r="E2552" s="6" t="s">
        <v>4078</v>
      </c>
      <c r="F2552" s="5">
        <f>decoded[[#This Row],[FRT_DEC]]-B2551</f>
        <v>5</v>
      </c>
      <c r="G2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INFO]]))),G2551)</f>
        <v>65</v>
      </c>
    </row>
    <row r="2553" spans="1:7" x14ac:dyDescent="0.25">
      <c r="A2553" s="4" t="s">
        <v>2904</v>
      </c>
      <c r="B2553" s="5">
        <v>1556342005596</v>
      </c>
      <c r="C2553" s="4" t="s">
        <v>7027</v>
      </c>
      <c r="D2553" s="4" t="s">
        <v>12</v>
      </c>
      <c r="E2553" s="6" t="s">
        <v>4</v>
      </c>
      <c r="F2553" s="5">
        <f>decoded[[#This Row],[FRT_DEC]]-B2552</f>
        <v>85</v>
      </c>
      <c r="G2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INFO]]))),G2552)</f>
        <v>65</v>
      </c>
    </row>
    <row r="2554" spans="1:7" x14ac:dyDescent="0.25">
      <c r="A2554" s="4" t="s">
        <v>2905</v>
      </c>
      <c r="B2554" s="5">
        <v>1556342005601</v>
      </c>
      <c r="C2554" s="4" t="s">
        <v>7028</v>
      </c>
      <c r="D2554" s="4" t="s">
        <v>8</v>
      </c>
      <c r="E2554" s="6" t="s">
        <v>4080</v>
      </c>
      <c r="F2554" s="5">
        <f>decoded[[#This Row],[FRT_DEC]]-B2553</f>
        <v>5</v>
      </c>
      <c r="G2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INFO]]))),G2553)</f>
        <v>65</v>
      </c>
    </row>
    <row r="2555" spans="1:7" x14ac:dyDescent="0.25">
      <c r="A2555" s="4" t="s">
        <v>2906</v>
      </c>
      <c r="B2555" s="5">
        <v>1556342005709</v>
      </c>
      <c r="C2555" s="4" t="s">
        <v>7029</v>
      </c>
      <c r="D2555" s="4" t="s">
        <v>12</v>
      </c>
      <c r="E2555" s="6" t="s">
        <v>4</v>
      </c>
      <c r="F2555" s="5">
        <f>decoded[[#This Row],[FRT_DEC]]-B2554</f>
        <v>108</v>
      </c>
      <c r="G2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INFO]]))),G2554)</f>
        <v>65</v>
      </c>
    </row>
    <row r="2556" spans="1:7" x14ac:dyDescent="0.25">
      <c r="A2556" s="4" t="s">
        <v>2907</v>
      </c>
      <c r="B2556" s="5">
        <v>1556342005714</v>
      </c>
      <c r="C2556" s="4" t="s">
        <v>7030</v>
      </c>
      <c r="D2556" s="4" t="s">
        <v>8</v>
      </c>
      <c r="E2556" s="6" t="s">
        <v>4682</v>
      </c>
      <c r="F2556" s="5">
        <f>decoded[[#This Row],[FRT_DEC]]-B2555</f>
        <v>5</v>
      </c>
      <c r="G2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INFO]]))),G2555)</f>
        <v>65</v>
      </c>
    </row>
    <row r="2557" spans="1:7" x14ac:dyDescent="0.25">
      <c r="A2557" s="4" t="s">
        <v>2908</v>
      </c>
      <c r="B2557" s="5">
        <v>1556342009846</v>
      </c>
      <c r="C2557" s="4" t="s">
        <v>7031</v>
      </c>
      <c r="D2557" s="4" t="s">
        <v>1131</v>
      </c>
      <c r="E2557" s="6" t="s">
        <v>2120</v>
      </c>
      <c r="F2557" s="5">
        <f>decoded[[#This Row],[FRT_DEC]]-B2556</f>
        <v>4132</v>
      </c>
      <c r="G2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INFO]]))),G2556)</f>
        <v>65</v>
      </c>
    </row>
    <row r="2558" spans="1:7" x14ac:dyDescent="0.25">
      <c r="A2558" s="4" t="s">
        <v>2909</v>
      </c>
      <c r="B2558" s="5">
        <v>1556342009849</v>
      </c>
      <c r="C2558" s="4" t="s">
        <v>7032</v>
      </c>
      <c r="D2558" s="4" t="s">
        <v>97</v>
      </c>
      <c r="E2558" s="6" t="s">
        <v>2121</v>
      </c>
      <c r="F2558" s="5">
        <f>decoded[[#This Row],[FRT_DEC]]-B2557</f>
        <v>3</v>
      </c>
      <c r="G2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INFO]]))),G2557)</f>
        <v>65</v>
      </c>
    </row>
    <row r="2559" spans="1:7" x14ac:dyDescent="0.25">
      <c r="A2559" s="4" t="s">
        <v>2910</v>
      </c>
      <c r="B2559" s="5">
        <v>1556342009999</v>
      </c>
      <c r="C2559" s="4" t="s">
        <v>7033</v>
      </c>
      <c r="D2559" s="4" t="s">
        <v>109</v>
      </c>
      <c r="E2559" s="6" t="s">
        <v>3768</v>
      </c>
      <c r="F2559" s="5">
        <f>decoded[[#This Row],[FRT_DEC]]-B2558</f>
        <v>150</v>
      </c>
      <c r="G2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INFO]]))),G2558)</f>
        <v>65</v>
      </c>
    </row>
    <row r="2560" spans="1:7" x14ac:dyDescent="0.25">
      <c r="A2560" s="4" t="s">
        <v>2911</v>
      </c>
      <c r="B2560" s="5">
        <v>1556342010001</v>
      </c>
      <c r="C2560" s="4" t="s">
        <v>7034</v>
      </c>
      <c r="D2560" s="4" t="s">
        <v>3742</v>
      </c>
      <c r="E2560" s="6" t="s">
        <v>7035</v>
      </c>
      <c r="F2560" s="5">
        <f>decoded[[#This Row],[FRT_DEC]]-B2559</f>
        <v>2</v>
      </c>
      <c r="G2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INFO]]))),G2559)</f>
        <v>65</v>
      </c>
    </row>
    <row r="2561" spans="1:7" x14ac:dyDescent="0.25">
      <c r="A2561" s="4" t="s">
        <v>2912</v>
      </c>
      <c r="B2561" s="5">
        <v>1556342010004</v>
      </c>
      <c r="C2561" s="4" t="s">
        <v>7036</v>
      </c>
      <c r="D2561" s="4" t="s">
        <v>3742</v>
      </c>
      <c r="E2561" s="6" t="s">
        <v>3982</v>
      </c>
      <c r="F2561" s="5">
        <f>decoded[[#This Row],[FRT_DEC]]-B2560</f>
        <v>3</v>
      </c>
      <c r="G2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INFO]]))),G2560)</f>
        <v>65</v>
      </c>
    </row>
    <row r="2562" spans="1:7" x14ac:dyDescent="0.25">
      <c r="A2562" s="4" t="s">
        <v>2913</v>
      </c>
      <c r="B2562" s="5">
        <v>1556342010017</v>
      </c>
      <c r="C2562" s="4" t="s">
        <v>7037</v>
      </c>
      <c r="D2562" s="4" t="s">
        <v>1131</v>
      </c>
      <c r="E2562" s="6" t="s">
        <v>2122</v>
      </c>
      <c r="F2562" s="5">
        <f>decoded[[#This Row],[FRT_DEC]]-B2561</f>
        <v>13</v>
      </c>
      <c r="G2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INFO]]))),G2561)</f>
        <v>65</v>
      </c>
    </row>
    <row r="2563" spans="1:7" x14ac:dyDescent="0.25">
      <c r="A2563" s="4" t="s">
        <v>2914</v>
      </c>
      <c r="B2563" s="5">
        <v>1556342010021</v>
      </c>
      <c r="C2563" s="4" t="s">
        <v>7038</v>
      </c>
      <c r="D2563" s="4" t="s">
        <v>97</v>
      </c>
      <c r="E2563" s="6" t="s">
        <v>2123</v>
      </c>
      <c r="F2563" s="5">
        <f>decoded[[#This Row],[FRT_DEC]]-B2562</f>
        <v>4</v>
      </c>
      <c r="G2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INFO]]))),G2562)</f>
        <v>65</v>
      </c>
    </row>
    <row r="2564" spans="1:7" x14ac:dyDescent="0.25">
      <c r="A2564" s="4" t="s">
        <v>2915</v>
      </c>
      <c r="B2564" s="5">
        <v>1556342010091</v>
      </c>
      <c r="C2564" s="4" t="s">
        <v>7039</v>
      </c>
      <c r="D2564" s="4" t="s">
        <v>110</v>
      </c>
      <c r="E2564" s="6" t="s">
        <v>234</v>
      </c>
      <c r="F2564" s="5">
        <f>decoded[[#This Row],[FRT_DEC]]-B2563</f>
        <v>70</v>
      </c>
      <c r="G2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INFO]]))),G2563)</f>
        <v>65</v>
      </c>
    </row>
    <row r="2565" spans="1:7" x14ac:dyDescent="0.25">
      <c r="A2565" s="4" t="s">
        <v>2916</v>
      </c>
      <c r="B2565" s="5">
        <v>1556342010103</v>
      </c>
      <c r="C2565" s="4" t="s">
        <v>7040</v>
      </c>
      <c r="D2565" s="4" t="s">
        <v>1131</v>
      </c>
      <c r="E2565" s="6" t="s">
        <v>2124</v>
      </c>
      <c r="F2565" s="5">
        <f>decoded[[#This Row],[FRT_DEC]]-B2564</f>
        <v>12</v>
      </c>
      <c r="G2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INFO]]))),G2564)</f>
        <v>65</v>
      </c>
    </row>
    <row r="2566" spans="1:7" x14ac:dyDescent="0.25">
      <c r="A2566" s="4" t="s">
        <v>2917</v>
      </c>
      <c r="B2566" s="5">
        <v>1556342010107</v>
      </c>
      <c r="C2566" s="4" t="s">
        <v>7041</v>
      </c>
      <c r="D2566" s="4" t="s">
        <v>97</v>
      </c>
      <c r="E2566" s="6" t="s">
        <v>2125</v>
      </c>
      <c r="F2566" s="5">
        <f>decoded[[#This Row],[FRT_DEC]]-B2565</f>
        <v>4</v>
      </c>
      <c r="G2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INFO]]))),G2565)</f>
        <v>65</v>
      </c>
    </row>
    <row r="2567" spans="1:7" x14ac:dyDescent="0.25">
      <c r="A2567" s="4" t="s">
        <v>2918</v>
      </c>
      <c r="B2567" s="5">
        <v>1556342011402</v>
      </c>
      <c r="C2567" s="4" t="s">
        <v>7042</v>
      </c>
      <c r="D2567" s="4" t="s">
        <v>112</v>
      </c>
      <c r="E2567" s="6" t="s">
        <v>3761</v>
      </c>
      <c r="F2567" s="5">
        <f>decoded[[#This Row],[FRT_DEC]]-B2566</f>
        <v>1295</v>
      </c>
      <c r="G2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INFO]]))),G2566)</f>
        <v>65</v>
      </c>
    </row>
    <row r="2568" spans="1:7" x14ac:dyDescent="0.25">
      <c r="A2568" s="4" t="s">
        <v>2919</v>
      </c>
      <c r="B2568" s="5">
        <v>1556342011414</v>
      </c>
      <c r="C2568" s="4" t="s">
        <v>7043</v>
      </c>
      <c r="D2568" s="4" t="s">
        <v>238</v>
      </c>
      <c r="E2568" s="6" t="s">
        <v>239</v>
      </c>
      <c r="F2568" s="5">
        <f>decoded[[#This Row],[FRT_DEC]]-B2567</f>
        <v>12</v>
      </c>
      <c r="G2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INFO]]))),G2567)</f>
        <v>65</v>
      </c>
    </row>
    <row r="2569" spans="1:7" x14ac:dyDescent="0.25">
      <c r="A2569" s="4" t="s">
        <v>2920</v>
      </c>
      <c r="B2569" s="5">
        <v>1556342011417</v>
      </c>
      <c r="C2569" s="4" t="s">
        <v>7044</v>
      </c>
      <c r="D2569" s="4" t="s">
        <v>241</v>
      </c>
      <c r="E2569" s="6" t="s">
        <v>3764</v>
      </c>
      <c r="F2569" s="5">
        <f>decoded[[#This Row],[FRT_DEC]]-B2568</f>
        <v>3</v>
      </c>
      <c r="G2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INFO]]))),G2568)</f>
        <v>65</v>
      </c>
    </row>
    <row r="2570" spans="1:7" x14ac:dyDescent="0.25">
      <c r="A2570" s="4" t="s">
        <v>2921</v>
      </c>
      <c r="B2570" s="5">
        <v>1556342011421</v>
      </c>
      <c r="C2570" s="4" t="s">
        <v>7045</v>
      </c>
      <c r="D2570" s="4" t="s">
        <v>74</v>
      </c>
      <c r="E2570" s="6" t="s">
        <v>243</v>
      </c>
      <c r="F2570" s="5">
        <f>decoded[[#This Row],[FRT_DEC]]-B2569</f>
        <v>4</v>
      </c>
      <c r="G2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INFO]]))),G2569)</f>
        <v>65</v>
      </c>
    </row>
    <row r="2571" spans="1:7" x14ac:dyDescent="0.25">
      <c r="A2571" s="4" t="s">
        <v>2922</v>
      </c>
      <c r="B2571" s="5">
        <v>1556342011424</v>
      </c>
      <c r="C2571" s="4" t="s">
        <v>7046</v>
      </c>
      <c r="D2571" s="4" t="s">
        <v>74</v>
      </c>
      <c r="E2571" s="6" t="s">
        <v>76</v>
      </c>
      <c r="F2571" s="5">
        <f>decoded[[#This Row],[FRT_DEC]]-B2570</f>
        <v>3</v>
      </c>
      <c r="G2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INFO]]))),G2570)</f>
        <v>65</v>
      </c>
    </row>
    <row r="2572" spans="1:7" x14ac:dyDescent="0.25">
      <c r="A2572" s="4" t="s">
        <v>2923</v>
      </c>
      <c r="B2572" s="5">
        <v>1556342011437</v>
      </c>
      <c r="C2572" s="4" t="s">
        <v>7047</v>
      </c>
      <c r="D2572" s="4" t="s">
        <v>51</v>
      </c>
      <c r="E2572" s="6" t="s">
        <v>2012</v>
      </c>
      <c r="F2572" s="5">
        <f>decoded[[#This Row],[FRT_DEC]]-B2571</f>
        <v>13</v>
      </c>
      <c r="G2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INFO]]))),G2571)</f>
        <v>65</v>
      </c>
    </row>
    <row r="2573" spans="1:7" x14ac:dyDescent="0.25">
      <c r="A2573" s="4" t="s">
        <v>2924</v>
      </c>
      <c r="B2573" s="5">
        <v>1556342011445</v>
      </c>
      <c r="C2573" s="4" t="s">
        <v>7048</v>
      </c>
      <c r="D2573" s="4" t="s">
        <v>51</v>
      </c>
      <c r="E2573" s="6" t="s">
        <v>7049</v>
      </c>
      <c r="F2573" s="5">
        <f>decoded[[#This Row],[FRT_DEC]]-B2572</f>
        <v>8</v>
      </c>
      <c r="G2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INFO]]))),G2572)</f>
        <v>65</v>
      </c>
    </row>
    <row r="2574" spans="1:7" x14ac:dyDescent="0.25">
      <c r="A2574" s="4" t="s">
        <v>2925</v>
      </c>
      <c r="B2574" s="5">
        <v>1556342011448</v>
      </c>
      <c r="C2574" s="4" t="s">
        <v>7050</v>
      </c>
      <c r="D2574" s="4" t="s">
        <v>247</v>
      </c>
      <c r="E2574" s="6" t="s">
        <v>248</v>
      </c>
      <c r="F2574" s="5">
        <f>decoded[[#This Row],[FRT_DEC]]-B2573</f>
        <v>3</v>
      </c>
      <c r="G2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INFO]]))),G2573)</f>
        <v>65</v>
      </c>
    </row>
    <row r="2575" spans="1:7" x14ac:dyDescent="0.25">
      <c r="A2575" s="4" t="s">
        <v>2926</v>
      </c>
      <c r="B2575" s="5">
        <v>1556342011451</v>
      </c>
      <c r="C2575" s="4" t="s">
        <v>7051</v>
      </c>
      <c r="D2575" s="4" t="s">
        <v>9</v>
      </c>
      <c r="E2575" s="6" t="s">
        <v>4002</v>
      </c>
      <c r="F2575" s="5">
        <f>decoded[[#This Row],[FRT_DEC]]-B2574</f>
        <v>3</v>
      </c>
      <c r="G2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INFO]]))),G2574)</f>
        <v>65</v>
      </c>
    </row>
    <row r="2576" spans="1:7" x14ac:dyDescent="0.25">
      <c r="A2576" s="4" t="s">
        <v>2927</v>
      </c>
      <c r="B2576" s="5">
        <v>1556342011456</v>
      </c>
      <c r="C2576" s="4" t="s">
        <v>7052</v>
      </c>
      <c r="D2576" s="4" t="s">
        <v>11</v>
      </c>
      <c r="E2576" s="6" t="s">
        <v>4022</v>
      </c>
      <c r="F2576" s="5">
        <f>decoded[[#This Row],[FRT_DEC]]-B2575</f>
        <v>5</v>
      </c>
      <c r="G2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INFO]]))),G2575)</f>
        <v>65</v>
      </c>
    </row>
    <row r="2577" spans="1:7" x14ac:dyDescent="0.25">
      <c r="A2577" s="4" t="s">
        <v>2928</v>
      </c>
      <c r="B2577" s="5">
        <v>1556342011464</v>
      </c>
      <c r="C2577" s="4" t="s">
        <v>7053</v>
      </c>
      <c r="D2577" s="4" t="s">
        <v>52</v>
      </c>
      <c r="E2577" s="6" t="s">
        <v>53</v>
      </c>
      <c r="F2577" s="5">
        <f>decoded[[#This Row],[FRT_DEC]]-B2576</f>
        <v>8</v>
      </c>
      <c r="G2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INFO]]))),G2576)</f>
        <v>65</v>
      </c>
    </row>
    <row r="2578" spans="1:7" x14ac:dyDescent="0.25">
      <c r="A2578" s="4" t="s">
        <v>2929</v>
      </c>
      <c r="B2578" s="5">
        <v>1556342011494</v>
      </c>
      <c r="C2578" s="4" t="s">
        <v>7054</v>
      </c>
      <c r="D2578" s="4" t="s">
        <v>54</v>
      </c>
      <c r="E2578" s="6" t="s">
        <v>4075</v>
      </c>
      <c r="F2578" s="5">
        <f>decoded[[#This Row],[FRT_DEC]]-B2577</f>
        <v>30</v>
      </c>
      <c r="G2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INFO]]))),G2577)</f>
        <v>65</v>
      </c>
    </row>
    <row r="2579" spans="1:7" x14ac:dyDescent="0.25">
      <c r="A2579" s="4" t="s">
        <v>2930</v>
      </c>
      <c r="B2579" s="5">
        <v>1556342011499</v>
      </c>
      <c r="C2579" s="4" t="s">
        <v>7055</v>
      </c>
      <c r="D2579" s="4" t="s">
        <v>1131</v>
      </c>
      <c r="E2579" s="6" t="s">
        <v>2126</v>
      </c>
      <c r="F2579" s="5">
        <f>decoded[[#This Row],[FRT_DEC]]-B2578</f>
        <v>5</v>
      </c>
      <c r="G2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INFO]]))),G2578)</f>
        <v>65</v>
      </c>
    </row>
    <row r="2580" spans="1:7" x14ac:dyDescent="0.25">
      <c r="A2580" s="4" t="s">
        <v>2931</v>
      </c>
      <c r="B2580" s="5">
        <v>1556342011503</v>
      </c>
      <c r="C2580" s="4" t="s">
        <v>7056</v>
      </c>
      <c r="D2580" s="4" t="s">
        <v>97</v>
      </c>
      <c r="E2580" s="6" t="s">
        <v>2127</v>
      </c>
      <c r="F2580" s="5">
        <f>decoded[[#This Row],[FRT_DEC]]-B2579</f>
        <v>4</v>
      </c>
      <c r="G2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INFO]]))),G2579)</f>
        <v>65</v>
      </c>
    </row>
    <row r="2581" spans="1:7" ht="30" x14ac:dyDescent="0.25">
      <c r="A2581" s="4" t="s">
        <v>2932</v>
      </c>
      <c r="B2581" s="5">
        <v>1556342011518</v>
      </c>
      <c r="C2581" s="4" t="s">
        <v>7057</v>
      </c>
      <c r="D2581" s="4" t="s">
        <v>10</v>
      </c>
      <c r="E2581" s="6" t="s">
        <v>7058</v>
      </c>
      <c r="F2581" s="5">
        <f>decoded[[#This Row],[FRT_DEC]]-B2580</f>
        <v>15</v>
      </c>
      <c r="G2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INFO]]))),G2580)</f>
        <v>65</v>
      </c>
    </row>
    <row r="2582" spans="1:7" ht="30" x14ac:dyDescent="0.25">
      <c r="A2582" s="4" t="s">
        <v>2933</v>
      </c>
      <c r="B2582" s="5">
        <v>1556342011521</v>
      </c>
      <c r="C2582" s="4" t="s">
        <v>7059</v>
      </c>
      <c r="D2582" s="4" t="s">
        <v>10</v>
      </c>
      <c r="E2582" s="6" t="s">
        <v>7058</v>
      </c>
      <c r="F2582" s="5">
        <f>decoded[[#This Row],[FRT_DEC]]-B2581</f>
        <v>3</v>
      </c>
      <c r="G2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INFO]]))),G2581)</f>
        <v>65</v>
      </c>
    </row>
    <row r="2583" spans="1:7" x14ac:dyDescent="0.25">
      <c r="A2583" s="4" t="s">
        <v>2934</v>
      </c>
      <c r="B2583" s="5">
        <v>1556342011524</v>
      </c>
      <c r="C2583" s="4" t="s">
        <v>7060</v>
      </c>
      <c r="D2583" s="4" t="s">
        <v>10</v>
      </c>
      <c r="E2583" s="6" t="s">
        <v>7061</v>
      </c>
      <c r="F2583" s="5">
        <f>decoded[[#This Row],[FRT_DEC]]-B2582</f>
        <v>3</v>
      </c>
      <c r="G2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INFO]]))),G2582)</f>
        <v>65</v>
      </c>
    </row>
    <row r="2584" spans="1:7" x14ac:dyDescent="0.25">
      <c r="A2584" s="4" t="s">
        <v>2935</v>
      </c>
      <c r="B2584" s="5">
        <v>1556342011528</v>
      </c>
      <c r="C2584" s="4" t="s">
        <v>7062</v>
      </c>
      <c r="D2584" s="4" t="s">
        <v>1131</v>
      </c>
      <c r="E2584" s="6" t="s">
        <v>2128</v>
      </c>
      <c r="F2584" s="5">
        <f>decoded[[#This Row],[FRT_DEC]]-B2583</f>
        <v>4</v>
      </c>
      <c r="G2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INFO]]))),G2583)</f>
        <v>65</v>
      </c>
    </row>
    <row r="2585" spans="1:7" x14ac:dyDescent="0.25">
      <c r="A2585" s="4" t="s">
        <v>2936</v>
      </c>
      <c r="B2585" s="5">
        <v>1556342011532</v>
      </c>
      <c r="C2585" s="4" t="s">
        <v>7063</v>
      </c>
      <c r="D2585" s="4" t="s">
        <v>1131</v>
      </c>
      <c r="E2585" s="6" t="s">
        <v>2128</v>
      </c>
      <c r="F2585" s="5">
        <f>decoded[[#This Row],[FRT_DEC]]-B2584</f>
        <v>4</v>
      </c>
      <c r="G2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INFO]]))),G2584)</f>
        <v>65</v>
      </c>
    </row>
    <row r="2586" spans="1:7" x14ac:dyDescent="0.25">
      <c r="A2586" s="4" t="s">
        <v>2937</v>
      </c>
      <c r="B2586" s="5">
        <v>1556342011537</v>
      </c>
      <c r="C2586" s="4" t="s">
        <v>7064</v>
      </c>
      <c r="D2586" s="4" t="s">
        <v>97</v>
      </c>
      <c r="E2586" s="6" t="s">
        <v>2129</v>
      </c>
      <c r="F2586" s="5">
        <f>decoded[[#This Row],[FRT_DEC]]-B2585</f>
        <v>5</v>
      </c>
      <c r="G2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INFO]]))),G2585)</f>
        <v>65</v>
      </c>
    </row>
    <row r="2587" spans="1:7" x14ac:dyDescent="0.25">
      <c r="A2587" s="4" t="s">
        <v>2938</v>
      </c>
      <c r="B2587" s="5">
        <v>1556342011541</v>
      </c>
      <c r="C2587" s="4" t="s">
        <v>7065</v>
      </c>
      <c r="D2587" s="4" t="s">
        <v>16</v>
      </c>
      <c r="E2587" s="6" t="s">
        <v>4076</v>
      </c>
      <c r="F2587" s="5">
        <f>decoded[[#This Row],[FRT_DEC]]-B2586</f>
        <v>4</v>
      </c>
      <c r="G2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INFO]]))),G2586)</f>
        <v>66</v>
      </c>
    </row>
    <row r="2588" spans="1:7" x14ac:dyDescent="0.25">
      <c r="A2588" s="4" t="s">
        <v>2939</v>
      </c>
      <c r="B2588" s="5">
        <v>1556342011545</v>
      </c>
      <c r="C2588" s="4" t="s">
        <v>7066</v>
      </c>
      <c r="D2588" s="4" t="s">
        <v>97</v>
      </c>
      <c r="E2588" s="6" t="s">
        <v>2130</v>
      </c>
      <c r="F2588" s="5">
        <f>decoded[[#This Row],[FRT_DEC]]-B2587</f>
        <v>4</v>
      </c>
      <c r="G2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INFO]]))),G2587)</f>
        <v>66</v>
      </c>
    </row>
    <row r="2589" spans="1:7" x14ac:dyDescent="0.25">
      <c r="A2589" s="4" t="s">
        <v>2940</v>
      </c>
      <c r="B2589" s="5">
        <v>1556342011573</v>
      </c>
      <c r="C2589" s="4" t="s">
        <v>7067</v>
      </c>
      <c r="D2589" s="4" t="s">
        <v>11</v>
      </c>
      <c r="E2589" s="6" t="s">
        <v>4006</v>
      </c>
      <c r="F2589" s="5">
        <f>decoded[[#This Row],[FRT_DEC]]-B2588</f>
        <v>28</v>
      </c>
      <c r="G2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INFO]]))),G2588)</f>
        <v>66</v>
      </c>
    </row>
    <row r="2590" spans="1:7" x14ac:dyDescent="0.25">
      <c r="A2590" s="4" t="s">
        <v>2941</v>
      </c>
      <c r="B2590" s="5">
        <v>1556342011581</v>
      </c>
      <c r="C2590" s="4" t="s">
        <v>7068</v>
      </c>
      <c r="D2590" s="4" t="s">
        <v>52</v>
      </c>
      <c r="E2590" s="6" t="s">
        <v>2078</v>
      </c>
      <c r="F2590" s="5">
        <f>decoded[[#This Row],[FRT_DEC]]-B2589</f>
        <v>8</v>
      </c>
      <c r="G2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INFO]]))),G2589)</f>
        <v>66</v>
      </c>
    </row>
    <row r="2591" spans="1:7" x14ac:dyDescent="0.25">
      <c r="A2591" s="4" t="s">
        <v>2942</v>
      </c>
      <c r="B2591" s="5">
        <v>1556342011583</v>
      </c>
      <c r="C2591" s="4" t="s">
        <v>7069</v>
      </c>
      <c r="D2591" s="4" t="s">
        <v>2079</v>
      </c>
      <c r="E2591" s="6" t="s">
        <v>4077</v>
      </c>
      <c r="F2591" s="5">
        <f>decoded[[#This Row],[FRT_DEC]]-B2590</f>
        <v>2</v>
      </c>
      <c r="G2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INFO]]))),G2590)</f>
        <v>66</v>
      </c>
    </row>
    <row r="2592" spans="1:7" x14ac:dyDescent="0.25">
      <c r="A2592" s="4" t="s">
        <v>2943</v>
      </c>
      <c r="B2592" s="5">
        <v>1556342011609</v>
      </c>
      <c r="C2592" s="4" t="s">
        <v>7070</v>
      </c>
      <c r="D2592" s="4" t="s">
        <v>12</v>
      </c>
      <c r="E2592" s="6" t="s">
        <v>4</v>
      </c>
      <c r="F2592" s="5">
        <f>decoded[[#This Row],[FRT_DEC]]-B2591</f>
        <v>26</v>
      </c>
      <c r="G2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INFO]]))),G2591)</f>
        <v>66</v>
      </c>
    </row>
    <row r="2593" spans="1:7" x14ac:dyDescent="0.25">
      <c r="A2593" s="4" t="s">
        <v>2944</v>
      </c>
      <c r="B2593" s="5">
        <v>1556342011614</v>
      </c>
      <c r="C2593" s="4" t="s">
        <v>7071</v>
      </c>
      <c r="D2593" s="4" t="s">
        <v>8</v>
      </c>
      <c r="E2593" s="6" t="s">
        <v>4078</v>
      </c>
      <c r="F2593" s="5">
        <f>decoded[[#This Row],[FRT_DEC]]-B2592</f>
        <v>5</v>
      </c>
      <c r="G2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INFO]]))),G2592)</f>
        <v>66</v>
      </c>
    </row>
    <row r="2594" spans="1:7" x14ac:dyDescent="0.25">
      <c r="A2594" s="4" t="s">
        <v>2945</v>
      </c>
      <c r="B2594" s="5">
        <v>1556342011964</v>
      </c>
      <c r="C2594" s="4" t="s">
        <v>7072</v>
      </c>
      <c r="D2594" s="4" t="s">
        <v>12</v>
      </c>
      <c r="E2594" s="6" t="s">
        <v>4</v>
      </c>
      <c r="F2594" s="5">
        <f>decoded[[#This Row],[FRT_DEC]]-B2593</f>
        <v>350</v>
      </c>
      <c r="G2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INFO]]))),G2593)</f>
        <v>66</v>
      </c>
    </row>
    <row r="2595" spans="1:7" x14ac:dyDescent="0.25">
      <c r="A2595" s="4" t="s">
        <v>2946</v>
      </c>
      <c r="B2595" s="5">
        <v>1556342011969</v>
      </c>
      <c r="C2595" s="4" t="s">
        <v>7073</v>
      </c>
      <c r="D2595" s="4" t="s">
        <v>8</v>
      </c>
      <c r="E2595" s="6" t="s">
        <v>4089</v>
      </c>
      <c r="F2595" s="5">
        <f>decoded[[#This Row],[FRT_DEC]]-B2594</f>
        <v>5</v>
      </c>
      <c r="G2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INFO]]))),G2594)</f>
        <v>66</v>
      </c>
    </row>
    <row r="2596" spans="1:7" x14ac:dyDescent="0.25">
      <c r="A2596" s="4" t="s">
        <v>2947</v>
      </c>
      <c r="B2596" s="5">
        <v>1556342012129</v>
      </c>
      <c r="C2596" s="4" t="s">
        <v>7074</v>
      </c>
      <c r="D2596" s="4" t="s">
        <v>13</v>
      </c>
      <c r="E2596" s="6" t="s">
        <v>5</v>
      </c>
      <c r="F2596" s="5">
        <f>decoded[[#This Row],[FRT_DEC]]-B2595</f>
        <v>160</v>
      </c>
      <c r="G2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INFO]]))),G2595)</f>
        <v>66</v>
      </c>
    </row>
    <row r="2597" spans="1:7" x14ac:dyDescent="0.25">
      <c r="A2597" s="4" t="s">
        <v>2948</v>
      </c>
      <c r="B2597" s="5">
        <v>1556342012133</v>
      </c>
      <c r="C2597" s="4" t="s">
        <v>7075</v>
      </c>
      <c r="D2597" s="4" t="s">
        <v>11</v>
      </c>
      <c r="E2597" s="6" t="s">
        <v>4010</v>
      </c>
      <c r="F2597" s="5">
        <f>decoded[[#This Row],[FRT_DEC]]-B2596</f>
        <v>4</v>
      </c>
      <c r="G2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INFO]]))),G2596)</f>
        <v>66</v>
      </c>
    </row>
    <row r="2598" spans="1:7" x14ac:dyDescent="0.25">
      <c r="A2598" s="4" t="s">
        <v>2949</v>
      </c>
      <c r="B2598" s="5">
        <v>1556342012209</v>
      </c>
      <c r="C2598" s="4" t="s">
        <v>7076</v>
      </c>
      <c r="D2598" s="4" t="s">
        <v>12</v>
      </c>
      <c r="E2598" s="6" t="s">
        <v>4</v>
      </c>
      <c r="F2598" s="5">
        <f>decoded[[#This Row],[FRT_DEC]]-B2597</f>
        <v>76</v>
      </c>
      <c r="G2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INFO]]))),G2597)</f>
        <v>66</v>
      </c>
    </row>
    <row r="2599" spans="1:7" x14ac:dyDescent="0.25">
      <c r="A2599" s="4" t="s">
        <v>2950</v>
      </c>
      <c r="B2599" s="5">
        <v>1556342012213</v>
      </c>
      <c r="C2599" s="4" t="s">
        <v>7077</v>
      </c>
      <c r="D2599" s="4" t="s">
        <v>14</v>
      </c>
      <c r="E2599" s="6" t="s">
        <v>6</v>
      </c>
      <c r="F2599" s="5">
        <f>decoded[[#This Row],[FRT_DEC]]-B2598</f>
        <v>4</v>
      </c>
      <c r="G2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INFO]]))),G2598)</f>
        <v>66</v>
      </c>
    </row>
    <row r="2600" spans="1:7" x14ac:dyDescent="0.25">
      <c r="A2600" s="4" t="s">
        <v>2951</v>
      </c>
      <c r="B2600" s="5">
        <v>1556342012222</v>
      </c>
      <c r="C2600" s="4" t="s">
        <v>7078</v>
      </c>
      <c r="D2600" s="4" t="s">
        <v>14</v>
      </c>
      <c r="E2600" s="6" t="s">
        <v>71</v>
      </c>
      <c r="F2600" s="5">
        <f>decoded[[#This Row],[FRT_DEC]]-B2599</f>
        <v>9</v>
      </c>
      <c r="G2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INFO]]))),G2599)</f>
        <v>66</v>
      </c>
    </row>
    <row r="2601" spans="1:7" x14ac:dyDescent="0.25">
      <c r="A2601" s="4" t="s">
        <v>2952</v>
      </c>
      <c r="B2601" s="5">
        <v>1556342012244</v>
      </c>
      <c r="C2601" s="4" t="s">
        <v>7079</v>
      </c>
      <c r="D2601" s="4" t="s">
        <v>73</v>
      </c>
      <c r="E2601" s="6" t="s">
        <v>2080</v>
      </c>
      <c r="F2601" s="5">
        <f>decoded[[#This Row],[FRT_DEC]]-B2600</f>
        <v>22</v>
      </c>
      <c r="G2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INFO]]))),G2600)</f>
        <v>66</v>
      </c>
    </row>
    <row r="2602" spans="1:7" x14ac:dyDescent="0.25">
      <c r="A2602" s="4" t="s">
        <v>2953</v>
      </c>
      <c r="B2602" s="5">
        <v>1556342012248</v>
      </c>
      <c r="C2602" s="4" t="s">
        <v>7080</v>
      </c>
      <c r="D2602" s="4" t="s">
        <v>2081</v>
      </c>
      <c r="E2602" s="6" t="s">
        <v>2083</v>
      </c>
      <c r="F2602" s="5">
        <f>decoded[[#This Row],[FRT_DEC]]-B2601</f>
        <v>4</v>
      </c>
      <c r="G2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INFO]]))),G2601)</f>
        <v>66</v>
      </c>
    </row>
    <row r="2603" spans="1:7" x14ac:dyDescent="0.25">
      <c r="A2603" s="4" t="s">
        <v>2954</v>
      </c>
      <c r="B2603" s="5">
        <v>1556342012251</v>
      </c>
      <c r="C2603" s="4" t="s">
        <v>7081</v>
      </c>
      <c r="D2603" s="4" t="s">
        <v>8</v>
      </c>
      <c r="E2603" s="6" t="s">
        <v>4090</v>
      </c>
      <c r="F2603" s="5">
        <f>decoded[[#This Row],[FRT_DEC]]-B2602</f>
        <v>3</v>
      </c>
      <c r="G2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INFO]]))),G2602)</f>
        <v>66</v>
      </c>
    </row>
    <row r="2604" spans="1:7" x14ac:dyDescent="0.25">
      <c r="A2604" s="4" t="s">
        <v>2955</v>
      </c>
      <c r="B2604" s="5">
        <v>1556342012644</v>
      </c>
      <c r="C2604" s="4" t="s">
        <v>7082</v>
      </c>
      <c r="D2604" s="4" t="s">
        <v>55</v>
      </c>
      <c r="E2604" s="6" t="s">
        <v>3996</v>
      </c>
      <c r="F2604" s="5">
        <f>decoded[[#This Row],[FRT_DEC]]-B2603</f>
        <v>393</v>
      </c>
      <c r="G2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INFO]]))),G2603)</f>
        <v>66</v>
      </c>
    </row>
    <row r="2605" spans="1:7" x14ac:dyDescent="0.25">
      <c r="A2605" s="4" t="s">
        <v>2956</v>
      </c>
      <c r="B2605" s="5">
        <v>1556342012646</v>
      </c>
      <c r="C2605" s="4" t="s">
        <v>7083</v>
      </c>
      <c r="D2605" s="4" t="s">
        <v>3743</v>
      </c>
      <c r="E2605" s="6" t="s">
        <v>7084</v>
      </c>
      <c r="F2605" s="5">
        <f>decoded[[#This Row],[FRT_DEC]]-B2604</f>
        <v>2</v>
      </c>
      <c r="G2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INFO]]))),G2604)</f>
        <v>66</v>
      </c>
    </row>
    <row r="2606" spans="1:7" x14ac:dyDescent="0.25">
      <c r="A2606" s="4" t="s">
        <v>2957</v>
      </c>
      <c r="B2606" s="5">
        <v>1556342012650</v>
      </c>
      <c r="C2606" s="4" t="s">
        <v>7085</v>
      </c>
      <c r="D2606" s="4" t="s">
        <v>3743</v>
      </c>
      <c r="E2606" s="6" t="s">
        <v>3983</v>
      </c>
      <c r="F2606" s="5">
        <f>decoded[[#This Row],[FRT_DEC]]-B2605</f>
        <v>4</v>
      </c>
      <c r="G2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INFO]]))),G2605)</f>
        <v>66</v>
      </c>
    </row>
    <row r="2607" spans="1:7" x14ac:dyDescent="0.25">
      <c r="A2607" s="4" t="s">
        <v>2958</v>
      </c>
      <c r="B2607" s="5">
        <v>1556342012683</v>
      </c>
      <c r="C2607" s="4" t="s">
        <v>7086</v>
      </c>
      <c r="D2607" s="4" t="s">
        <v>267</v>
      </c>
      <c r="E2607" s="6" t="s">
        <v>1082</v>
      </c>
      <c r="F2607" s="5">
        <f>decoded[[#This Row],[FRT_DEC]]-B2606</f>
        <v>33</v>
      </c>
      <c r="G2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INFO]]))),G2606)</f>
        <v>66</v>
      </c>
    </row>
    <row r="2608" spans="1:7" x14ac:dyDescent="0.25">
      <c r="A2608" s="4" t="s">
        <v>2959</v>
      </c>
      <c r="B2608" s="5">
        <v>1556342012687</v>
      </c>
      <c r="C2608" s="4" t="s">
        <v>7087</v>
      </c>
      <c r="D2608" s="4" t="s">
        <v>269</v>
      </c>
      <c r="E2608" s="6" t="s">
        <v>4092</v>
      </c>
      <c r="F2608" s="5">
        <f>decoded[[#This Row],[FRT_DEC]]-B2607</f>
        <v>4</v>
      </c>
      <c r="G2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INFO]]))),G2607)</f>
        <v>66</v>
      </c>
    </row>
    <row r="2609" spans="1:7" x14ac:dyDescent="0.25">
      <c r="A2609" s="4" t="s">
        <v>2960</v>
      </c>
      <c r="B2609" s="5">
        <v>1556342012701</v>
      </c>
      <c r="C2609" s="4" t="s">
        <v>7088</v>
      </c>
      <c r="D2609" s="4" t="s">
        <v>11</v>
      </c>
      <c r="E2609" s="6" t="s">
        <v>4011</v>
      </c>
      <c r="F2609" s="5">
        <f>decoded[[#This Row],[FRT_DEC]]-B2608</f>
        <v>14</v>
      </c>
      <c r="G2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INFO]]))),G2608)</f>
        <v>66</v>
      </c>
    </row>
    <row r="2610" spans="1:7" x14ac:dyDescent="0.25">
      <c r="A2610" s="4" t="s">
        <v>2961</v>
      </c>
      <c r="B2610" s="5">
        <v>1556342012720</v>
      </c>
      <c r="C2610" s="4" t="s">
        <v>7089</v>
      </c>
      <c r="D2610" s="4" t="s">
        <v>52</v>
      </c>
      <c r="E2610" s="6" t="s">
        <v>56</v>
      </c>
      <c r="F2610" s="5">
        <f>decoded[[#This Row],[FRT_DEC]]-B2609</f>
        <v>19</v>
      </c>
      <c r="G2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INFO]]))),G2609)</f>
        <v>66</v>
      </c>
    </row>
    <row r="2611" spans="1:7" x14ac:dyDescent="0.25">
      <c r="A2611" s="4" t="s">
        <v>2962</v>
      </c>
      <c r="B2611" s="5">
        <v>1556342012727</v>
      </c>
      <c r="C2611" s="4" t="s">
        <v>7090</v>
      </c>
      <c r="D2611" s="4" t="s">
        <v>272</v>
      </c>
      <c r="E2611" s="6" t="s">
        <v>7091</v>
      </c>
      <c r="F2611" s="5">
        <f>decoded[[#This Row],[FRT_DEC]]-B2610</f>
        <v>7</v>
      </c>
      <c r="G2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INFO]]))),G2610)</f>
        <v>66</v>
      </c>
    </row>
    <row r="2612" spans="1:7" x14ac:dyDescent="0.25">
      <c r="A2612" s="4" t="s">
        <v>2963</v>
      </c>
      <c r="B2612" s="5">
        <v>1556342012733</v>
      </c>
      <c r="C2612" s="4" t="s">
        <v>7092</v>
      </c>
      <c r="D2612" s="4" t="s">
        <v>1131</v>
      </c>
      <c r="E2612" s="6" t="s">
        <v>3767</v>
      </c>
      <c r="F2612" s="5">
        <f>decoded[[#This Row],[FRT_DEC]]-B2611</f>
        <v>6</v>
      </c>
      <c r="G2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INFO]]))),G2611)</f>
        <v>66</v>
      </c>
    </row>
    <row r="2613" spans="1:7" x14ac:dyDescent="0.25">
      <c r="A2613" s="4" t="s">
        <v>2964</v>
      </c>
      <c r="B2613" s="5">
        <v>1556342012741</v>
      </c>
      <c r="C2613" s="4" t="s">
        <v>7093</v>
      </c>
      <c r="D2613" s="4" t="s">
        <v>97</v>
      </c>
      <c r="E2613" s="6" t="s">
        <v>2131</v>
      </c>
      <c r="F2613" s="5">
        <f>decoded[[#This Row],[FRT_DEC]]-B2612</f>
        <v>8</v>
      </c>
      <c r="G2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INFO]]))),G2612)</f>
        <v>66</v>
      </c>
    </row>
    <row r="2614" spans="1:7" x14ac:dyDescent="0.25">
      <c r="A2614" s="4" t="s">
        <v>2965</v>
      </c>
      <c r="B2614" s="5">
        <v>1556342012760</v>
      </c>
      <c r="C2614" s="4" t="s">
        <v>7094</v>
      </c>
      <c r="D2614" s="4" t="s">
        <v>3726</v>
      </c>
      <c r="E2614" s="6" t="s">
        <v>7095</v>
      </c>
      <c r="F2614" s="5">
        <f>decoded[[#This Row],[FRT_DEC]]-B2613</f>
        <v>19</v>
      </c>
      <c r="G2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INFO]]))),G2613)</f>
        <v>66</v>
      </c>
    </row>
    <row r="2615" spans="1:7" x14ac:dyDescent="0.25">
      <c r="A2615" s="4" t="s">
        <v>2966</v>
      </c>
      <c r="B2615" s="5">
        <v>1556342012763</v>
      </c>
      <c r="C2615" s="4" t="s">
        <v>7096</v>
      </c>
      <c r="D2615" s="4" t="s">
        <v>3726</v>
      </c>
      <c r="E2615" s="6" t="s">
        <v>3986</v>
      </c>
      <c r="F2615" s="5">
        <f>decoded[[#This Row],[FRT_DEC]]-B2614</f>
        <v>3</v>
      </c>
      <c r="G2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INFO]]))),G2614)</f>
        <v>66</v>
      </c>
    </row>
    <row r="2616" spans="1:7" x14ac:dyDescent="0.25">
      <c r="A2616" s="4" t="s">
        <v>2967</v>
      </c>
      <c r="B2616" s="5">
        <v>1556342013994</v>
      </c>
      <c r="C2616" s="4" t="s">
        <v>7097</v>
      </c>
      <c r="D2616" s="4" t="s">
        <v>275</v>
      </c>
      <c r="E2616" s="6" t="s">
        <v>7098</v>
      </c>
      <c r="F2616" s="5">
        <f>decoded[[#This Row],[FRT_DEC]]-B2615</f>
        <v>1231</v>
      </c>
      <c r="G2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INFO]]))),G2615)</f>
        <v>66</v>
      </c>
    </row>
    <row r="2617" spans="1:7" x14ac:dyDescent="0.25">
      <c r="A2617" s="4" t="s">
        <v>2968</v>
      </c>
      <c r="B2617" s="5">
        <v>1556342014038</v>
      </c>
      <c r="C2617" s="4" t="s">
        <v>7099</v>
      </c>
      <c r="D2617" s="4" t="s">
        <v>12</v>
      </c>
      <c r="E2617" s="6" t="s">
        <v>4</v>
      </c>
      <c r="F2617" s="5">
        <f>decoded[[#This Row],[FRT_DEC]]-B2616</f>
        <v>44</v>
      </c>
      <c r="G2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INFO]]))),G2616)</f>
        <v>66</v>
      </c>
    </row>
    <row r="2618" spans="1:7" x14ac:dyDescent="0.25">
      <c r="A2618" s="4" t="s">
        <v>2969</v>
      </c>
      <c r="B2618" s="5">
        <v>1556342014042</v>
      </c>
      <c r="C2618" s="4" t="s">
        <v>7100</v>
      </c>
      <c r="D2618" s="4" t="s">
        <v>8</v>
      </c>
      <c r="E2618" s="6" t="s">
        <v>4080</v>
      </c>
      <c r="F2618" s="5">
        <f>decoded[[#This Row],[FRT_DEC]]-B2617</f>
        <v>4</v>
      </c>
      <c r="G2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INFO]]))),G2617)</f>
        <v>66</v>
      </c>
    </row>
    <row r="2619" spans="1:7" x14ac:dyDescent="0.25">
      <c r="A2619" s="4" t="s">
        <v>2970</v>
      </c>
      <c r="B2619" s="5">
        <v>1556342015323</v>
      </c>
      <c r="C2619" s="4" t="s">
        <v>7101</v>
      </c>
      <c r="D2619" s="4" t="s">
        <v>15</v>
      </c>
      <c r="E2619" s="6" t="s">
        <v>7102</v>
      </c>
      <c r="F2619" s="5">
        <f>decoded[[#This Row],[FRT_DEC]]-B2618</f>
        <v>1281</v>
      </c>
      <c r="G2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INFO]]))),G2618)</f>
        <v>66</v>
      </c>
    </row>
    <row r="2620" spans="1:7" x14ac:dyDescent="0.25">
      <c r="A2620" s="4" t="s">
        <v>2971</v>
      </c>
      <c r="B2620" s="5">
        <v>1556342015327</v>
      </c>
      <c r="C2620" s="4" t="s">
        <v>7103</v>
      </c>
      <c r="D2620" s="4" t="s">
        <v>15</v>
      </c>
      <c r="E2620" s="6" t="s">
        <v>3987</v>
      </c>
      <c r="F2620" s="5">
        <f>decoded[[#This Row],[FRT_DEC]]-B2619</f>
        <v>4</v>
      </c>
      <c r="G2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INFO]]))),G2619)</f>
        <v>66</v>
      </c>
    </row>
    <row r="2621" spans="1:7" x14ac:dyDescent="0.25">
      <c r="A2621" s="4" t="s">
        <v>2972</v>
      </c>
      <c r="B2621" s="5">
        <v>1556342015329</v>
      </c>
      <c r="C2621" s="4" t="s">
        <v>7104</v>
      </c>
      <c r="D2621" s="4" t="s">
        <v>3744</v>
      </c>
      <c r="E2621" s="6" t="s">
        <v>7105</v>
      </c>
      <c r="F2621" s="5">
        <f>decoded[[#This Row],[FRT_DEC]]-B2620</f>
        <v>2</v>
      </c>
      <c r="G2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INFO]]))),G2620)</f>
        <v>66</v>
      </c>
    </row>
    <row r="2622" spans="1:7" x14ac:dyDescent="0.25">
      <c r="A2622" s="4" t="s">
        <v>2973</v>
      </c>
      <c r="B2622" s="5">
        <v>1556342015332</v>
      </c>
      <c r="C2622" s="4" t="s">
        <v>7106</v>
      </c>
      <c r="D2622" s="4" t="s">
        <v>3744</v>
      </c>
      <c r="E2622" s="6" t="s">
        <v>3988</v>
      </c>
      <c r="F2622" s="5">
        <f>decoded[[#This Row],[FRT_DEC]]-B2621</f>
        <v>3</v>
      </c>
      <c r="G2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INFO]]))),G2621)</f>
        <v>66</v>
      </c>
    </row>
    <row r="2623" spans="1:7" x14ac:dyDescent="0.25">
      <c r="A2623" s="4" t="s">
        <v>2974</v>
      </c>
      <c r="B2623" s="5">
        <v>1556342015366</v>
      </c>
      <c r="C2623" s="4" t="s">
        <v>7107</v>
      </c>
      <c r="D2623" s="4" t="s">
        <v>3765</v>
      </c>
      <c r="E2623" s="6" t="s">
        <v>3766</v>
      </c>
      <c r="F2623" s="5">
        <f>decoded[[#This Row],[FRT_DEC]]-B2622</f>
        <v>34</v>
      </c>
      <c r="G2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INFO]]))),G2622)</f>
        <v>66</v>
      </c>
    </row>
    <row r="2624" spans="1:7" ht="30" x14ac:dyDescent="0.25">
      <c r="A2624" s="4" t="s">
        <v>2975</v>
      </c>
      <c r="B2624" s="5">
        <v>1556342015369</v>
      </c>
      <c r="C2624" s="4" t="s">
        <v>7108</v>
      </c>
      <c r="D2624" s="4" t="s">
        <v>267</v>
      </c>
      <c r="E2624" s="6" t="s">
        <v>281</v>
      </c>
      <c r="F2624" s="5">
        <f>decoded[[#This Row],[FRT_DEC]]-B2623</f>
        <v>3</v>
      </c>
      <c r="G2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INFO]]))),G2623)</f>
        <v>66</v>
      </c>
    </row>
    <row r="2625" spans="1:7" x14ac:dyDescent="0.25">
      <c r="A2625" s="4" t="s">
        <v>2976</v>
      </c>
      <c r="B2625" s="5">
        <v>1556342015372</v>
      </c>
      <c r="C2625" s="4" t="s">
        <v>7109</v>
      </c>
      <c r="D2625" s="4" t="s">
        <v>269</v>
      </c>
      <c r="E2625" s="6" t="s">
        <v>283</v>
      </c>
      <c r="F2625" s="5">
        <f>decoded[[#This Row],[FRT_DEC]]-B2624</f>
        <v>3</v>
      </c>
      <c r="G2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INFO]]))),G2624)</f>
        <v>66</v>
      </c>
    </row>
    <row r="2626" spans="1:7" x14ac:dyDescent="0.25">
      <c r="A2626" s="4" t="s">
        <v>2977</v>
      </c>
      <c r="B2626" s="5">
        <v>1556342015377</v>
      </c>
      <c r="C2626" s="4" t="s">
        <v>7110</v>
      </c>
      <c r="D2626" s="4" t="s">
        <v>1131</v>
      </c>
      <c r="E2626" s="6" t="s">
        <v>2132</v>
      </c>
      <c r="F2626" s="5">
        <f>decoded[[#This Row],[FRT_DEC]]-B2625</f>
        <v>5</v>
      </c>
      <c r="G2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INFO]]))),G2625)</f>
        <v>66</v>
      </c>
    </row>
    <row r="2627" spans="1:7" x14ac:dyDescent="0.25">
      <c r="A2627" s="4" t="s">
        <v>2978</v>
      </c>
      <c r="B2627" s="5">
        <v>1556342015383</v>
      </c>
      <c r="C2627" s="4" t="s">
        <v>7111</v>
      </c>
      <c r="D2627" s="4" t="s">
        <v>97</v>
      </c>
      <c r="E2627" s="6" t="s">
        <v>2133</v>
      </c>
      <c r="F2627" s="5">
        <f>decoded[[#This Row],[FRT_DEC]]-B2626</f>
        <v>6</v>
      </c>
      <c r="G2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INFO]]))),G2626)</f>
        <v>66</v>
      </c>
    </row>
    <row r="2628" spans="1:7" x14ac:dyDescent="0.25">
      <c r="A2628" s="4" t="s">
        <v>2979</v>
      </c>
      <c r="B2628" s="5">
        <v>1556342015387</v>
      </c>
      <c r="C2628" s="4" t="s">
        <v>7112</v>
      </c>
      <c r="D2628" s="4" t="s">
        <v>97</v>
      </c>
      <c r="E2628" s="6" t="s">
        <v>2134</v>
      </c>
      <c r="F2628" s="5">
        <f>decoded[[#This Row],[FRT_DEC]]-B2627</f>
        <v>4</v>
      </c>
      <c r="G2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INFO]]))),G2627)</f>
        <v>66</v>
      </c>
    </row>
    <row r="2629" spans="1:7" x14ac:dyDescent="0.25">
      <c r="A2629" s="4" t="s">
        <v>2980</v>
      </c>
      <c r="B2629" s="5">
        <v>1556342015398</v>
      </c>
      <c r="C2629" s="4" t="s">
        <v>7113</v>
      </c>
      <c r="D2629" s="4" t="s">
        <v>272</v>
      </c>
      <c r="E2629" s="6" t="s">
        <v>7114</v>
      </c>
      <c r="F2629" s="5">
        <f>decoded[[#This Row],[FRT_DEC]]-B2628</f>
        <v>11</v>
      </c>
      <c r="G2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INFO]]))),G2628)</f>
        <v>66</v>
      </c>
    </row>
    <row r="2630" spans="1:7" x14ac:dyDescent="0.25">
      <c r="A2630" s="4" t="s">
        <v>2981</v>
      </c>
      <c r="B2630" s="5">
        <v>1556342015926</v>
      </c>
      <c r="C2630" s="4" t="s">
        <v>7115</v>
      </c>
      <c r="D2630" s="4" t="s">
        <v>1131</v>
      </c>
      <c r="E2630" s="6" t="s">
        <v>2135</v>
      </c>
      <c r="F2630" s="5">
        <f>decoded[[#This Row],[FRT_DEC]]-B2629</f>
        <v>528</v>
      </c>
      <c r="G2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INFO]]))),G2629)</f>
        <v>66</v>
      </c>
    </row>
    <row r="2631" spans="1:7" x14ac:dyDescent="0.25">
      <c r="A2631" s="4" t="s">
        <v>2982</v>
      </c>
      <c r="B2631" s="5">
        <v>1556342015931</v>
      </c>
      <c r="C2631" s="4" t="s">
        <v>7116</v>
      </c>
      <c r="D2631" s="4" t="s">
        <v>97</v>
      </c>
      <c r="E2631" s="6" t="s">
        <v>2136</v>
      </c>
      <c r="F2631" s="5">
        <f>decoded[[#This Row],[FRT_DEC]]-B2630</f>
        <v>5</v>
      </c>
      <c r="G2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INFO]]))),G2630)</f>
        <v>66</v>
      </c>
    </row>
    <row r="2632" spans="1:7" x14ac:dyDescent="0.25">
      <c r="A2632" s="4" t="s">
        <v>2983</v>
      </c>
      <c r="B2632" s="5">
        <v>1556342015957</v>
      </c>
      <c r="C2632" s="4" t="s">
        <v>7117</v>
      </c>
      <c r="D2632" s="4" t="s">
        <v>3727</v>
      </c>
      <c r="E2632" s="6" t="s">
        <v>7118</v>
      </c>
      <c r="F2632" s="5">
        <f>decoded[[#This Row],[FRT_DEC]]-B2631</f>
        <v>26</v>
      </c>
      <c r="G2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INFO]]))),G2631)</f>
        <v>66</v>
      </c>
    </row>
    <row r="2633" spans="1:7" x14ac:dyDescent="0.25">
      <c r="A2633" s="4" t="s">
        <v>2984</v>
      </c>
      <c r="B2633" s="5">
        <v>1556342016102</v>
      </c>
      <c r="C2633" s="4" t="s">
        <v>7119</v>
      </c>
      <c r="D2633" s="4" t="s">
        <v>289</v>
      </c>
      <c r="E2633" s="6" t="s">
        <v>7120</v>
      </c>
      <c r="F2633" s="5">
        <f>decoded[[#This Row],[FRT_DEC]]-B2632</f>
        <v>145</v>
      </c>
      <c r="G2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INFO]]))),G2632)</f>
        <v>66</v>
      </c>
    </row>
    <row r="2634" spans="1:7" x14ac:dyDescent="0.25">
      <c r="A2634" s="4" t="s">
        <v>2985</v>
      </c>
      <c r="B2634" s="5">
        <v>1556342017418</v>
      </c>
      <c r="C2634" s="4" t="s">
        <v>7121</v>
      </c>
      <c r="D2634" s="4" t="s">
        <v>109</v>
      </c>
      <c r="E2634" s="6" t="s">
        <v>4099</v>
      </c>
      <c r="F2634" s="5">
        <f>decoded[[#This Row],[FRT_DEC]]-B2633</f>
        <v>1316</v>
      </c>
      <c r="G2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INFO]]))),G2633)</f>
        <v>66</v>
      </c>
    </row>
    <row r="2635" spans="1:7" x14ac:dyDescent="0.25">
      <c r="A2635" s="4" t="s">
        <v>2986</v>
      </c>
      <c r="B2635" s="5">
        <v>1556342017420</v>
      </c>
      <c r="C2635" s="4" t="s">
        <v>7122</v>
      </c>
      <c r="D2635" s="4" t="s">
        <v>3742</v>
      </c>
      <c r="E2635" s="6" t="s">
        <v>7123</v>
      </c>
      <c r="F2635" s="5">
        <f>decoded[[#This Row],[FRT_DEC]]-B2634</f>
        <v>2</v>
      </c>
      <c r="G2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INFO]]))),G2634)</f>
        <v>66</v>
      </c>
    </row>
    <row r="2636" spans="1:7" x14ac:dyDescent="0.25">
      <c r="A2636" s="4" t="s">
        <v>2987</v>
      </c>
      <c r="B2636" s="5">
        <v>1556342017423</v>
      </c>
      <c r="C2636" s="4" t="s">
        <v>7124</v>
      </c>
      <c r="D2636" s="4" t="s">
        <v>3742</v>
      </c>
      <c r="E2636" s="6" t="s">
        <v>3982</v>
      </c>
      <c r="F2636" s="5">
        <f>decoded[[#This Row],[FRT_DEC]]-B2635</f>
        <v>3</v>
      </c>
      <c r="G2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INFO]]))),G2635)</f>
        <v>66</v>
      </c>
    </row>
    <row r="2637" spans="1:7" x14ac:dyDescent="0.25">
      <c r="A2637" s="4" t="s">
        <v>2988</v>
      </c>
      <c r="B2637" s="5">
        <v>1556342017461</v>
      </c>
      <c r="C2637" s="4" t="s">
        <v>7125</v>
      </c>
      <c r="D2637" s="4" t="s">
        <v>1131</v>
      </c>
      <c r="E2637" s="6" t="s">
        <v>2137</v>
      </c>
      <c r="F2637" s="5">
        <f>decoded[[#This Row],[FRT_DEC]]-B2636</f>
        <v>38</v>
      </c>
      <c r="G2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INFO]]))),G2636)</f>
        <v>66</v>
      </c>
    </row>
    <row r="2638" spans="1:7" x14ac:dyDescent="0.25">
      <c r="A2638" s="4" t="s">
        <v>2989</v>
      </c>
      <c r="B2638" s="5">
        <v>1556342017465</v>
      </c>
      <c r="C2638" s="4" t="s">
        <v>7126</v>
      </c>
      <c r="D2638" s="4" t="s">
        <v>97</v>
      </c>
      <c r="E2638" s="6" t="s">
        <v>2138</v>
      </c>
      <c r="F2638" s="5">
        <f>decoded[[#This Row],[FRT_DEC]]-B2637</f>
        <v>4</v>
      </c>
      <c r="G2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INFO]]))),G2637)</f>
        <v>66</v>
      </c>
    </row>
    <row r="2639" spans="1:7" x14ac:dyDescent="0.25">
      <c r="A2639" s="4" t="s">
        <v>2990</v>
      </c>
      <c r="B2639" s="5">
        <v>1556342017619</v>
      </c>
      <c r="C2639" s="4" t="s">
        <v>7127</v>
      </c>
      <c r="D2639" s="4" t="s">
        <v>110</v>
      </c>
      <c r="E2639" s="6" t="s">
        <v>290</v>
      </c>
      <c r="F2639" s="5">
        <f>decoded[[#This Row],[FRT_DEC]]-B2638</f>
        <v>154</v>
      </c>
      <c r="G2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INFO]]))),G2638)</f>
        <v>66</v>
      </c>
    </row>
    <row r="2640" spans="1:7" x14ac:dyDescent="0.25">
      <c r="A2640" s="4" t="s">
        <v>2991</v>
      </c>
      <c r="B2640" s="5">
        <v>1556342017624</v>
      </c>
      <c r="C2640" s="4" t="s">
        <v>7128</v>
      </c>
      <c r="D2640" s="4" t="s">
        <v>112</v>
      </c>
      <c r="E2640" s="6" t="s">
        <v>3769</v>
      </c>
      <c r="F2640" s="5">
        <f>decoded[[#This Row],[FRT_DEC]]-B2639</f>
        <v>5</v>
      </c>
      <c r="G2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INFO]]))),G2639)</f>
        <v>66</v>
      </c>
    </row>
    <row r="2641" spans="1:7" x14ac:dyDescent="0.25">
      <c r="A2641" s="4" t="s">
        <v>2992</v>
      </c>
      <c r="B2641" s="5">
        <v>1556342017644</v>
      </c>
      <c r="C2641" s="4" t="s">
        <v>7129</v>
      </c>
      <c r="D2641" s="4" t="s">
        <v>1131</v>
      </c>
      <c r="E2641" s="6" t="s">
        <v>2139</v>
      </c>
      <c r="F2641" s="5">
        <f>decoded[[#This Row],[FRT_DEC]]-B2640</f>
        <v>20</v>
      </c>
      <c r="G2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INFO]]))),G2640)</f>
        <v>66</v>
      </c>
    </row>
    <row r="2642" spans="1:7" x14ac:dyDescent="0.25">
      <c r="A2642" s="4" t="s">
        <v>2993</v>
      </c>
      <c r="B2642" s="5">
        <v>1556342017648</v>
      </c>
      <c r="C2642" s="4" t="s">
        <v>7130</v>
      </c>
      <c r="D2642" s="4" t="s">
        <v>97</v>
      </c>
      <c r="E2642" s="6" t="s">
        <v>2140</v>
      </c>
      <c r="F2642" s="5">
        <f>decoded[[#This Row],[FRT_DEC]]-B2641</f>
        <v>4</v>
      </c>
      <c r="G2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INFO]]))),G2641)</f>
        <v>66</v>
      </c>
    </row>
    <row r="2643" spans="1:7" x14ac:dyDescent="0.25">
      <c r="A2643" s="4" t="s">
        <v>2994</v>
      </c>
      <c r="B2643" s="5">
        <v>1556342017736</v>
      </c>
      <c r="C2643" s="4" t="s">
        <v>7131</v>
      </c>
      <c r="D2643" s="4" t="s">
        <v>1131</v>
      </c>
      <c r="E2643" s="6" t="s">
        <v>2141</v>
      </c>
      <c r="F2643" s="5">
        <f>decoded[[#This Row],[FRT_DEC]]-B2642</f>
        <v>88</v>
      </c>
      <c r="G2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INFO]]))),G2642)</f>
        <v>66</v>
      </c>
    </row>
    <row r="2644" spans="1:7" x14ac:dyDescent="0.25">
      <c r="A2644" s="4" t="s">
        <v>2995</v>
      </c>
      <c r="B2644" s="5">
        <v>1556342017741</v>
      </c>
      <c r="C2644" s="4" t="s">
        <v>7132</v>
      </c>
      <c r="D2644" s="4" t="s">
        <v>97</v>
      </c>
      <c r="E2644" s="6" t="s">
        <v>2142</v>
      </c>
      <c r="F2644" s="5">
        <f>decoded[[#This Row],[FRT_DEC]]-B2643</f>
        <v>5</v>
      </c>
      <c r="G2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INFO]]))),G2643)</f>
        <v>66</v>
      </c>
    </row>
    <row r="2645" spans="1:7" x14ac:dyDescent="0.25">
      <c r="A2645" s="4" t="s">
        <v>2996</v>
      </c>
      <c r="B2645" s="5">
        <v>1556342017746</v>
      </c>
      <c r="C2645" s="4" t="s">
        <v>7133</v>
      </c>
      <c r="D2645" s="4" t="s">
        <v>11</v>
      </c>
      <c r="E2645" s="6" t="s">
        <v>4006</v>
      </c>
      <c r="F2645" s="5">
        <f>decoded[[#This Row],[FRT_DEC]]-B2644</f>
        <v>5</v>
      </c>
      <c r="G2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INFO]]))),G2644)</f>
        <v>66</v>
      </c>
    </row>
    <row r="2646" spans="1:7" x14ac:dyDescent="0.25">
      <c r="A2646" s="4" t="s">
        <v>2997</v>
      </c>
      <c r="B2646" s="5">
        <v>1556342017819</v>
      </c>
      <c r="C2646" s="4" t="s">
        <v>7134</v>
      </c>
      <c r="D2646" s="4" t="s">
        <v>52</v>
      </c>
      <c r="E2646" s="6" t="s">
        <v>2078</v>
      </c>
      <c r="F2646" s="5">
        <f>decoded[[#This Row],[FRT_DEC]]-B2645</f>
        <v>73</v>
      </c>
      <c r="G2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INFO]]))),G2645)</f>
        <v>66</v>
      </c>
    </row>
    <row r="2647" spans="1:7" x14ac:dyDescent="0.25">
      <c r="A2647" s="4" t="s">
        <v>2998</v>
      </c>
      <c r="B2647" s="5">
        <v>1556342017822</v>
      </c>
      <c r="C2647" s="4" t="s">
        <v>7135</v>
      </c>
      <c r="D2647" s="4" t="s">
        <v>2079</v>
      </c>
      <c r="E2647" s="6" t="s">
        <v>4077</v>
      </c>
      <c r="F2647" s="5">
        <f>decoded[[#This Row],[FRT_DEC]]-B2646</f>
        <v>3</v>
      </c>
      <c r="G2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INFO]]))),G2646)</f>
        <v>66</v>
      </c>
    </row>
    <row r="2648" spans="1:7" x14ac:dyDescent="0.25">
      <c r="A2648" s="4" t="s">
        <v>2999</v>
      </c>
      <c r="B2648" s="5">
        <v>1556342017863</v>
      </c>
      <c r="C2648" s="4" t="s">
        <v>7136</v>
      </c>
      <c r="D2648" s="4" t="s">
        <v>12</v>
      </c>
      <c r="E2648" s="6" t="s">
        <v>4</v>
      </c>
      <c r="F2648" s="5">
        <f>decoded[[#This Row],[FRT_DEC]]-B2647</f>
        <v>41</v>
      </c>
      <c r="G2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INFO]]))),G2647)</f>
        <v>66</v>
      </c>
    </row>
    <row r="2649" spans="1:7" x14ac:dyDescent="0.25">
      <c r="A2649" s="4" t="s">
        <v>3000</v>
      </c>
      <c r="B2649" s="5">
        <v>1556342017868</v>
      </c>
      <c r="C2649" s="4" t="s">
        <v>7137</v>
      </c>
      <c r="D2649" s="4" t="s">
        <v>8</v>
      </c>
      <c r="E2649" s="6" t="s">
        <v>4089</v>
      </c>
      <c r="F2649" s="5">
        <f>decoded[[#This Row],[FRT_DEC]]-B2648</f>
        <v>5</v>
      </c>
      <c r="G2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INFO]]))),G2648)</f>
        <v>66</v>
      </c>
    </row>
    <row r="2650" spans="1:7" x14ac:dyDescent="0.25">
      <c r="A2650" s="4" t="s">
        <v>3001</v>
      </c>
      <c r="B2650" s="5">
        <v>1556342018071</v>
      </c>
      <c r="C2650" s="4" t="s">
        <v>7138</v>
      </c>
      <c r="D2650" s="4" t="s">
        <v>13</v>
      </c>
      <c r="E2650" s="6" t="s">
        <v>5</v>
      </c>
      <c r="F2650" s="5">
        <f>decoded[[#This Row],[FRT_DEC]]-B2649</f>
        <v>203</v>
      </c>
      <c r="G2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INFO]]))),G2649)</f>
        <v>66</v>
      </c>
    </row>
    <row r="2651" spans="1:7" x14ac:dyDescent="0.25">
      <c r="A2651" s="4" t="s">
        <v>3002</v>
      </c>
      <c r="B2651" s="5">
        <v>1556342018075</v>
      </c>
      <c r="C2651" s="4" t="s">
        <v>7139</v>
      </c>
      <c r="D2651" s="4" t="s">
        <v>11</v>
      </c>
      <c r="E2651" s="6" t="s">
        <v>4010</v>
      </c>
      <c r="F2651" s="5">
        <f>decoded[[#This Row],[FRT_DEC]]-B2650</f>
        <v>4</v>
      </c>
      <c r="G2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INFO]]))),G2650)</f>
        <v>66</v>
      </c>
    </row>
    <row r="2652" spans="1:7" x14ac:dyDescent="0.25">
      <c r="A2652" s="4" t="s">
        <v>3003</v>
      </c>
      <c r="B2652" s="5">
        <v>1556342018147</v>
      </c>
      <c r="C2652" s="4" t="s">
        <v>7140</v>
      </c>
      <c r="D2652" s="4" t="s">
        <v>12</v>
      </c>
      <c r="E2652" s="6" t="s">
        <v>4</v>
      </c>
      <c r="F2652" s="5">
        <f>decoded[[#This Row],[FRT_DEC]]-B2651</f>
        <v>72</v>
      </c>
      <c r="G2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INFO]]))),G2651)</f>
        <v>66</v>
      </c>
    </row>
    <row r="2653" spans="1:7" x14ac:dyDescent="0.25">
      <c r="A2653" s="4" t="s">
        <v>3004</v>
      </c>
      <c r="B2653" s="5">
        <v>1556342018151</v>
      </c>
      <c r="C2653" s="4" t="s">
        <v>7141</v>
      </c>
      <c r="D2653" s="4" t="s">
        <v>14</v>
      </c>
      <c r="E2653" s="6" t="s">
        <v>6</v>
      </c>
      <c r="F2653" s="5">
        <f>decoded[[#This Row],[FRT_DEC]]-B2652</f>
        <v>4</v>
      </c>
      <c r="G2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INFO]]))),G2652)</f>
        <v>66</v>
      </c>
    </row>
    <row r="2654" spans="1:7" x14ac:dyDescent="0.25">
      <c r="A2654" s="4" t="s">
        <v>3005</v>
      </c>
      <c r="B2654" s="5">
        <v>1556342018159</v>
      </c>
      <c r="C2654" s="4" t="s">
        <v>7142</v>
      </c>
      <c r="D2654" s="4" t="s">
        <v>14</v>
      </c>
      <c r="E2654" s="6" t="s">
        <v>71</v>
      </c>
      <c r="F2654" s="5">
        <f>decoded[[#This Row],[FRT_DEC]]-B2653</f>
        <v>8</v>
      </c>
      <c r="G2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INFO]]))),G2653)</f>
        <v>66</v>
      </c>
    </row>
    <row r="2655" spans="1:7" x14ac:dyDescent="0.25">
      <c r="A2655" s="4" t="s">
        <v>3006</v>
      </c>
      <c r="B2655" s="5">
        <v>1556342018207</v>
      </c>
      <c r="C2655" s="4" t="s">
        <v>7143</v>
      </c>
      <c r="D2655" s="4" t="s">
        <v>73</v>
      </c>
      <c r="E2655" s="6" t="s">
        <v>2080</v>
      </c>
      <c r="F2655" s="5">
        <f>decoded[[#This Row],[FRT_DEC]]-B2654</f>
        <v>48</v>
      </c>
      <c r="G2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INFO]]))),G2654)</f>
        <v>66</v>
      </c>
    </row>
    <row r="2656" spans="1:7" x14ac:dyDescent="0.25">
      <c r="A2656" s="4" t="s">
        <v>3007</v>
      </c>
      <c r="B2656" s="5">
        <v>1556342018228</v>
      </c>
      <c r="C2656" s="4" t="s">
        <v>7144</v>
      </c>
      <c r="D2656" s="4" t="s">
        <v>2081</v>
      </c>
      <c r="E2656" s="6" t="s">
        <v>2083</v>
      </c>
      <c r="F2656" s="5">
        <f>decoded[[#This Row],[FRT_DEC]]-B2655</f>
        <v>21</v>
      </c>
      <c r="G2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INFO]]))),G2655)</f>
        <v>66</v>
      </c>
    </row>
    <row r="2657" spans="1:7" x14ac:dyDescent="0.25">
      <c r="A2657" s="4" t="s">
        <v>3008</v>
      </c>
      <c r="B2657" s="5">
        <v>1556342018231</v>
      </c>
      <c r="C2657" s="4" t="s">
        <v>7145</v>
      </c>
      <c r="D2657" s="4" t="s">
        <v>8</v>
      </c>
      <c r="E2657" s="6" t="s">
        <v>4090</v>
      </c>
      <c r="F2657" s="5">
        <f>decoded[[#This Row],[FRT_DEC]]-B2656</f>
        <v>3</v>
      </c>
      <c r="G2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INFO]]))),G2656)</f>
        <v>66</v>
      </c>
    </row>
    <row r="2658" spans="1:7" x14ac:dyDescent="0.25">
      <c r="A2658" s="4" t="s">
        <v>3009</v>
      </c>
      <c r="B2658" s="5">
        <v>1556342018514</v>
      </c>
      <c r="C2658" s="4" t="s">
        <v>7146</v>
      </c>
      <c r="D2658" s="4" t="s">
        <v>55</v>
      </c>
      <c r="E2658" s="6" t="s">
        <v>3754</v>
      </c>
      <c r="F2658" s="5">
        <f>decoded[[#This Row],[FRT_DEC]]-B2657</f>
        <v>283</v>
      </c>
      <c r="G2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INFO]]))),G2657)</f>
        <v>66</v>
      </c>
    </row>
    <row r="2659" spans="1:7" x14ac:dyDescent="0.25">
      <c r="A2659" s="4" t="s">
        <v>3010</v>
      </c>
      <c r="B2659" s="5">
        <v>1556342018516</v>
      </c>
      <c r="C2659" s="4" t="s">
        <v>7147</v>
      </c>
      <c r="D2659" s="4" t="s">
        <v>3743</v>
      </c>
      <c r="E2659" s="6" t="s">
        <v>7148</v>
      </c>
      <c r="F2659" s="5">
        <f>decoded[[#This Row],[FRT_DEC]]-B2658</f>
        <v>2</v>
      </c>
      <c r="G2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INFO]]))),G2658)</f>
        <v>66</v>
      </c>
    </row>
    <row r="2660" spans="1:7" x14ac:dyDescent="0.25">
      <c r="A2660" s="4" t="s">
        <v>3011</v>
      </c>
      <c r="B2660" s="5">
        <v>1556342018519</v>
      </c>
      <c r="C2660" s="4" t="s">
        <v>7149</v>
      </c>
      <c r="D2660" s="4" t="s">
        <v>3743</v>
      </c>
      <c r="E2660" s="6" t="s">
        <v>3983</v>
      </c>
      <c r="F2660" s="5">
        <f>decoded[[#This Row],[FRT_DEC]]-B2659</f>
        <v>3</v>
      </c>
      <c r="G2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INFO]]))),G2659)</f>
        <v>66</v>
      </c>
    </row>
    <row r="2661" spans="1:7" ht="30" x14ac:dyDescent="0.25">
      <c r="A2661" s="4" t="s">
        <v>3012</v>
      </c>
      <c r="B2661" s="5">
        <v>1556342018542</v>
      </c>
      <c r="C2661" s="4" t="s">
        <v>7150</v>
      </c>
      <c r="D2661" s="4" t="s">
        <v>267</v>
      </c>
      <c r="E2661" s="6" t="s">
        <v>2119</v>
      </c>
      <c r="F2661" s="5">
        <f>decoded[[#This Row],[FRT_DEC]]-B2660</f>
        <v>23</v>
      </c>
      <c r="G2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INFO]]))),G2660)</f>
        <v>66</v>
      </c>
    </row>
    <row r="2662" spans="1:7" x14ac:dyDescent="0.25">
      <c r="A2662" s="4" t="s">
        <v>3013</v>
      </c>
      <c r="B2662" s="5">
        <v>1556342018547</v>
      </c>
      <c r="C2662" s="4" t="s">
        <v>7151</v>
      </c>
      <c r="D2662" s="4" t="s">
        <v>269</v>
      </c>
      <c r="E2662" s="6" t="s">
        <v>283</v>
      </c>
      <c r="F2662" s="5">
        <f>decoded[[#This Row],[FRT_DEC]]-B2661</f>
        <v>5</v>
      </c>
      <c r="G2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INFO]]))),G2661)</f>
        <v>66</v>
      </c>
    </row>
    <row r="2663" spans="1:7" x14ac:dyDescent="0.25">
      <c r="A2663" s="4" t="s">
        <v>3014</v>
      </c>
      <c r="B2663" s="5">
        <v>1556342018557</v>
      </c>
      <c r="C2663" s="4" t="s">
        <v>7152</v>
      </c>
      <c r="D2663" s="4" t="s">
        <v>291</v>
      </c>
      <c r="E2663" s="6" t="s">
        <v>4055</v>
      </c>
      <c r="F2663" s="5">
        <f>decoded[[#This Row],[FRT_DEC]]-B2662</f>
        <v>10</v>
      </c>
      <c r="G2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INFO]]))),G2662)</f>
        <v>66</v>
      </c>
    </row>
    <row r="2664" spans="1:7" x14ac:dyDescent="0.25">
      <c r="A2664" s="4" t="s">
        <v>3015</v>
      </c>
      <c r="B2664" s="5">
        <v>1556342018562</v>
      </c>
      <c r="C2664" s="4" t="s">
        <v>7153</v>
      </c>
      <c r="D2664" s="4" t="s">
        <v>11</v>
      </c>
      <c r="E2664" s="6" t="s">
        <v>4011</v>
      </c>
      <c r="F2664" s="5">
        <f>decoded[[#This Row],[FRT_DEC]]-B2663</f>
        <v>5</v>
      </c>
      <c r="G2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INFO]]))),G2663)</f>
        <v>66</v>
      </c>
    </row>
    <row r="2665" spans="1:7" x14ac:dyDescent="0.25">
      <c r="A2665" s="4" t="s">
        <v>3016</v>
      </c>
      <c r="B2665" s="5">
        <v>1556342018585</v>
      </c>
      <c r="C2665" s="4" t="s">
        <v>7154</v>
      </c>
      <c r="D2665" s="4" t="s">
        <v>52</v>
      </c>
      <c r="E2665" s="6" t="s">
        <v>56</v>
      </c>
      <c r="F2665" s="5">
        <f>decoded[[#This Row],[FRT_DEC]]-B2664</f>
        <v>23</v>
      </c>
      <c r="G2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INFO]]))),G2664)</f>
        <v>66</v>
      </c>
    </row>
    <row r="2666" spans="1:7" x14ac:dyDescent="0.25">
      <c r="A2666" s="4" t="s">
        <v>3017</v>
      </c>
      <c r="B2666" s="5">
        <v>1556342018590</v>
      </c>
      <c r="C2666" s="4" t="s">
        <v>7155</v>
      </c>
      <c r="D2666" s="4" t="s">
        <v>272</v>
      </c>
      <c r="E2666" s="6" t="s">
        <v>7156</v>
      </c>
      <c r="F2666" s="5">
        <f>decoded[[#This Row],[FRT_DEC]]-B2665</f>
        <v>5</v>
      </c>
      <c r="G2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INFO]]))),G2665)</f>
        <v>66</v>
      </c>
    </row>
    <row r="2667" spans="1:7" x14ac:dyDescent="0.25">
      <c r="A2667" s="4" t="s">
        <v>3018</v>
      </c>
      <c r="B2667" s="5">
        <v>1556342018597</v>
      </c>
      <c r="C2667" s="4" t="s">
        <v>7157</v>
      </c>
      <c r="D2667" s="4" t="s">
        <v>1131</v>
      </c>
      <c r="E2667" s="6" t="s">
        <v>2143</v>
      </c>
      <c r="F2667" s="5">
        <f>decoded[[#This Row],[FRT_DEC]]-B2666</f>
        <v>7</v>
      </c>
      <c r="G2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INFO]]))),G2666)</f>
        <v>66</v>
      </c>
    </row>
    <row r="2668" spans="1:7" x14ac:dyDescent="0.25">
      <c r="A2668" s="4" t="s">
        <v>3019</v>
      </c>
      <c r="B2668" s="5">
        <v>1556342018601</v>
      </c>
      <c r="C2668" s="4" t="s">
        <v>7158</v>
      </c>
      <c r="D2668" s="4" t="s">
        <v>1131</v>
      </c>
      <c r="E2668" s="6" t="s">
        <v>2144</v>
      </c>
      <c r="F2668" s="5">
        <f>decoded[[#This Row],[FRT_DEC]]-B2667</f>
        <v>4</v>
      </c>
      <c r="G2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INFO]]))),G2667)</f>
        <v>66</v>
      </c>
    </row>
    <row r="2669" spans="1:7" x14ac:dyDescent="0.25">
      <c r="A2669" s="4" t="s">
        <v>3020</v>
      </c>
      <c r="B2669" s="5">
        <v>1556342018622</v>
      </c>
      <c r="C2669" s="4" t="s">
        <v>7159</v>
      </c>
      <c r="D2669" s="4" t="s">
        <v>97</v>
      </c>
      <c r="E2669" s="6" t="s">
        <v>2131</v>
      </c>
      <c r="F2669" s="5">
        <f>decoded[[#This Row],[FRT_DEC]]-B2668</f>
        <v>21</v>
      </c>
      <c r="G2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INFO]]))),G2668)</f>
        <v>66</v>
      </c>
    </row>
    <row r="2670" spans="1:7" x14ac:dyDescent="0.25">
      <c r="A2670" s="4" t="s">
        <v>3021</v>
      </c>
      <c r="B2670" s="5">
        <v>1556342018645</v>
      </c>
      <c r="C2670" s="4" t="s">
        <v>7160</v>
      </c>
      <c r="D2670" s="4" t="s">
        <v>3726</v>
      </c>
      <c r="E2670" s="6" t="s">
        <v>7161</v>
      </c>
      <c r="F2670" s="5">
        <f>decoded[[#This Row],[FRT_DEC]]-B2669</f>
        <v>23</v>
      </c>
      <c r="G2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INFO]]))),G2669)</f>
        <v>66</v>
      </c>
    </row>
    <row r="2671" spans="1:7" x14ac:dyDescent="0.25">
      <c r="A2671" s="4" t="s">
        <v>3022</v>
      </c>
      <c r="B2671" s="5">
        <v>1556342018648</v>
      </c>
      <c r="C2671" s="4" t="s">
        <v>7162</v>
      </c>
      <c r="D2671" s="4" t="s">
        <v>3726</v>
      </c>
      <c r="E2671" s="6" t="s">
        <v>3986</v>
      </c>
      <c r="F2671" s="5">
        <f>decoded[[#This Row],[FRT_DEC]]-B2670</f>
        <v>3</v>
      </c>
      <c r="G2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INFO]]))),G2670)</f>
        <v>66</v>
      </c>
    </row>
    <row r="2672" spans="1:7" x14ac:dyDescent="0.25">
      <c r="A2672" s="4" t="s">
        <v>3023</v>
      </c>
      <c r="B2672" s="5">
        <v>1556342019460</v>
      </c>
      <c r="C2672" s="4" t="s">
        <v>7163</v>
      </c>
      <c r="D2672" s="4" t="s">
        <v>275</v>
      </c>
      <c r="E2672" s="6" t="s">
        <v>7098</v>
      </c>
      <c r="F2672" s="5">
        <f>decoded[[#This Row],[FRT_DEC]]-B2671</f>
        <v>812</v>
      </c>
      <c r="G2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INFO]]))),G2671)</f>
        <v>66</v>
      </c>
    </row>
    <row r="2673" spans="1:7" x14ac:dyDescent="0.25">
      <c r="A2673" s="4" t="s">
        <v>3024</v>
      </c>
      <c r="B2673" s="5">
        <v>1556342019501</v>
      </c>
      <c r="C2673" s="4" t="s">
        <v>7164</v>
      </c>
      <c r="D2673" s="4" t="s">
        <v>12</v>
      </c>
      <c r="E2673" s="6" t="s">
        <v>4</v>
      </c>
      <c r="F2673" s="5">
        <f>decoded[[#This Row],[FRT_DEC]]-B2672</f>
        <v>41</v>
      </c>
      <c r="G2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INFO]]))),G2672)</f>
        <v>66</v>
      </c>
    </row>
    <row r="2674" spans="1:7" x14ac:dyDescent="0.25">
      <c r="A2674" s="4" t="s">
        <v>3025</v>
      </c>
      <c r="B2674" s="5">
        <v>1556342019505</v>
      </c>
      <c r="C2674" s="4" t="s">
        <v>7165</v>
      </c>
      <c r="D2674" s="4" t="s">
        <v>8</v>
      </c>
      <c r="E2674" s="6" t="s">
        <v>4080</v>
      </c>
      <c r="F2674" s="5">
        <f>decoded[[#This Row],[FRT_DEC]]-B2673</f>
        <v>4</v>
      </c>
      <c r="G2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INFO]]))),G2673)</f>
        <v>66</v>
      </c>
    </row>
    <row r="2675" spans="1:7" x14ac:dyDescent="0.25">
      <c r="A2675" s="4" t="s">
        <v>3026</v>
      </c>
      <c r="B2675" s="5">
        <v>1556342020789</v>
      </c>
      <c r="C2675" s="4" t="s">
        <v>7166</v>
      </c>
      <c r="D2675" s="4" t="s">
        <v>15</v>
      </c>
      <c r="E2675" s="6" t="s">
        <v>7167</v>
      </c>
      <c r="F2675" s="5">
        <f>decoded[[#This Row],[FRT_DEC]]-B2674</f>
        <v>1284</v>
      </c>
      <c r="G2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INFO]]))),G2674)</f>
        <v>66</v>
      </c>
    </row>
    <row r="2676" spans="1:7" x14ac:dyDescent="0.25">
      <c r="A2676" s="4" t="s">
        <v>3027</v>
      </c>
      <c r="B2676" s="5">
        <v>1556342020793</v>
      </c>
      <c r="C2676" s="4" t="s">
        <v>7168</v>
      </c>
      <c r="D2676" s="4" t="s">
        <v>15</v>
      </c>
      <c r="E2676" s="6" t="s">
        <v>3987</v>
      </c>
      <c r="F2676" s="5">
        <f>decoded[[#This Row],[FRT_DEC]]-B2675</f>
        <v>4</v>
      </c>
      <c r="G2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INFO]]))),G2675)</f>
        <v>66</v>
      </c>
    </row>
    <row r="2677" spans="1:7" x14ac:dyDescent="0.25">
      <c r="A2677" s="4" t="s">
        <v>3028</v>
      </c>
      <c r="B2677" s="5">
        <v>1556342020795</v>
      </c>
      <c r="C2677" s="4" t="s">
        <v>7169</v>
      </c>
      <c r="D2677" s="4" t="s">
        <v>3744</v>
      </c>
      <c r="E2677" s="6" t="s">
        <v>7170</v>
      </c>
      <c r="F2677" s="5">
        <f>decoded[[#This Row],[FRT_DEC]]-B2676</f>
        <v>2</v>
      </c>
      <c r="G2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INFO]]))),G2676)</f>
        <v>66</v>
      </c>
    </row>
    <row r="2678" spans="1:7" x14ac:dyDescent="0.25">
      <c r="A2678" s="4" t="s">
        <v>3029</v>
      </c>
      <c r="B2678" s="5">
        <v>1556342020798</v>
      </c>
      <c r="C2678" s="4" t="s">
        <v>7171</v>
      </c>
      <c r="D2678" s="4" t="s">
        <v>3744</v>
      </c>
      <c r="E2678" s="6" t="s">
        <v>3988</v>
      </c>
      <c r="F2678" s="5">
        <f>decoded[[#This Row],[FRT_DEC]]-B2677</f>
        <v>3</v>
      </c>
      <c r="G2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INFO]]))),G2677)</f>
        <v>66</v>
      </c>
    </row>
    <row r="2679" spans="1:7" x14ac:dyDescent="0.25">
      <c r="A2679" s="4" t="s">
        <v>3030</v>
      </c>
      <c r="B2679" s="5">
        <v>1556342020879</v>
      </c>
      <c r="C2679" s="4" t="s">
        <v>7172</v>
      </c>
      <c r="D2679" s="4" t="s">
        <v>3765</v>
      </c>
      <c r="E2679" s="6" t="s">
        <v>3766</v>
      </c>
      <c r="F2679" s="5">
        <f>decoded[[#This Row],[FRT_DEC]]-B2678</f>
        <v>81</v>
      </c>
      <c r="G2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INFO]]))),G2678)</f>
        <v>66</v>
      </c>
    </row>
    <row r="2680" spans="1:7" ht="30" x14ac:dyDescent="0.25">
      <c r="A2680" s="4" t="s">
        <v>3031</v>
      </c>
      <c r="B2680" s="5">
        <v>1556342020881</v>
      </c>
      <c r="C2680" s="4" t="s">
        <v>7173</v>
      </c>
      <c r="D2680" s="4" t="s">
        <v>267</v>
      </c>
      <c r="E2680" s="6" t="s">
        <v>2163</v>
      </c>
      <c r="F2680" s="5">
        <f>decoded[[#This Row],[FRT_DEC]]-B2679</f>
        <v>2</v>
      </c>
      <c r="G2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INFO]]))),G2679)</f>
        <v>66</v>
      </c>
    </row>
    <row r="2681" spans="1:7" x14ac:dyDescent="0.25">
      <c r="A2681" s="4" t="s">
        <v>3032</v>
      </c>
      <c r="B2681" s="5">
        <v>1556342020884</v>
      </c>
      <c r="C2681" s="4" t="s">
        <v>7174</v>
      </c>
      <c r="D2681" s="4" t="s">
        <v>269</v>
      </c>
      <c r="E2681" s="6" t="s">
        <v>298</v>
      </c>
      <c r="F2681" s="5">
        <f>decoded[[#This Row],[FRT_DEC]]-B2680</f>
        <v>3</v>
      </c>
      <c r="G2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INFO]]))),G2680)</f>
        <v>66</v>
      </c>
    </row>
    <row r="2682" spans="1:7" x14ac:dyDescent="0.25">
      <c r="A2682" s="4" t="s">
        <v>3033</v>
      </c>
      <c r="B2682" s="5">
        <v>1556342020891</v>
      </c>
      <c r="C2682" s="4" t="s">
        <v>7175</v>
      </c>
      <c r="D2682" s="4" t="s">
        <v>57</v>
      </c>
      <c r="E2682" s="6" t="s">
        <v>58</v>
      </c>
      <c r="F2682" s="5">
        <f>decoded[[#This Row],[FRT_DEC]]-B2681</f>
        <v>7</v>
      </c>
      <c r="G2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INFO]]))),G2681)</f>
        <v>66</v>
      </c>
    </row>
    <row r="2683" spans="1:7" x14ac:dyDescent="0.25">
      <c r="A2683" s="4" t="s">
        <v>3034</v>
      </c>
      <c r="B2683" s="5">
        <v>1556342020896</v>
      </c>
      <c r="C2683" s="4" t="s">
        <v>7176</v>
      </c>
      <c r="D2683" s="4" t="s">
        <v>57</v>
      </c>
      <c r="E2683" s="6" t="s">
        <v>59</v>
      </c>
      <c r="F2683" s="5">
        <f>decoded[[#This Row],[FRT_DEC]]-B2682</f>
        <v>5</v>
      </c>
      <c r="G2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INFO]]))),G2682)</f>
        <v>66</v>
      </c>
    </row>
    <row r="2684" spans="1:7" x14ac:dyDescent="0.25">
      <c r="A2684" s="4" t="s">
        <v>3035</v>
      </c>
      <c r="B2684" s="5">
        <v>1556342020900</v>
      </c>
      <c r="C2684" s="4" t="s">
        <v>7177</v>
      </c>
      <c r="D2684" s="4" t="s">
        <v>57</v>
      </c>
      <c r="E2684" s="6" t="s">
        <v>60</v>
      </c>
      <c r="F2684" s="5">
        <f>decoded[[#This Row],[FRT_DEC]]-B2683</f>
        <v>4</v>
      </c>
      <c r="G2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INFO]]))),G2683)</f>
        <v>66</v>
      </c>
    </row>
    <row r="2685" spans="1:7" x14ac:dyDescent="0.25">
      <c r="A2685" s="4" t="s">
        <v>3036</v>
      </c>
      <c r="B2685" s="5">
        <v>1556342020904</v>
      </c>
      <c r="C2685" s="4" t="s">
        <v>7178</v>
      </c>
      <c r="D2685" s="4" t="s">
        <v>61</v>
      </c>
      <c r="E2685" s="6" t="s">
        <v>7179</v>
      </c>
      <c r="F2685" s="5">
        <f>decoded[[#This Row],[FRT_DEC]]-B2684</f>
        <v>4</v>
      </c>
      <c r="G2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INFO]]))),G2684)</f>
        <v>66</v>
      </c>
    </row>
    <row r="2686" spans="1:7" x14ac:dyDescent="0.25">
      <c r="A2686" s="4" t="s">
        <v>3037</v>
      </c>
      <c r="B2686" s="5">
        <v>1556342020907</v>
      </c>
      <c r="C2686" s="4" t="s">
        <v>7180</v>
      </c>
      <c r="D2686" s="4" t="s">
        <v>62</v>
      </c>
      <c r="E2686" s="6" t="s">
        <v>63</v>
      </c>
      <c r="F2686" s="5">
        <f>decoded[[#This Row],[FRT_DEC]]-B2685</f>
        <v>3</v>
      </c>
      <c r="G2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INFO]]))),G2685)</f>
        <v>66</v>
      </c>
    </row>
    <row r="2687" spans="1:7" x14ac:dyDescent="0.25">
      <c r="A2687" s="4" t="s">
        <v>3038</v>
      </c>
      <c r="B2687" s="5">
        <v>1556342020927</v>
      </c>
      <c r="C2687" s="4" t="s">
        <v>7181</v>
      </c>
      <c r="D2687" s="4" t="s">
        <v>1131</v>
      </c>
      <c r="E2687" s="6" t="s">
        <v>2132</v>
      </c>
      <c r="F2687" s="5">
        <f>decoded[[#This Row],[FRT_DEC]]-B2686</f>
        <v>20</v>
      </c>
      <c r="G2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INFO]]))),G2686)</f>
        <v>66</v>
      </c>
    </row>
    <row r="2688" spans="1:7" x14ac:dyDescent="0.25">
      <c r="A2688" s="4" t="s">
        <v>3039</v>
      </c>
      <c r="B2688" s="5">
        <v>1556342020932</v>
      </c>
      <c r="C2688" s="4" t="s">
        <v>7182</v>
      </c>
      <c r="D2688" s="4" t="s">
        <v>1131</v>
      </c>
      <c r="E2688" s="6" t="s">
        <v>2145</v>
      </c>
      <c r="F2688" s="5">
        <f>decoded[[#This Row],[FRT_DEC]]-B2687</f>
        <v>5</v>
      </c>
      <c r="G2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INFO]]))),G2687)</f>
        <v>66</v>
      </c>
    </row>
    <row r="2689" spans="1:7" x14ac:dyDescent="0.25">
      <c r="A2689" s="4" t="s">
        <v>3040</v>
      </c>
      <c r="B2689" s="5">
        <v>1556342020937</v>
      </c>
      <c r="C2689" s="4" t="s">
        <v>7183</v>
      </c>
      <c r="D2689" s="4" t="s">
        <v>65</v>
      </c>
      <c r="E2689" s="6" t="s">
        <v>66</v>
      </c>
      <c r="F2689" s="5">
        <f>decoded[[#This Row],[FRT_DEC]]-B2688</f>
        <v>5</v>
      </c>
      <c r="G2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INFO]]))),G2688)</f>
        <v>66</v>
      </c>
    </row>
    <row r="2690" spans="1:7" x14ac:dyDescent="0.25">
      <c r="A2690" s="4" t="s">
        <v>3041</v>
      </c>
      <c r="B2690" s="5">
        <v>1556342020947</v>
      </c>
      <c r="C2690" s="4" t="s">
        <v>7184</v>
      </c>
      <c r="D2690" s="4" t="s">
        <v>11</v>
      </c>
      <c r="E2690" s="6" t="s">
        <v>4023</v>
      </c>
      <c r="F2690" s="5">
        <f>decoded[[#This Row],[FRT_DEC]]-B2689</f>
        <v>10</v>
      </c>
      <c r="G2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INFO]]))),G2689)</f>
        <v>66</v>
      </c>
    </row>
    <row r="2691" spans="1:7" x14ac:dyDescent="0.25">
      <c r="A2691" s="4" t="s">
        <v>3042</v>
      </c>
      <c r="B2691" s="5">
        <v>1556342020959</v>
      </c>
      <c r="C2691" s="4" t="s">
        <v>7185</v>
      </c>
      <c r="D2691" s="4" t="s">
        <v>52</v>
      </c>
      <c r="E2691" s="6" t="s">
        <v>754</v>
      </c>
      <c r="F2691" s="5">
        <f>decoded[[#This Row],[FRT_DEC]]-B2690</f>
        <v>12</v>
      </c>
      <c r="G2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INFO]]))),G2690)</f>
        <v>66</v>
      </c>
    </row>
    <row r="2692" spans="1:7" x14ac:dyDescent="0.25">
      <c r="A2692" s="4" t="s">
        <v>3043</v>
      </c>
      <c r="B2692" s="5">
        <v>1556342020963</v>
      </c>
      <c r="C2692" s="4" t="s">
        <v>7186</v>
      </c>
      <c r="D2692" s="4" t="s">
        <v>11</v>
      </c>
      <c r="E2692" s="6" t="s">
        <v>4024</v>
      </c>
      <c r="F2692" s="5">
        <f>decoded[[#This Row],[FRT_DEC]]-B2691</f>
        <v>4</v>
      </c>
      <c r="G2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INFO]]))),G2691)</f>
        <v>66</v>
      </c>
    </row>
    <row r="2693" spans="1:7" x14ac:dyDescent="0.25">
      <c r="A2693" s="4" t="s">
        <v>3044</v>
      </c>
      <c r="B2693" s="5">
        <v>1556342020973</v>
      </c>
      <c r="C2693" s="4" t="s">
        <v>7187</v>
      </c>
      <c r="D2693" s="4" t="s">
        <v>52</v>
      </c>
      <c r="E2693" s="6" t="s">
        <v>64</v>
      </c>
      <c r="F2693" s="5">
        <f>decoded[[#This Row],[FRT_DEC]]-B2692</f>
        <v>10</v>
      </c>
      <c r="G2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INFO]]))),G2692)</f>
        <v>66</v>
      </c>
    </row>
    <row r="2694" spans="1:7" x14ac:dyDescent="0.25">
      <c r="A2694" s="4" t="s">
        <v>3045</v>
      </c>
      <c r="B2694" s="5">
        <v>1556342020976</v>
      </c>
      <c r="C2694" s="4" t="s">
        <v>7188</v>
      </c>
      <c r="D2694" s="4" t="s">
        <v>67</v>
      </c>
      <c r="E2694" s="6" t="s">
        <v>4100</v>
      </c>
      <c r="F2694" s="5">
        <f>decoded[[#This Row],[FRT_DEC]]-B2693</f>
        <v>3</v>
      </c>
      <c r="G2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INFO]]))),G2693)</f>
        <v>66</v>
      </c>
    </row>
    <row r="2695" spans="1:7" x14ac:dyDescent="0.25">
      <c r="A2695" s="4" t="s">
        <v>3046</v>
      </c>
      <c r="B2695" s="5">
        <v>1556342020982</v>
      </c>
      <c r="C2695" s="4" t="s">
        <v>7189</v>
      </c>
      <c r="D2695" s="4" t="s">
        <v>97</v>
      </c>
      <c r="E2695" s="6" t="s">
        <v>3741</v>
      </c>
      <c r="F2695" s="5">
        <f>decoded[[#This Row],[FRT_DEC]]-B2694</f>
        <v>6</v>
      </c>
      <c r="G2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INFO]]))),G2694)</f>
        <v>66</v>
      </c>
    </row>
    <row r="2696" spans="1:7" x14ac:dyDescent="0.25">
      <c r="A2696" s="4" t="s">
        <v>3047</v>
      </c>
      <c r="B2696" s="5">
        <v>1556342020987</v>
      </c>
      <c r="C2696" s="4" t="s">
        <v>7190</v>
      </c>
      <c r="D2696" s="4" t="s">
        <v>97</v>
      </c>
      <c r="E2696" s="6" t="s">
        <v>2127</v>
      </c>
      <c r="F2696" s="5">
        <f>decoded[[#This Row],[FRT_DEC]]-B2695</f>
        <v>5</v>
      </c>
      <c r="G2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INFO]]))),G2695)</f>
        <v>66</v>
      </c>
    </row>
    <row r="2697" spans="1:7" x14ac:dyDescent="0.25">
      <c r="A2697" s="4" t="s">
        <v>3048</v>
      </c>
      <c r="B2697" s="5">
        <v>1556342021001</v>
      </c>
      <c r="C2697" s="4" t="s">
        <v>7191</v>
      </c>
      <c r="D2697" s="4" t="s">
        <v>9</v>
      </c>
      <c r="E2697" s="6" t="s">
        <v>4002</v>
      </c>
      <c r="F2697" s="5">
        <f>decoded[[#This Row],[FRT_DEC]]-B2696</f>
        <v>14</v>
      </c>
      <c r="G2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INFO]]))),G2696)</f>
        <v>66</v>
      </c>
    </row>
    <row r="2698" spans="1:7" x14ac:dyDescent="0.25">
      <c r="A2698" s="4" t="s">
        <v>3049</v>
      </c>
      <c r="B2698" s="5">
        <v>1556342021013</v>
      </c>
      <c r="C2698" s="4" t="s">
        <v>7192</v>
      </c>
      <c r="D2698" s="4" t="s">
        <v>97</v>
      </c>
      <c r="E2698" s="6" t="s">
        <v>2146</v>
      </c>
      <c r="F2698" s="5">
        <f>decoded[[#This Row],[FRT_DEC]]-B2697</f>
        <v>12</v>
      </c>
      <c r="G2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INFO]]))),G2697)</f>
        <v>66</v>
      </c>
    </row>
    <row r="2699" spans="1:7" x14ac:dyDescent="0.25">
      <c r="A2699" s="4" t="s">
        <v>3050</v>
      </c>
      <c r="B2699" s="5">
        <v>1556342021846</v>
      </c>
      <c r="C2699" s="4" t="s">
        <v>7193</v>
      </c>
      <c r="D2699" s="4" t="s">
        <v>12</v>
      </c>
      <c r="E2699" s="6" t="s">
        <v>4</v>
      </c>
      <c r="F2699" s="5">
        <f>decoded[[#This Row],[FRT_DEC]]-B2698</f>
        <v>833</v>
      </c>
      <c r="G2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INFO]]))),G2698)</f>
        <v>66</v>
      </c>
    </row>
    <row r="2700" spans="1:7" x14ac:dyDescent="0.25">
      <c r="A2700" s="4" t="s">
        <v>3051</v>
      </c>
      <c r="B2700" s="5">
        <v>1556342021851</v>
      </c>
      <c r="C2700" s="4" t="s">
        <v>7194</v>
      </c>
      <c r="D2700" s="4" t="s">
        <v>8</v>
      </c>
      <c r="E2700" s="6" t="s">
        <v>4682</v>
      </c>
      <c r="F2700" s="5">
        <f>decoded[[#This Row],[FRT_DEC]]-B2699</f>
        <v>5</v>
      </c>
      <c r="G2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INFO]]))),G2699)</f>
        <v>66</v>
      </c>
    </row>
    <row r="2701" spans="1:7" x14ac:dyDescent="0.25">
      <c r="A2701" s="4" t="s">
        <v>3052</v>
      </c>
      <c r="B2701" s="5">
        <v>1556342021948</v>
      </c>
      <c r="C2701" s="4" t="s">
        <v>7195</v>
      </c>
      <c r="D2701" s="4" t="s">
        <v>12</v>
      </c>
      <c r="E2701" s="6" t="s">
        <v>4</v>
      </c>
      <c r="F2701" s="5">
        <f>decoded[[#This Row],[FRT_DEC]]-B2700</f>
        <v>97</v>
      </c>
      <c r="G2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INFO]]))),G2700)</f>
        <v>66</v>
      </c>
    </row>
    <row r="2702" spans="1:7" x14ac:dyDescent="0.25">
      <c r="A2702" s="4" t="s">
        <v>3053</v>
      </c>
      <c r="B2702" s="5">
        <v>1556342021953</v>
      </c>
      <c r="C2702" s="4" t="s">
        <v>7196</v>
      </c>
      <c r="D2702" s="4" t="s">
        <v>8</v>
      </c>
      <c r="E2702" s="6" t="s">
        <v>4089</v>
      </c>
      <c r="F2702" s="5">
        <f>decoded[[#This Row],[FRT_DEC]]-B2701</f>
        <v>5</v>
      </c>
      <c r="G2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INFO]]))),G2701)</f>
        <v>66</v>
      </c>
    </row>
    <row r="2703" spans="1:7" x14ac:dyDescent="0.25">
      <c r="A2703" s="4" t="s">
        <v>3054</v>
      </c>
      <c r="B2703" s="5">
        <v>1556342024625</v>
      </c>
      <c r="C2703" s="4" t="s">
        <v>7197</v>
      </c>
      <c r="D2703" s="4" t="s">
        <v>13</v>
      </c>
      <c r="E2703" s="6" t="s">
        <v>5</v>
      </c>
      <c r="F2703" s="5">
        <f>decoded[[#This Row],[FRT_DEC]]-B2702</f>
        <v>2672</v>
      </c>
      <c r="G2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INFO]]))),G2702)</f>
        <v>66</v>
      </c>
    </row>
    <row r="2704" spans="1:7" x14ac:dyDescent="0.25">
      <c r="A2704" s="4" t="s">
        <v>3055</v>
      </c>
      <c r="B2704" s="5">
        <v>1556342024631</v>
      </c>
      <c r="C2704" s="4" t="s">
        <v>7198</v>
      </c>
      <c r="D2704" s="4" t="s">
        <v>11</v>
      </c>
      <c r="E2704" s="6" t="s">
        <v>4021</v>
      </c>
      <c r="F2704" s="5">
        <f>decoded[[#This Row],[FRT_DEC]]-B2703</f>
        <v>6</v>
      </c>
      <c r="G2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INFO]]))),G2703)</f>
        <v>66</v>
      </c>
    </row>
    <row r="2705" spans="1:7" x14ac:dyDescent="0.25">
      <c r="A2705" s="4" t="s">
        <v>3056</v>
      </c>
      <c r="B2705" s="5">
        <v>1556342024669</v>
      </c>
      <c r="C2705" s="4" t="s">
        <v>7199</v>
      </c>
      <c r="D2705" s="4" t="s">
        <v>12</v>
      </c>
      <c r="E2705" s="6" t="s">
        <v>4</v>
      </c>
      <c r="F2705" s="5">
        <f>decoded[[#This Row],[FRT_DEC]]-B2704</f>
        <v>38</v>
      </c>
      <c r="G2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INFO]]))),G2704)</f>
        <v>66</v>
      </c>
    </row>
    <row r="2706" spans="1:7" x14ac:dyDescent="0.25">
      <c r="A2706" s="4" t="s">
        <v>3057</v>
      </c>
      <c r="B2706" s="5">
        <v>1556342024673</v>
      </c>
      <c r="C2706" s="4" t="s">
        <v>7200</v>
      </c>
      <c r="D2706" s="4" t="s">
        <v>14</v>
      </c>
      <c r="E2706" s="6" t="s">
        <v>6</v>
      </c>
      <c r="F2706" s="5">
        <f>decoded[[#This Row],[FRT_DEC]]-B2705</f>
        <v>4</v>
      </c>
      <c r="G2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INFO]]))),G2705)</f>
        <v>66</v>
      </c>
    </row>
    <row r="2707" spans="1:7" x14ac:dyDescent="0.25">
      <c r="A2707" s="4" t="s">
        <v>3058</v>
      </c>
      <c r="B2707" s="5">
        <v>1556342024682</v>
      </c>
      <c r="C2707" s="4" t="s">
        <v>7201</v>
      </c>
      <c r="D2707" s="4" t="s">
        <v>14</v>
      </c>
      <c r="E2707" s="6" t="s">
        <v>36</v>
      </c>
      <c r="F2707" s="5">
        <f>decoded[[#This Row],[FRT_DEC]]-B2706</f>
        <v>9</v>
      </c>
      <c r="G2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INFO]]))),G2706)</f>
        <v>66</v>
      </c>
    </row>
    <row r="2708" spans="1:7" x14ac:dyDescent="0.25">
      <c r="A2708" s="4" t="s">
        <v>3059</v>
      </c>
      <c r="B2708" s="5">
        <v>1556342024690</v>
      </c>
      <c r="C2708" s="4" t="s">
        <v>7202</v>
      </c>
      <c r="D2708" s="4" t="s">
        <v>11</v>
      </c>
      <c r="E2708" s="6" t="s">
        <v>4008</v>
      </c>
      <c r="F2708" s="5">
        <f>decoded[[#This Row],[FRT_DEC]]-B2707</f>
        <v>8</v>
      </c>
      <c r="G2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INFO]]))),G2707)</f>
        <v>66</v>
      </c>
    </row>
    <row r="2709" spans="1:7" x14ac:dyDescent="0.25">
      <c r="A2709" s="4" t="s">
        <v>3060</v>
      </c>
      <c r="B2709" s="5">
        <v>1556342024710</v>
      </c>
      <c r="C2709" s="4" t="s">
        <v>7203</v>
      </c>
      <c r="D2709" s="4" t="s">
        <v>8</v>
      </c>
      <c r="E2709" s="6" t="s">
        <v>4105</v>
      </c>
      <c r="F2709" s="5">
        <f>decoded[[#This Row],[FRT_DEC]]-B2708</f>
        <v>20</v>
      </c>
      <c r="G2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INFO]]))),G2708)</f>
        <v>66</v>
      </c>
    </row>
    <row r="2710" spans="1:7" x14ac:dyDescent="0.25">
      <c r="A2710" s="4" t="s">
        <v>3061</v>
      </c>
      <c r="B2710" s="5">
        <v>1556342024736</v>
      </c>
      <c r="C2710" s="4" t="s">
        <v>7204</v>
      </c>
      <c r="D2710" s="4" t="s">
        <v>12</v>
      </c>
      <c r="E2710" s="6" t="s">
        <v>4</v>
      </c>
      <c r="F2710" s="5">
        <f>decoded[[#This Row],[FRT_DEC]]-B2709</f>
        <v>26</v>
      </c>
      <c r="G2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INFO]]))),G2709)</f>
        <v>66</v>
      </c>
    </row>
    <row r="2711" spans="1:7" x14ac:dyDescent="0.25">
      <c r="A2711" s="4" t="s">
        <v>3062</v>
      </c>
      <c r="B2711" s="5">
        <v>1556342024742</v>
      </c>
      <c r="C2711" s="4" t="s">
        <v>7205</v>
      </c>
      <c r="D2711" s="4" t="s">
        <v>8</v>
      </c>
      <c r="E2711" s="6" t="s">
        <v>4079</v>
      </c>
      <c r="F2711" s="5">
        <f>decoded[[#This Row],[FRT_DEC]]-B2710</f>
        <v>6</v>
      </c>
      <c r="G2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INFO]]))),G2710)</f>
        <v>66</v>
      </c>
    </row>
    <row r="2712" spans="1:7" x14ac:dyDescent="0.25">
      <c r="A2712" s="4" t="s">
        <v>3063</v>
      </c>
      <c r="B2712" s="5">
        <v>1556342975421</v>
      </c>
      <c r="C2712" s="4" t="s">
        <v>7206</v>
      </c>
      <c r="D2712" s="4" t="s">
        <v>13</v>
      </c>
      <c r="E2712" s="6" t="s">
        <v>5</v>
      </c>
      <c r="F2712" s="5">
        <f>decoded[[#This Row],[FRT_DEC]]-B2711</f>
        <v>950679</v>
      </c>
      <c r="G2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INFO]]))),G2711)</f>
        <v>66</v>
      </c>
    </row>
    <row r="2713" spans="1:7" x14ac:dyDescent="0.25">
      <c r="A2713" s="4" t="s">
        <v>3064</v>
      </c>
      <c r="B2713" s="5">
        <v>1556342975425</v>
      </c>
      <c r="C2713" s="4" t="s">
        <v>7207</v>
      </c>
      <c r="D2713" s="4" t="s">
        <v>11</v>
      </c>
      <c r="E2713" s="6" t="s">
        <v>4010</v>
      </c>
      <c r="F2713" s="5">
        <f>decoded[[#This Row],[FRT_DEC]]-B2712</f>
        <v>4</v>
      </c>
      <c r="G2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INFO]]))),G2712)</f>
        <v>66</v>
      </c>
    </row>
    <row r="2714" spans="1:7" x14ac:dyDescent="0.25">
      <c r="A2714" s="4" t="s">
        <v>3065</v>
      </c>
      <c r="B2714" s="5">
        <v>1556342975497</v>
      </c>
      <c r="C2714" s="4" t="s">
        <v>7208</v>
      </c>
      <c r="D2714" s="4" t="s">
        <v>12</v>
      </c>
      <c r="E2714" s="6" t="s">
        <v>4</v>
      </c>
      <c r="F2714" s="5">
        <f>decoded[[#This Row],[FRT_DEC]]-B2713</f>
        <v>72</v>
      </c>
      <c r="G2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INFO]]))),G2713)</f>
        <v>66</v>
      </c>
    </row>
    <row r="2715" spans="1:7" x14ac:dyDescent="0.25">
      <c r="A2715" s="4" t="s">
        <v>3066</v>
      </c>
      <c r="B2715" s="5">
        <v>1556342975501</v>
      </c>
      <c r="C2715" s="4" t="s">
        <v>7209</v>
      </c>
      <c r="D2715" s="4" t="s">
        <v>14</v>
      </c>
      <c r="E2715" s="6" t="s">
        <v>6</v>
      </c>
      <c r="F2715" s="5">
        <f>decoded[[#This Row],[FRT_DEC]]-B2714</f>
        <v>4</v>
      </c>
      <c r="G2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INFO]]))),G2714)</f>
        <v>66</v>
      </c>
    </row>
    <row r="2716" spans="1:7" x14ac:dyDescent="0.25">
      <c r="A2716" s="4" t="s">
        <v>3067</v>
      </c>
      <c r="B2716" s="5">
        <v>1556342975508</v>
      </c>
      <c r="C2716" s="4" t="s">
        <v>7210</v>
      </c>
      <c r="D2716" s="4" t="s">
        <v>14</v>
      </c>
      <c r="E2716" s="6" t="s">
        <v>71</v>
      </c>
      <c r="F2716" s="5">
        <f>decoded[[#This Row],[FRT_DEC]]-B2715</f>
        <v>7</v>
      </c>
      <c r="G2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INFO]]))),G2715)</f>
        <v>66</v>
      </c>
    </row>
    <row r="2717" spans="1:7" x14ac:dyDescent="0.25">
      <c r="A2717" s="4" t="s">
        <v>3068</v>
      </c>
      <c r="B2717" s="5">
        <v>1556342975724</v>
      </c>
      <c r="C2717" s="4" t="s">
        <v>7211</v>
      </c>
      <c r="D2717" s="4" t="s">
        <v>73</v>
      </c>
      <c r="E2717" s="6" t="s">
        <v>2164</v>
      </c>
      <c r="F2717" s="5">
        <f>decoded[[#This Row],[FRT_DEC]]-B2716</f>
        <v>216</v>
      </c>
      <c r="G2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INFO]]))),G2716)</f>
        <v>66</v>
      </c>
    </row>
    <row r="2718" spans="1:7" x14ac:dyDescent="0.25">
      <c r="A2718" s="4" t="s">
        <v>3069</v>
      </c>
      <c r="B2718" s="5">
        <v>1556342975729</v>
      </c>
      <c r="C2718" s="4" t="s">
        <v>7212</v>
      </c>
      <c r="D2718" s="4" t="s">
        <v>320</v>
      </c>
      <c r="E2718" s="6" t="s">
        <v>7213</v>
      </c>
      <c r="F2718" s="5">
        <f>decoded[[#This Row],[FRT_DEC]]-B2717</f>
        <v>5</v>
      </c>
      <c r="G2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INFO]]))),G2717)</f>
        <v>66</v>
      </c>
    </row>
    <row r="2719" spans="1:7" x14ac:dyDescent="0.25">
      <c r="A2719" s="4" t="s">
        <v>3070</v>
      </c>
      <c r="B2719" s="5">
        <v>1556342975732</v>
      </c>
      <c r="C2719" s="4" t="s">
        <v>7214</v>
      </c>
      <c r="D2719" s="4" t="s">
        <v>241</v>
      </c>
      <c r="E2719" s="6" t="s">
        <v>3764</v>
      </c>
      <c r="F2719" s="5">
        <f>decoded[[#This Row],[FRT_DEC]]-B2718</f>
        <v>3</v>
      </c>
      <c r="G2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INFO]]))),G2718)</f>
        <v>66</v>
      </c>
    </row>
    <row r="2720" spans="1:7" x14ac:dyDescent="0.25">
      <c r="A2720" s="4" t="s">
        <v>3071</v>
      </c>
      <c r="B2720" s="5">
        <v>1556342975761</v>
      </c>
      <c r="C2720" s="4" t="s">
        <v>7215</v>
      </c>
      <c r="D2720" s="4" t="s">
        <v>2162</v>
      </c>
      <c r="E2720" s="6" t="s">
        <v>3745</v>
      </c>
      <c r="F2720" s="5">
        <f>decoded[[#This Row],[FRT_DEC]]-B2719</f>
        <v>29</v>
      </c>
      <c r="G2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INFO]]))),G2719)</f>
        <v>66</v>
      </c>
    </row>
    <row r="2721" spans="1:7" x14ac:dyDescent="0.25">
      <c r="A2721" s="4" t="s">
        <v>3072</v>
      </c>
      <c r="B2721" s="5">
        <v>1556342975767</v>
      </c>
      <c r="C2721" s="4" t="s">
        <v>7216</v>
      </c>
      <c r="D2721" s="4" t="s">
        <v>74</v>
      </c>
      <c r="E2721" s="6" t="s">
        <v>243</v>
      </c>
      <c r="F2721" s="5">
        <f>decoded[[#This Row],[FRT_DEC]]-B2720</f>
        <v>6</v>
      </c>
      <c r="G2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INFO]]))),G2720)</f>
        <v>66</v>
      </c>
    </row>
    <row r="2722" spans="1:7" x14ac:dyDescent="0.25">
      <c r="A2722" s="4" t="s">
        <v>3073</v>
      </c>
      <c r="B2722" s="5">
        <v>1556342975769</v>
      </c>
      <c r="C2722" s="4" t="s">
        <v>7217</v>
      </c>
      <c r="D2722" s="4" t="s">
        <v>74</v>
      </c>
      <c r="E2722" s="6" t="s">
        <v>7218</v>
      </c>
      <c r="F2722" s="5">
        <f>decoded[[#This Row],[FRT_DEC]]-B2721</f>
        <v>2</v>
      </c>
      <c r="G2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INFO]]))),G2721)</f>
        <v>66</v>
      </c>
    </row>
    <row r="2723" spans="1:7" x14ac:dyDescent="0.25">
      <c r="A2723" s="4" t="s">
        <v>3074</v>
      </c>
      <c r="B2723" s="5">
        <v>1556342975783</v>
      </c>
      <c r="C2723" s="4" t="s">
        <v>7219</v>
      </c>
      <c r="D2723" s="4" t="s">
        <v>51</v>
      </c>
      <c r="E2723" s="6" t="s">
        <v>3748</v>
      </c>
      <c r="F2723" s="5">
        <f>decoded[[#This Row],[FRT_DEC]]-B2722</f>
        <v>14</v>
      </c>
      <c r="G2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INFO]]))),G2722)</f>
        <v>66</v>
      </c>
    </row>
    <row r="2724" spans="1:7" x14ac:dyDescent="0.25">
      <c r="A2724" s="4" t="s">
        <v>3075</v>
      </c>
      <c r="B2724" s="5">
        <v>1556342975786</v>
      </c>
      <c r="C2724" s="4" t="s">
        <v>7220</v>
      </c>
      <c r="D2724" s="4" t="s">
        <v>51</v>
      </c>
      <c r="E2724" s="6" t="s">
        <v>7221</v>
      </c>
      <c r="F2724" s="5">
        <f>decoded[[#This Row],[FRT_DEC]]-B2723</f>
        <v>3</v>
      </c>
      <c r="G2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INFO]]))),G2723)</f>
        <v>66</v>
      </c>
    </row>
    <row r="2725" spans="1:7" x14ac:dyDescent="0.25">
      <c r="A2725" s="4" t="s">
        <v>3076</v>
      </c>
      <c r="B2725" s="5">
        <v>1556342975791</v>
      </c>
      <c r="C2725" s="4" t="s">
        <v>7222</v>
      </c>
      <c r="D2725" s="4" t="s">
        <v>247</v>
      </c>
      <c r="E2725" s="6" t="s">
        <v>248</v>
      </c>
      <c r="F2725" s="5">
        <f>decoded[[#This Row],[FRT_DEC]]-B2724</f>
        <v>5</v>
      </c>
      <c r="G2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INFO]]))),G2724)</f>
        <v>66</v>
      </c>
    </row>
    <row r="2726" spans="1:7" x14ac:dyDescent="0.25">
      <c r="A2726" s="4" t="s">
        <v>3077</v>
      </c>
      <c r="B2726" s="5">
        <v>1556342975795</v>
      </c>
      <c r="C2726" s="4" t="s">
        <v>7223</v>
      </c>
      <c r="D2726" s="4" t="s">
        <v>11</v>
      </c>
      <c r="E2726" s="6" t="s">
        <v>4019</v>
      </c>
      <c r="F2726" s="5">
        <f>decoded[[#This Row],[FRT_DEC]]-B2725</f>
        <v>4</v>
      </c>
      <c r="G2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INFO]]))),G2725)</f>
        <v>66</v>
      </c>
    </row>
    <row r="2727" spans="1:7" x14ac:dyDescent="0.25">
      <c r="A2727" s="4" t="s">
        <v>3078</v>
      </c>
      <c r="B2727" s="5">
        <v>1556342975807</v>
      </c>
      <c r="C2727" s="4" t="s">
        <v>7224</v>
      </c>
      <c r="D2727" s="4" t="s">
        <v>52</v>
      </c>
      <c r="E2727" s="6" t="s">
        <v>321</v>
      </c>
      <c r="F2727" s="5">
        <f>decoded[[#This Row],[FRT_DEC]]-B2726</f>
        <v>12</v>
      </c>
      <c r="G2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INFO]]))),G2726)</f>
        <v>66</v>
      </c>
    </row>
    <row r="2728" spans="1:7" x14ac:dyDescent="0.25">
      <c r="A2728" s="4" t="s">
        <v>3079</v>
      </c>
      <c r="B2728" s="5">
        <v>1556342975816</v>
      </c>
      <c r="C2728" s="4" t="s">
        <v>7225</v>
      </c>
      <c r="D2728" s="4" t="s">
        <v>2082</v>
      </c>
      <c r="E2728" s="6" t="s">
        <v>4026</v>
      </c>
      <c r="F2728" s="5">
        <f>decoded[[#This Row],[FRT_DEC]]-B2727</f>
        <v>9</v>
      </c>
      <c r="G2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INFO]]))),G2727)</f>
        <v>66</v>
      </c>
    </row>
    <row r="2729" spans="1:7" x14ac:dyDescent="0.25">
      <c r="A2729" s="4" t="s">
        <v>3080</v>
      </c>
      <c r="B2729" s="5">
        <v>1556342975818</v>
      </c>
      <c r="C2729" s="4" t="s">
        <v>7226</v>
      </c>
      <c r="D2729" s="4" t="s">
        <v>322</v>
      </c>
      <c r="E2729" s="6" t="s">
        <v>7227</v>
      </c>
      <c r="F2729" s="5">
        <f>decoded[[#This Row],[FRT_DEC]]-B2728</f>
        <v>2</v>
      </c>
      <c r="G2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INFO]]))),G2728)</f>
        <v>66</v>
      </c>
    </row>
    <row r="2730" spans="1:7" x14ac:dyDescent="0.25">
      <c r="A2730" s="4" t="s">
        <v>3081</v>
      </c>
      <c r="B2730" s="5">
        <v>1556342975837</v>
      </c>
      <c r="C2730" s="4" t="s">
        <v>7228</v>
      </c>
      <c r="D2730" s="4" t="s">
        <v>12</v>
      </c>
      <c r="E2730" s="6" t="s">
        <v>4</v>
      </c>
      <c r="F2730" s="5">
        <f>decoded[[#This Row],[FRT_DEC]]-B2729</f>
        <v>19</v>
      </c>
      <c r="G2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INFO]]))),G2729)</f>
        <v>66</v>
      </c>
    </row>
    <row r="2731" spans="1:7" x14ac:dyDescent="0.25">
      <c r="A2731" s="4" t="s">
        <v>3082</v>
      </c>
      <c r="B2731" s="5">
        <v>1556342975843</v>
      </c>
      <c r="C2731" s="4" t="s">
        <v>7229</v>
      </c>
      <c r="D2731" s="4" t="s">
        <v>8</v>
      </c>
      <c r="E2731" s="6" t="s">
        <v>4089</v>
      </c>
      <c r="F2731" s="5">
        <f>decoded[[#This Row],[FRT_DEC]]-B2730</f>
        <v>6</v>
      </c>
      <c r="G2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INFO]]))),G2730)</f>
        <v>66</v>
      </c>
    </row>
    <row r="2732" spans="1:7" x14ac:dyDescent="0.25">
      <c r="A2732" s="4" t="s">
        <v>3083</v>
      </c>
      <c r="B2732" s="5">
        <v>1556342976777</v>
      </c>
      <c r="C2732" s="4" t="s">
        <v>7230</v>
      </c>
      <c r="D2732" s="4" t="s">
        <v>10</v>
      </c>
      <c r="E2732" s="6" t="s">
        <v>7231</v>
      </c>
      <c r="F2732" s="5">
        <f>decoded[[#This Row],[FRT_DEC]]-B2731</f>
        <v>934</v>
      </c>
      <c r="G2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INFO]]))),G2731)</f>
        <v>66</v>
      </c>
    </row>
    <row r="2733" spans="1:7" x14ac:dyDescent="0.25">
      <c r="A2733" s="4" t="s">
        <v>3084</v>
      </c>
      <c r="B2733" s="5">
        <v>1556342976780</v>
      </c>
      <c r="C2733" s="4" t="s">
        <v>7232</v>
      </c>
      <c r="D2733" s="4" t="s">
        <v>10</v>
      </c>
      <c r="E2733" s="6" t="s">
        <v>7233</v>
      </c>
      <c r="F2733" s="5">
        <f>decoded[[#This Row],[FRT_DEC]]-B2732</f>
        <v>3</v>
      </c>
      <c r="G2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INFO]]))),G2732)</f>
        <v>66</v>
      </c>
    </row>
    <row r="2734" spans="1:7" x14ac:dyDescent="0.25">
      <c r="A2734" s="4" t="s">
        <v>3085</v>
      </c>
      <c r="B2734" s="5">
        <v>1556342976783</v>
      </c>
      <c r="C2734" s="4" t="s">
        <v>7234</v>
      </c>
      <c r="D2734" s="4" t="s">
        <v>10</v>
      </c>
      <c r="E2734" s="6" t="s">
        <v>7235</v>
      </c>
      <c r="F2734" s="5">
        <f>decoded[[#This Row],[FRT_DEC]]-B2733</f>
        <v>3</v>
      </c>
      <c r="G2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INFO]]))),G2733)</f>
        <v>66</v>
      </c>
    </row>
    <row r="2735" spans="1:7" x14ac:dyDescent="0.25">
      <c r="A2735" s="4" t="s">
        <v>3086</v>
      </c>
      <c r="B2735" s="5">
        <v>1556342976788</v>
      </c>
      <c r="C2735" s="4" t="s">
        <v>7236</v>
      </c>
      <c r="D2735" s="4" t="s">
        <v>1131</v>
      </c>
      <c r="E2735" s="6" t="s">
        <v>2120</v>
      </c>
      <c r="F2735" s="5">
        <f>decoded[[#This Row],[FRT_DEC]]-B2734</f>
        <v>5</v>
      </c>
      <c r="G2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INFO]]))),G2734)</f>
        <v>66</v>
      </c>
    </row>
    <row r="2736" spans="1:7" x14ac:dyDescent="0.25">
      <c r="A2736" s="4" t="s">
        <v>3087</v>
      </c>
      <c r="B2736" s="5">
        <v>1556342976791</v>
      </c>
      <c r="C2736" s="4" t="s">
        <v>7237</v>
      </c>
      <c r="D2736" s="4" t="s">
        <v>1131</v>
      </c>
      <c r="E2736" s="6" t="s">
        <v>2128</v>
      </c>
      <c r="F2736" s="5">
        <f>decoded[[#This Row],[FRT_DEC]]-B2735</f>
        <v>3</v>
      </c>
      <c r="G2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INFO]]))),G2735)</f>
        <v>66</v>
      </c>
    </row>
    <row r="2737" spans="1:7" x14ac:dyDescent="0.25">
      <c r="A2737" s="4" t="s">
        <v>3088</v>
      </c>
      <c r="B2737" s="5">
        <v>1556342976794</v>
      </c>
      <c r="C2737" s="4" t="s">
        <v>7238</v>
      </c>
      <c r="D2737" s="4" t="s">
        <v>65</v>
      </c>
      <c r="E2737" s="6" t="s">
        <v>66</v>
      </c>
      <c r="F2737" s="5">
        <f>decoded[[#This Row],[FRT_DEC]]-B2736</f>
        <v>3</v>
      </c>
      <c r="G2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INFO]]))),G2736)</f>
        <v>66</v>
      </c>
    </row>
    <row r="2738" spans="1:7" x14ac:dyDescent="0.25">
      <c r="A2738" s="4" t="s">
        <v>3089</v>
      </c>
      <c r="B2738" s="5">
        <v>1556342976801</v>
      </c>
      <c r="C2738" s="4" t="s">
        <v>7239</v>
      </c>
      <c r="D2738" s="4" t="s">
        <v>97</v>
      </c>
      <c r="E2738" s="6" t="s">
        <v>2129</v>
      </c>
      <c r="F2738" s="5">
        <f>decoded[[#This Row],[FRT_DEC]]-B2737</f>
        <v>7</v>
      </c>
      <c r="G2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INFO]]))),G2737)</f>
        <v>66</v>
      </c>
    </row>
    <row r="2739" spans="1:7" x14ac:dyDescent="0.25">
      <c r="A2739" s="4" t="s">
        <v>3090</v>
      </c>
      <c r="B2739" s="5">
        <v>1556342976814</v>
      </c>
      <c r="C2739" s="4" t="s">
        <v>7240</v>
      </c>
      <c r="D2739" s="4" t="s">
        <v>9</v>
      </c>
      <c r="E2739" s="6" t="s">
        <v>4002</v>
      </c>
      <c r="F2739" s="5">
        <f>decoded[[#This Row],[FRT_DEC]]-B2738</f>
        <v>13</v>
      </c>
      <c r="G2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INFO]]))),G2738)</f>
        <v>66</v>
      </c>
    </row>
    <row r="2740" spans="1:7" x14ac:dyDescent="0.25">
      <c r="A2740" s="4" t="s">
        <v>3091</v>
      </c>
      <c r="B2740" s="5">
        <v>1556342976819</v>
      </c>
      <c r="C2740" s="4" t="s">
        <v>7241</v>
      </c>
      <c r="D2740" s="4" t="s">
        <v>16</v>
      </c>
      <c r="E2740" s="6" t="s">
        <v>7242</v>
      </c>
      <c r="F2740" s="5">
        <f>decoded[[#This Row],[FRT_DEC]]-B2739</f>
        <v>5</v>
      </c>
      <c r="G2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INFO]]))),G2739)</f>
        <v>67</v>
      </c>
    </row>
    <row r="2741" spans="1:7" x14ac:dyDescent="0.25">
      <c r="A2741" s="4" t="s">
        <v>3092</v>
      </c>
      <c r="B2741" s="5">
        <v>1556342976840</v>
      </c>
      <c r="C2741" s="4" t="s">
        <v>7243</v>
      </c>
      <c r="D2741" s="4" t="s">
        <v>97</v>
      </c>
      <c r="E2741" s="6" t="s">
        <v>2131</v>
      </c>
      <c r="F2741" s="5">
        <f>decoded[[#This Row],[FRT_DEC]]-B2740</f>
        <v>21</v>
      </c>
      <c r="G2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INFO]]))),G2740)</f>
        <v>67</v>
      </c>
    </row>
    <row r="2742" spans="1:7" x14ac:dyDescent="0.25">
      <c r="A2742" s="4" t="s">
        <v>3093</v>
      </c>
      <c r="B2742" s="5">
        <v>1556342976861</v>
      </c>
      <c r="C2742" s="4" t="s">
        <v>7244</v>
      </c>
      <c r="D2742" s="4" t="s">
        <v>3726</v>
      </c>
      <c r="E2742" s="6" t="s">
        <v>7245</v>
      </c>
      <c r="F2742" s="5">
        <f>decoded[[#This Row],[FRT_DEC]]-B2741</f>
        <v>21</v>
      </c>
      <c r="G2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INFO]]))),G2741)</f>
        <v>67</v>
      </c>
    </row>
    <row r="2743" spans="1:7" x14ac:dyDescent="0.25">
      <c r="A2743" s="4" t="s">
        <v>3094</v>
      </c>
      <c r="B2743" s="5">
        <v>1556342976863</v>
      </c>
      <c r="C2743" s="4" t="s">
        <v>7246</v>
      </c>
      <c r="D2743" s="4" t="s">
        <v>3726</v>
      </c>
      <c r="E2743" s="6" t="s">
        <v>3986</v>
      </c>
      <c r="F2743" s="5">
        <f>decoded[[#This Row],[FRT_DEC]]-B2742</f>
        <v>2</v>
      </c>
      <c r="G2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INFO]]))),G2742)</f>
        <v>67</v>
      </c>
    </row>
    <row r="2744" spans="1:7" x14ac:dyDescent="0.25">
      <c r="A2744" s="4" t="s">
        <v>3095</v>
      </c>
      <c r="B2744" s="5">
        <v>1556342977769</v>
      </c>
      <c r="C2744" s="4" t="s">
        <v>7247</v>
      </c>
      <c r="D2744" s="4" t="s">
        <v>275</v>
      </c>
      <c r="E2744" s="6" t="s">
        <v>7248</v>
      </c>
      <c r="F2744" s="5">
        <f>decoded[[#This Row],[FRT_DEC]]-B2743</f>
        <v>906</v>
      </c>
      <c r="G2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INFO]]))),G2743)</f>
        <v>67</v>
      </c>
    </row>
    <row r="2745" spans="1:7" x14ac:dyDescent="0.25">
      <c r="A2745" s="4" t="s">
        <v>3096</v>
      </c>
      <c r="B2745" s="5">
        <v>1556342980859</v>
      </c>
      <c r="C2745" s="4" t="s">
        <v>7249</v>
      </c>
      <c r="D2745" s="4" t="s">
        <v>15</v>
      </c>
      <c r="E2745" s="6" t="s">
        <v>7250</v>
      </c>
      <c r="F2745" s="5">
        <f>decoded[[#This Row],[FRT_DEC]]-B2744</f>
        <v>3090</v>
      </c>
      <c r="G2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INFO]]))),G2744)</f>
        <v>67</v>
      </c>
    </row>
    <row r="2746" spans="1:7" x14ac:dyDescent="0.25">
      <c r="A2746" s="4" t="s">
        <v>3097</v>
      </c>
      <c r="B2746" s="5">
        <v>1556342980863</v>
      </c>
      <c r="C2746" s="4" t="s">
        <v>7251</v>
      </c>
      <c r="D2746" s="4" t="s">
        <v>15</v>
      </c>
      <c r="E2746" s="6" t="s">
        <v>3987</v>
      </c>
      <c r="F2746" s="5">
        <f>decoded[[#This Row],[FRT_DEC]]-B2745</f>
        <v>4</v>
      </c>
      <c r="G2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INFO]]))),G2745)</f>
        <v>67</v>
      </c>
    </row>
    <row r="2747" spans="1:7" x14ac:dyDescent="0.25">
      <c r="A2747" s="4" t="s">
        <v>3098</v>
      </c>
      <c r="B2747" s="5">
        <v>1556342980865</v>
      </c>
      <c r="C2747" s="4" t="s">
        <v>7252</v>
      </c>
      <c r="D2747" s="4" t="s">
        <v>3744</v>
      </c>
      <c r="E2747" s="6" t="s">
        <v>7253</v>
      </c>
      <c r="F2747" s="5">
        <f>decoded[[#This Row],[FRT_DEC]]-B2746</f>
        <v>2</v>
      </c>
      <c r="G2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INFO]]))),G2746)</f>
        <v>67</v>
      </c>
    </row>
    <row r="2748" spans="1:7" x14ac:dyDescent="0.25">
      <c r="A2748" s="4" t="s">
        <v>3099</v>
      </c>
      <c r="B2748" s="5">
        <v>1556342980868</v>
      </c>
      <c r="C2748" s="4" t="s">
        <v>7254</v>
      </c>
      <c r="D2748" s="4" t="s">
        <v>3744</v>
      </c>
      <c r="E2748" s="6" t="s">
        <v>3988</v>
      </c>
      <c r="F2748" s="5">
        <f>decoded[[#This Row],[FRT_DEC]]-B2747</f>
        <v>3</v>
      </c>
      <c r="G2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INFO]]))),G2747)</f>
        <v>67</v>
      </c>
    </row>
    <row r="2749" spans="1:7" x14ac:dyDescent="0.25">
      <c r="A2749" s="4" t="s">
        <v>3100</v>
      </c>
      <c r="B2749" s="5">
        <v>1556342980902</v>
      </c>
      <c r="C2749" s="4" t="s">
        <v>7255</v>
      </c>
      <c r="D2749" s="4" t="s">
        <v>3765</v>
      </c>
      <c r="E2749" s="6" t="s">
        <v>3766</v>
      </c>
      <c r="F2749" s="5">
        <f>decoded[[#This Row],[FRT_DEC]]-B2748</f>
        <v>34</v>
      </c>
      <c r="G2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INFO]]))),G2748)</f>
        <v>67</v>
      </c>
    </row>
    <row r="2750" spans="1:7" x14ac:dyDescent="0.25">
      <c r="A2750" s="4" t="s">
        <v>3101</v>
      </c>
      <c r="B2750" s="5">
        <v>1556342980905</v>
      </c>
      <c r="C2750" s="4" t="s">
        <v>7256</v>
      </c>
      <c r="D2750" s="4" t="s">
        <v>267</v>
      </c>
      <c r="E2750" s="6" t="s">
        <v>2165</v>
      </c>
      <c r="F2750" s="5">
        <f>decoded[[#This Row],[FRT_DEC]]-B2749</f>
        <v>3</v>
      </c>
      <c r="G2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INFO]]))),G2749)</f>
        <v>67</v>
      </c>
    </row>
    <row r="2751" spans="1:7" x14ac:dyDescent="0.25">
      <c r="A2751" s="4" t="s">
        <v>3102</v>
      </c>
      <c r="B2751" s="5">
        <v>1556342980908</v>
      </c>
      <c r="C2751" s="4" t="s">
        <v>7257</v>
      </c>
      <c r="D2751" s="4" t="s">
        <v>269</v>
      </c>
      <c r="E2751" s="6" t="s">
        <v>4086</v>
      </c>
      <c r="F2751" s="5">
        <f>decoded[[#This Row],[FRT_DEC]]-B2750</f>
        <v>3</v>
      </c>
      <c r="G2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INFO]]))),G2750)</f>
        <v>67</v>
      </c>
    </row>
    <row r="2752" spans="1:7" x14ac:dyDescent="0.25">
      <c r="A2752" s="4" t="s">
        <v>3103</v>
      </c>
      <c r="B2752" s="5">
        <v>1556342980913</v>
      </c>
      <c r="C2752" s="4" t="s">
        <v>7258</v>
      </c>
      <c r="D2752" s="4" t="s">
        <v>1131</v>
      </c>
      <c r="E2752" s="6" t="s">
        <v>2132</v>
      </c>
      <c r="F2752" s="5">
        <f>decoded[[#This Row],[FRT_DEC]]-B2751</f>
        <v>5</v>
      </c>
      <c r="G2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INFO]]))),G2751)</f>
        <v>67</v>
      </c>
    </row>
    <row r="2753" spans="1:7" x14ac:dyDescent="0.25">
      <c r="A2753" s="4" t="s">
        <v>3104</v>
      </c>
      <c r="B2753" s="5">
        <v>1556342980919</v>
      </c>
      <c r="C2753" s="4" t="s">
        <v>7259</v>
      </c>
      <c r="D2753" s="4" t="s">
        <v>97</v>
      </c>
      <c r="E2753" s="6" t="s">
        <v>2133</v>
      </c>
      <c r="F2753" s="5">
        <f>decoded[[#This Row],[FRT_DEC]]-B2752</f>
        <v>6</v>
      </c>
      <c r="G2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INFO]]))),G2752)</f>
        <v>67</v>
      </c>
    </row>
    <row r="2754" spans="1:7" x14ac:dyDescent="0.25">
      <c r="A2754" s="4" t="s">
        <v>3105</v>
      </c>
      <c r="B2754" s="5">
        <v>1556342980923</v>
      </c>
      <c r="C2754" s="4" t="s">
        <v>7260</v>
      </c>
      <c r="D2754" s="4" t="s">
        <v>97</v>
      </c>
      <c r="E2754" s="6" t="s">
        <v>2134</v>
      </c>
      <c r="F2754" s="5">
        <f>decoded[[#This Row],[FRT_DEC]]-B2753</f>
        <v>4</v>
      </c>
      <c r="G2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INFO]]))),G2753)</f>
        <v>67</v>
      </c>
    </row>
    <row r="2755" spans="1:7" x14ac:dyDescent="0.25">
      <c r="A2755" s="4" t="s">
        <v>3106</v>
      </c>
      <c r="B2755" s="5">
        <v>1556342980933</v>
      </c>
      <c r="C2755" s="4" t="s">
        <v>7261</v>
      </c>
      <c r="D2755" s="4" t="s">
        <v>272</v>
      </c>
      <c r="E2755" s="6" t="s">
        <v>7262</v>
      </c>
      <c r="F2755" s="5">
        <f>decoded[[#This Row],[FRT_DEC]]-B2754</f>
        <v>10</v>
      </c>
      <c r="G2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INFO]]))),G2754)</f>
        <v>67</v>
      </c>
    </row>
    <row r="2756" spans="1:7" x14ac:dyDescent="0.25">
      <c r="A2756" s="4" t="s">
        <v>3107</v>
      </c>
      <c r="B2756" s="5">
        <v>1556342981464</v>
      </c>
      <c r="C2756" s="4" t="s">
        <v>7263</v>
      </c>
      <c r="D2756" s="4" t="s">
        <v>1131</v>
      </c>
      <c r="E2756" s="6" t="s">
        <v>2135</v>
      </c>
      <c r="F2756" s="5">
        <f>decoded[[#This Row],[FRT_DEC]]-B2755</f>
        <v>531</v>
      </c>
      <c r="G2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INFO]]))),G2755)</f>
        <v>67</v>
      </c>
    </row>
    <row r="2757" spans="1:7" x14ac:dyDescent="0.25">
      <c r="A2757" s="4" t="s">
        <v>3108</v>
      </c>
      <c r="B2757" s="5">
        <v>1556342981470</v>
      </c>
      <c r="C2757" s="4" t="s">
        <v>7264</v>
      </c>
      <c r="D2757" s="4" t="s">
        <v>97</v>
      </c>
      <c r="E2757" s="6" t="s">
        <v>2136</v>
      </c>
      <c r="F2757" s="5">
        <f>decoded[[#This Row],[FRT_DEC]]-B2756</f>
        <v>6</v>
      </c>
      <c r="G2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INFO]]))),G2756)</f>
        <v>67</v>
      </c>
    </row>
    <row r="2758" spans="1:7" x14ac:dyDescent="0.25">
      <c r="A2758" s="4" t="s">
        <v>3109</v>
      </c>
      <c r="B2758" s="5">
        <v>1556342981482</v>
      </c>
      <c r="C2758" s="4" t="s">
        <v>7265</v>
      </c>
      <c r="D2758" s="4" t="s">
        <v>3727</v>
      </c>
      <c r="E2758" s="6" t="s">
        <v>7266</v>
      </c>
      <c r="F2758" s="5">
        <f>decoded[[#This Row],[FRT_DEC]]-B2757</f>
        <v>12</v>
      </c>
      <c r="G2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INFO]]))),G2757)</f>
        <v>67</v>
      </c>
    </row>
    <row r="2759" spans="1:7" x14ac:dyDescent="0.25">
      <c r="A2759" s="4" t="s">
        <v>3110</v>
      </c>
      <c r="B2759" s="5">
        <v>1556342981635</v>
      </c>
      <c r="C2759" s="4" t="s">
        <v>7267</v>
      </c>
      <c r="D2759" s="4" t="s">
        <v>289</v>
      </c>
      <c r="E2759" s="6" t="s">
        <v>7268</v>
      </c>
      <c r="F2759" s="5">
        <f>decoded[[#This Row],[FRT_DEC]]-B2758</f>
        <v>153</v>
      </c>
      <c r="G2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INFO]]))),G2758)</f>
        <v>67</v>
      </c>
    </row>
    <row r="2760" spans="1:7" x14ac:dyDescent="0.25">
      <c r="A2760" s="4" t="s">
        <v>3111</v>
      </c>
      <c r="B2760" s="5">
        <v>1556342982788</v>
      </c>
      <c r="C2760" s="4" t="s">
        <v>7269</v>
      </c>
      <c r="D2760" s="4" t="s">
        <v>109</v>
      </c>
      <c r="E2760" s="6" t="s">
        <v>3759</v>
      </c>
      <c r="F2760" s="5">
        <f>decoded[[#This Row],[FRT_DEC]]-B2759</f>
        <v>1153</v>
      </c>
      <c r="G2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INFO]]))),G2759)</f>
        <v>67</v>
      </c>
    </row>
    <row r="2761" spans="1:7" x14ac:dyDescent="0.25">
      <c r="A2761" s="4" t="s">
        <v>3112</v>
      </c>
      <c r="B2761" s="5">
        <v>1556342982790</v>
      </c>
      <c r="C2761" s="4" t="s">
        <v>7270</v>
      </c>
      <c r="D2761" s="4" t="s">
        <v>3742</v>
      </c>
      <c r="E2761" s="6" t="s">
        <v>7271</v>
      </c>
      <c r="F2761" s="5">
        <f>decoded[[#This Row],[FRT_DEC]]-B2760</f>
        <v>2</v>
      </c>
      <c r="G2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INFO]]))),G2760)</f>
        <v>67</v>
      </c>
    </row>
    <row r="2762" spans="1:7" x14ac:dyDescent="0.25">
      <c r="A2762" s="4" t="s">
        <v>3113</v>
      </c>
      <c r="B2762" s="5">
        <v>1556342982793</v>
      </c>
      <c r="C2762" s="4" t="s">
        <v>7272</v>
      </c>
      <c r="D2762" s="4" t="s">
        <v>3742</v>
      </c>
      <c r="E2762" s="6" t="s">
        <v>3982</v>
      </c>
      <c r="F2762" s="5">
        <f>decoded[[#This Row],[FRT_DEC]]-B2761</f>
        <v>3</v>
      </c>
      <c r="G2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INFO]]))),G2761)</f>
        <v>67</v>
      </c>
    </row>
    <row r="2763" spans="1:7" x14ac:dyDescent="0.25">
      <c r="A2763" s="4" t="s">
        <v>3114</v>
      </c>
      <c r="B2763" s="5">
        <v>1556342982807</v>
      </c>
      <c r="C2763" s="4" t="s">
        <v>7273</v>
      </c>
      <c r="D2763" s="4" t="s">
        <v>1131</v>
      </c>
      <c r="E2763" s="6" t="s">
        <v>2137</v>
      </c>
      <c r="F2763" s="5">
        <f>decoded[[#This Row],[FRT_DEC]]-B2762</f>
        <v>14</v>
      </c>
      <c r="G2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INFO]]))),G2762)</f>
        <v>67</v>
      </c>
    </row>
    <row r="2764" spans="1:7" x14ac:dyDescent="0.25">
      <c r="A2764" s="4" t="s">
        <v>3115</v>
      </c>
      <c r="B2764" s="5">
        <v>1556342982811</v>
      </c>
      <c r="C2764" s="4" t="s">
        <v>7274</v>
      </c>
      <c r="D2764" s="4" t="s">
        <v>97</v>
      </c>
      <c r="E2764" s="6" t="s">
        <v>2138</v>
      </c>
      <c r="F2764" s="5">
        <f>decoded[[#This Row],[FRT_DEC]]-B2763</f>
        <v>4</v>
      </c>
      <c r="G2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INFO]]))),G2763)</f>
        <v>67</v>
      </c>
    </row>
    <row r="2765" spans="1:7" x14ac:dyDescent="0.25">
      <c r="A2765" s="4" t="s">
        <v>3116</v>
      </c>
      <c r="B2765" s="5">
        <v>1556342982880</v>
      </c>
      <c r="C2765" s="4" t="s">
        <v>7275</v>
      </c>
      <c r="D2765" s="4" t="s">
        <v>110</v>
      </c>
      <c r="E2765" s="6" t="s">
        <v>290</v>
      </c>
      <c r="F2765" s="5">
        <f>decoded[[#This Row],[FRT_DEC]]-B2764</f>
        <v>69</v>
      </c>
      <c r="G2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INFO]]))),G2764)</f>
        <v>67</v>
      </c>
    </row>
    <row r="2766" spans="1:7" x14ac:dyDescent="0.25">
      <c r="A2766" s="4" t="s">
        <v>3117</v>
      </c>
      <c r="B2766" s="5">
        <v>1556342982892</v>
      </c>
      <c r="C2766" s="4" t="s">
        <v>7276</v>
      </c>
      <c r="D2766" s="4" t="s">
        <v>1131</v>
      </c>
      <c r="E2766" s="6" t="s">
        <v>2139</v>
      </c>
      <c r="F2766" s="5">
        <f>decoded[[#This Row],[FRT_DEC]]-B2765</f>
        <v>12</v>
      </c>
      <c r="G2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INFO]]))),G2765)</f>
        <v>67</v>
      </c>
    </row>
    <row r="2767" spans="1:7" x14ac:dyDescent="0.25">
      <c r="A2767" s="4" t="s">
        <v>3118</v>
      </c>
      <c r="B2767" s="5">
        <v>1556342982898</v>
      </c>
      <c r="C2767" s="4" t="s">
        <v>7277</v>
      </c>
      <c r="D2767" s="4" t="s">
        <v>97</v>
      </c>
      <c r="E2767" s="6" t="s">
        <v>2140</v>
      </c>
      <c r="F2767" s="5">
        <f>decoded[[#This Row],[FRT_DEC]]-B2766</f>
        <v>6</v>
      </c>
      <c r="G2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INFO]]))),G2766)</f>
        <v>67</v>
      </c>
    </row>
    <row r="2768" spans="1:7" x14ac:dyDescent="0.25">
      <c r="A2768" s="4" t="s">
        <v>3119</v>
      </c>
      <c r="B2768" s="5">
        <v>1556342983536</v>
      </c>
      <c r="C2768" s="4" t="s">
        <v>7278</v>
      </c>
      <c r="D2768" s="4" t="s">
        <v>112</v>
      </c>
      <c r="E2768" s="6" t="s">
        <v>3757</v>
      </c>
      <c r="F2768" s="5">
        <f>decoded[[#This Row],[FRT_DEC]]-B2767</f>
        <v>638</v>
      </c>
      <c r="G2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INFO]]))),G2767)</f>
        <v>67</v>
      </c>
    </row>
    <row r="2769" spans="1:7" x14ac:dyDescent="0.25">
      <c r="A2769" s="4" t="s">
        <v>3120</v>
      </c>
      <c r="B2769" s="5">
        <v>1556342983550</v>
      </c>
      <c r="C2769" s="4" t="s">
        <v>7279</v>
      </c>
      <c r="D2769" s="4" t="s">
        <v>1131</v>
      </c>
      <c r="E2769" s="6" t="s">
        <v>2141</v>
      </c>
      <c r="F2769" s="5">
        <f>decoded[[#This Row],[FRT_DEC]]-B2768</f>
        <v>14</v>
      </c>
      <c r="G2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INFO]]))),G2768)</f>
        <v>67</v>
      </c>
    </row>
    <row r="2770" spans="1:7" x14ac:dyDescent="0.25">
      <c r="A2770" s="4" t="s">
        <v>3121</v>
      </c>
      <c r="B2770" s="5">
        <v>1556342983554</v>
      </c>
      <c r="C2770" s="4" t="s">
        <v>7280</v>
      </c>
      <c r="D2770" s="4" t="s">
        <v>97</v>
      </c>
      <c r="E2770" s="6" t="s">
        <v>2142</v>
      </c>
      <c r="F2770" s="5">
        <f>decoded[[#This Row],[FRT_DEC]]-B2769</f>
        <v>4</v>
      </c>
      <c r="G2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INFO]]))),G2769)</f>
        <v>67</v>
      </c>
    </row>
    <row r="2771" spans="1:7" x14ac:dyDescent="0.25">
      <c r="A2771" s="4" t="s">
        <v>3122</v>
      </c>
      <c r="B2771" s="5">
        <v>1556342983560</v>
      </c>
      <c r="C2771" s="4" t="s">
        <v>7281</v>
      </c>
      <c r="D2771" s="4" t="s">
        <v>11</v>
      </c>
      <c r="E2771" s="6" t="s">
        <v>4006</v>
      </c>
      <c r="F2771" s="5">
        <f>decoded[[#This Row],[FRT_DEC]]-B2770</f>
        <v>6</v>
      </c>
      <c r="G2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INFO]]))),G2770)</f>
        <v>67</v>
      </c>
    </row>
    <row r="2772" spans="1:7" x14ac:dyDescent="0.25">
      <c r="A2772" s="4" t="s">
        <v>3123</v>
      </c>
      <c r="B2772" s="5">
        <v>1556342983570</v>
      </c>
      <c r="C2772" s="4" t="s">
        <v>7282</v>
      </c>
      <c r="D2772" s="4" t="s">
        <v>52</v>
      </c>
      <c r="E2772" s="6" t="s">
        <v>2078</v>
      </c>
      <c r="F2772" s="5">
        <f>decoded[[#This Row],[FRT_DEC]]-B2771</f>
        <v>10</v>
      </c>
      <c r="G2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INFO]]))),G2771)</f>
        <v>67</v>
      </c>
    </row>
    <row r="2773" spans="1:7" x14ac:dyDescent="0.25">
      <c r="A2773" s="4" t="s">
        <v>3124</v>
      </c>
      <c r="B2773" s="5">
        <v>1556342983572</v>
      </c>
      <c r="C2773" s="4" t="s">
        <v>7283</v>
      </c>
      <c r="D2773" s="4" t="s">
        <v>2079</v>
      </c>
      <c r="E2773" s="6" t="s">
        <v>7284</v>
      </c>
      <c r="F2773" s="5">
        <f>decoded[[#This Row],[FRT_DEC]]-B2772</f>
        <v>2</v>
      </c>
      <c r="G2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INFO]]))),G2772)</f>
        <v>67</v>
      </c>
    </row>
    <row r="2774" spans="1:7" x14ac:dyDescent="0.25">
      <c r="A2774" s="4" t="s">
        <v>3125</v>
      </c>
      <c r="B2774" s="5">
        <v>1556342983597</v>
      </c>
      <c r="C2774" s="4" t="s">
        <v>7285</v>
      </c>
      <c r="D2774" s="4" t="s">
        <v>12</v>
      </c>
      <c r="E2774" s="6" t="s">
        <v>4</v>
      </c>
      <c r="F2774" s="5">
        <f>decoded[[#This Row],[FRT_DEC]]-B2773</f>
        <v>25</v>
      </c>
      <c r="G2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INFO]]))),G2773)</f>
        <v>67</v>
      </c>
    </row>
    <row r="2775" spans="1:7" x14ac:dyDescent="0.25">
      <c r="A2775" s="4" t="s">
        <v>3126</v>
      </c>
      <c r="B2775" s="5">
        <v>1556342983606</v>
      </c>
      <c r="C2775" s="4" t="s">
        <v>7286</v>
      </c>
      <c r="D2775" s="4" t="s">
        <v>8</v>
      </c>
      <c r="E2775" s="6" t="s">
        <v>4089</v>
      </c>
      <c r="F2775" s="5">
        <f>decoded[[#This Row],[FRT_DEC]]-B2774</f>
        <v>9</v>
      </c>
      <c r="G2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INFO]]))),G2774)</f>
        <v>67</v>
      </c>
    </row>
    <row r="2776" spans="1:7" x14ac:dyDescent="0.25">
      <c r="A2776" s="4" t="s">
        <v>3127</v>
      </c>
      <c r="B2776" s="5">
        <v>1556342983797</v>
      </c>
      <c r="C2776" s="4" t="s">
        <v>7287</v>
      </c>
      <c r="D2776" s="4" t="s">
        <v>13</v>
      </c>
      <c r="E2776" s="6" t="s">
        <v>5</v>
      </c>
      <c r="F2776" s="5">
        <f>decoded[[#This Row],[FRT_DEC]]-B2775</f>
        <v>191</v>
      </c>
      <c r="G2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INFO]]))),G2775)</f>
        <v>67</v>
      </c>
    </row>
    <row r="2777" spans="1:7" x14ac:dyDescent="0.25">
      <c r="A2777" s="4" t="s">
        <v>3128</v>
      </c>
      <c r="B2777" s="5">
        <v>1556342983801</v>
      </c>
      <c r="C2777" s="4" t="s">
        <v>7288</v>
      </c>
      <c r="D2777" s="4" t="s">
        <v>11</v>
      </c>
      <c r="E2777" s="6" t="s">
        <v>4005</v>
      </c>
      <c r="F2777" s="5">
        <f>decoded[[#This Row],[FRT_DEC]]-B2776</f>
        <v>4</v>
      </c>
      <c r="G2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INFO]]))),G2776)</f>
        <v>67</v>
      </c>
    </row>
    <row r="2778" spans="1:7" x14ac:dyDescent="0.25">
      <c r="A2778" s="4" t="s">
        <v>3129</v>
      </c>
      <c r="B2778" s="5">
        <v>1556342983872</v>
      </c>
      <c r="C2778" s="4" t="s">
        <v>7289</v>
      </c>
      <c r="D2778" s="4" t="s">
        <v>12</v>
      </c>
      <c r="E2778" s="6" t="s">
        <v>4</v>
      </c>
      <c r="F2778" s="5">
        <f>decoded[[#This Row],[FRT_DEC]]-B2777</f>
        <v>71</v>
      </c>
      <c r="G2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INFO]]))),G2777)</f>
        <v>67</v>
      </c>
    </row>
    <row r="2779" spans="1:7" x14ac:dyDescent="0.25">
      <c r="A2779" s="4" t="s">
        <v>3130</v>
      </c>
      <c r="B2779" s="5">
        <v>1556342983876</v>
      </c>
      <c r="C2779" s="4" t="s">
        <v>7290</v>
      </c>
      <c r="D2779" s="4" t="s">
        <v>14</v>
      </c>
      <c r="E2779" s="6" t="s">
        <v>6</v>
      </c>
      <c r="F2779" s="5">
        <f>decoded[[#This Row],[FRT_DEC]]-B2778</f>
        <v>4</v>
      </c>
      <c r="G2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INFO]]))),G2778)</f>
        <v>67</v>
      </c>
    </row>
    <row r="2780" spans="1:7" x14ac:dyDescent="0.25">
      <c r="A2780" s="4" t="s">
        <v>3131</v>
      </c>
      <c r="B2780" s="5">
        <v>1556342983884</v>
      </c>
      <c r="C2780" s="4" t="s">
        <v>7291</v>
      </c>
      <c r="D2780" s="4" t="s">
        <v>14</v>
      </c>
      <c r="E2780" s="6" t="s">
        <v>71</v>
      </c>
      <c r="F2780" s="5">
        <f>decoded[[#This Row],[FRT_DEC]]-B2779</f>
        <v>8</v>
      </c>
      <c r="G2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INFO]]))),G2779)</f>
        <v>67</v>
      </c>
    </row>
    <row r="2781" spans="1:7" x14ac:dyDescent="0.25">
      <c r="A2781" s="4" t="s">
        <v>3132</v>
      </c>
      <c r="B2781" s="5">
        <v>1556342983891</v>
      </c>
      <c r="C2781" s="4" t="s">
        <v>7292</v>
      </c>
      <c r="D2781" s="4" t="s">
        <v>73</v>
      </c>
      <c r="E2781" s="6" t="s">
        <v>2080</v>
      </c>
      <c r="F2781" s="5">
        <f>decoded[[#This Row],[FRT_DEC]]-B2780</f>
        <v>7</v>
      </c>
      <c r="G2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INFO]]))),G2780)</f>
        <v>67</v>
      </c>
    </row>
    <row r="2782" spans="1:7" x14ac:dyDescent="0.25">
      <c r="A2782" s="4" t="s">
        <v>3133</v>
      </c>
      <c r="B2782" s="5">
        <v>1556342983895</v>
      </c>
      <c r="C2782" s="4" t="s">
        <v>7293</v>
      </c>
      <c r="D2782" s="4" t="s">
        <v>2081</v>
      </c>
      <c r="E2782" s="6" t="s">
        <v>2083</v>
      </c>
      <c r="F2782" s="5">
        <f>decoded[[#This Row],[FRT_DEC]]-B2781</f>
        <v>4</v>
      </c>
      <c r="G2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INFO]]))),G2781)</f>
        <v>67</v>
      </c>
    </row>
    <row r="2783" spans="1:7" x14ac:dyDescent="0.25">
      <c r="A2783" s="4" t="s">
        <v>3134</v>
      </c>
      <c r="B2783" s="5">
        <v>1556342983898</v>
      </c>
      <c r="C2783" s="4" t="s">
        <v>7294</v>
      </c>
      <c r="D2783" s="4" t="s">
        <v>8</v>
      </c>
      <c r="E2783" s="6" t="s">
        <v>4087</v>
      </c>
      <c r="F2783" s="5">
        <f>decoded[[#This Row],[FRT_DEC]]-B2782</f>
        <v>3</v>
      </c>
      <c r="G2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INFO]]))),G2782)</f>
        <v>67</v>
      </c>
    </row>
    <row r="2784" spans="1:7" x14ac:dyDescent="0.25">
      <c r="A2784" s="4" t="s">
        <v>3135</v>
      </c>
      <c r="B2784" s="5">
        <v>1556342984235</v>
      </c>
      <c r="C2784" s="4" t="s">
        <v>7295</v>
      </c>
      <c r="D2784" s="4" t="s">
        <v>55</v>
      </c>
      <c r="E2784" s="6" t="s">
        <v>4025</v>
      </c>
      <c r="F2784" s="5">
        <f>decoded[[#This Row],[FRT_DEC]]-B2783</f>
        <v>337</v>
      </c>
      <c r="G2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INFO]]))),G2783)</f>
        <v>67</v>
      </c>
    </row>
    <row r="2785" spans="1:7" x14ac:dyDescent="0.25">
      <c r="A2785" s="4" t="s">
        <v>3136</v>
      </c>
      <c r="B2785" s="5">
        <v>1556342984237</v>
      </c>
      <c r="C2785" s="4" t="s">
        <v>7296</v>
      </c>
      <c r="D2785" s="4" t="s">
        <v>3743</v>
      </c>
      <c r="E2785" s="6" t="s">
        <v>7297</v>
      </c>
      <c r="F2785" s="5">
        <f>decoded[[#This Row],[FRT_DEC]]-B2784</f>
        <v>2</v>
      </c>
      <c r="G2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INFO]]))),G2784)</f>
        <v>67</v>
      </c>
    </row>
    <row r="2786" spans="1:7" x14ac:dyDescent="0.25">
      <c r="A2786" s="4" t="s">
        <v>3137</v>
      </c>
      <c r="B2786" s="5">
        <v>1556342984240</v>
      </c>
      <c r="C2786" s="4" t="s">
        <v>7298</v>
      </c>
      <c r="D2786" s="4" t="s">
        <v>3743</v>
      </c>
      <c r="E2786" s="6" t="s">
        <v>3983</v>
      </c>
      <c r="F2786" s="5">
        <f>decoded[[#This Row],[FRT_DEC]]-B2785</f>
        <v>3</v>
      </c>
      <c r="G2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INFO]]))),G2785)</f>
        <v>67</v>
      </c>
    </row>
    <row r="2787" spans="1:7" ht="30" x14ac:dyDescent="0.25">
      <c r="A2787" s="4" t="s">
        <v>3138</v>
      </c>
      <c r="B2787" s="5">
        <v>1556342984262</v>
      </c>
      <c r="C2787" s="4" t="s">
        <v>7299</v>
      </c>
      <c r="D2787" s="4" t="s">
        <v>267</v>
      </c>
      <c r="E2787" s="6" t="s">
        <v>2166</v>
      </c>
      <c r="F2787" s="5">
        <f>decoded[[#This Row],[FRT_DEC]]-B2786</f>
        <v>22</v>
      </c>
      <c r="G2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INFO]]))),G2786)</f>
        <v>67</v>
      </c>
    </row>
    <row r="2788" spans="1:7" x14ac:dyDescent="0.25">
      <c r="A2788" s="4" t="s">
        <v>3139</v>
      </c>
      <c r="B2788" s="5">
        <v>1556342984267</v>
      </c>
      <c r="C2788" s="4" t="s">
        <v>7300</v>
      </c>
      <c r="D2788" s="4" t="s">
        <v>269</v>
      </c>
      <c r="E2788" s="6" t="s">
        <v>283</v>
      </c>
      <c r="F2788" s="5">
        <f>decoded[[#This Row],[FRT_DEC]]-B2787</f>
        <v>5</v>
      </c>
      <c r="G2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INFO]]))),G2787)</f>
        <v>67</v>
      </c>
    </row>
    <row r="2789" spans="1:7" x14ac:dyDescent="0.25">
      <c r="A2789" s="4" t="s">
        <v>3140</v>
      </c>
      <c r="B2789" s="5">
        <v>1556342984291</v>
      </c>
      <c r="C2789" s="4" t="s">
        <v>7301</v>
      </c>
      <c r="D2789" s="4" t="s">
        <v>11</v>
      </c>
      <c r="E2789" s="6" t="s">
        <v>4007</v>
      </c>
      <c r="F2789" s="5">
        <f>decoded[[#This Row],[FRT_DEC]]-B2788</f>
        <v>24</v>
      </c>
      <c r="G2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INFO]]))),G2788)</f>
        <v>67</v>
      </c>
    </row>
    <row r="2790" spans="1:7" x14ac:dyDescent="0.25">
      <c r="A2790" s="4" t="s">
        <v>3141</v>
      </c>
      <c r="B2790" s="5">
        <v>1556342984311</v>
      </c>
      <c r="C2790" s="4" t="s">
        <v>7302</v>
      </c>
      <c r="D2790" s="4" t="s">
        <v>52</v>
      </c>
      <c r="E2790" s="6" t="s">
        <v>56</v>
      </c>
      <c r="F2790" s="5">
        <f>decoded[[#This Row],[FRT_DEC]]-B2789</f>
        <v>20</v>
      </c>
      <c r="G2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INFO]]))),G2789)</f>
        <v>67</v>
      </c>
    </row>
    <row r="2791" spans="1:7" x14ac:dyDescent="0.25">
      <c r="A2791" s="4" t="s">
        <v>3142</v>
      </c>
      <c r="B2791" s="5">
        <v>1556342984317</v>
      </c>
      <c r="C2791" s="4" t="s">
        <v>7303</v>
      </c>
      <c r="D2791" s="4" t="s">
        <v>272</v>
      </c>
      <c r="E2791" s="6" t="s">
        <v>7304</v>
      </c>
      <c r="F2791" s="5">
        <f>decoded[[#This Row],[FRT_DEC]]-B2790</f>
        <v>6</v>
      </c>
      <c r="G2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INFO]]))),G2790)</f>
        <v>67</v>
      </c>
    </row>
    <row r="2792" spans="1:7" x14ac:dyDescent="0.25">
      <c r="A2792" s="4" t="s">
        <v>3143</v>
      </c>
      <c r="B2792" s="5">
        <v>1556342984323</v>
      </c>
      <c r="C2792" s="4" t="s">
        <v>7305</v>
      </c>
      <c r="D2792" s="4" t="s">
        <v>1131</v>
      </c>
      <c r="E2792" s="6" t="s">
        <v>2143</v>
      </c>
      <c r="F2792" s="5">
        <f>decoded[[#This Row],[FRT_DEC]]-B2791</f>
        <v>6</v>
      </c>
      <c r="G2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INFO]]))),G2791)</f>
        <v>67</v>
      </c>
    </row>
    <row r="2793" spans="1:7" x14ac:dyDescent="0.25">
      <c r="A2793" s="4" t="s">
        <v>3144</v>
      </c>
      <c r="B2793" s="5">
        <v>1556342984328</v>
      </c>
      <c r="C2793" s="4" t="s">
        <v>7306</v>
      </c>
      <c r="D2793" s="4" t="s">
        <v>1131</v>
      </c>
      <c r="E2793" s="6" t="s">
        <v>2144</v>
      </c>
      <c r="F2793" s="5">
        <f>decoded[[#This Row],[FRT_DEC]]-B2792</f>
        <v>5</v>
      </c>
      <c r="G2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INFO]]))),G2792)</f>
        <v>67</v>
      </c>
    </row>
    <row r="2794" spans="1:7" x14ac:dyDescent="0.25">
      <c r="A2794" s="4" t="s">
        <v>3145</v>
      </c>
      <c r="B2794" s="5">
        <v>1556342984340</v>
      </c>
      <c r="C2794" s="4" t="s">
        <v>7307</v>
      </c>
      <c r="D2794" s="4" t="s">
        <v>97</v>
      </c>
      <c r="E2794" s="6" t="s">
        <v>2131</v>
      </c>
      <c r="F2794" s="5">
        <f>decoded[[#This Row],[FRT_DEC]]-B2793</f>
        <v>12</v>
      </c>
      <c r="G2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INFO]]))),G2793)</f>
        <v>67</v>
      </c>
    </row>
    <row r="2795" spans="1:7" x14ac:dyDescent="0.25">
      <c r="A2795" s="4" t="s">
        <v>3146</v>
      </c>
      <c r="B2795" s="5">
        <v>1556342984361</v>
      </c>
      <c r="C2795" s="4" t="s">
        <v>7308</v>
      </c>
      <c r="D2795" s="4" t="s">
        <v>2082</v>
      </c>
      <c r="E2795" s="6" t="s">
        <v>4029</v>
      </c>
      <c r="F2795" s="5">
        <f>decoded[[#This Row],[FRT_DEC]]-B2794</f>
        <v>21</v>
      </c>
      <c r="G2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INFO]]))),G2794)</f>
        <v>67</v>
      </c>
    </row>
    <row r="2796" spans="1:7" x14ac:dyDescent="0.25">
      <c r="A2796" s="4" t="s">
        <v>3147</v>
      </c>
      <c r="B2796" s="5">
        <v>1556342984372</v>
      </c>
      <c r="C2796" s="4" t="s">
        <v>7309</v>
      </c>
      <c r="D2796" s="4" t="s">
        <v>3726</v>
      </c>
      <c r="E2796" s="6" t="s">
        <v>7310</v>
      </c>
      <c r="F2796" s="5">
        <f>decoded[[#This Row],[FRT_DEC]]-B2795</f>
        <v>11</v>
      </c>
      <c r="G2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INFO]]))),G2795)</f>
        <v>67</v>
      </c>
    </row>
    <row r="2797" spans="1:7" x14ac:dyDescent="0.25">
      <c r="A2797" s="4" t="s">
        <v>3148</v>
      </c>
      <c r="B2797" s="5">
        <v>1556342984375</v>
      </c>
      <c r="C2797" s="4" t="s">
        <v>7311</v>
      </c>
      <c r="D2797" s="4" t="s">
        <v>3726</v>
      </c>
      <c r="E2797" s="6" t="s">
        <v>3986</v>
      </c>
      <c r="F2797" s="5">
        <f>decoded[[#This Row],[FRT_DEC]]-B2796</f>
        <v>3</v>
      </c>
      <c r="G2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INFO]]))),G2796)</f>
        <v>67</v>
      </c>
    </row>
    <row r="2798" spans="1:7" x14ac:dyDescent="0.25">
      <c r="A2798" s="4" t="s">
        <v>3149</v>
      </c>
      <c r="B2798" s="5">
        <v>1556342985189</v>
      </c>
      <c r="C2798" s="4" t="s">
        <v>7312</v>
      </c>
      <c r="D2798" s="4" t="s">
        <v>275</v>
      </c>
      <c r="E2798" s="6" t="s">
        <v>7248</v>
      </c>
      <c r="F2798" s="5">
        <f>decoded[[#This Row],[FRT_DEC]]-B2797</f>
        <v>814</v>
      </c>
      <c r="G2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INFO]]))),G2797)</f>
        <v>67</v>
      </c>
    </row>
    <row r="2799" spans="1:7" x14ac:dyDescent="0.25">
      <c r="A2799" s="4" t="s">
        <v>3150</v>
      </c>
      <c r="B2799" s="5">
        <v>1556342985229</v>
      </c>
      <c r="C2799" s="4" t="s">
        <v>7313</v>
      </c>
      <c r="D2799" s="4" t="s">
        <v>12</v>
      </c>
      <c r="E2799" s="6" t="s">
        <v>4</v>
      </c>
      <c r="F2799" s="5">
        <f>decoded[[#This Row],[FRT_DEC]]-B2798</f>
        <v>40</v>
      </c>
      <c r="G2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INFO]]))),G2798)</f>
        <v>67</v>
      </c>
    </row>
    <row r="2800" spans="1:7" x14ac:dyDescent="0.25">
      <c r="A2800" s="4" t="s">
        <v>3151</v>
      </c>
      <c r="B2800" s="5">
        <v>1556342985233</v>
      </c>
      <c r="C2800" s="4" t="s">
        <v>7314</v>
      </c>
      <c r="D2800" s="4" t="s">
        <v>8</v>
      </c>
      <c r="E2800" s="6" t="s">
        <v>4088</v>
      </c>
      <c r="F2800" s="5">
        <f>decoded[[#This Row],[FRT_DEC]]-B2799</f>
        <v>4</v>
      </c>
      <c r="G2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INFO]]))),G2799)</f>
        <v>67</v>
      </c>
    </row>
    <row r="2801" spans="1:7" x14ac:dyDescent="0.25">
      <c r="A2801" s="4" t="s">
        <v>3152</v>
      </c>
      <c r="B2801" s="5">
        <v>1556342994575</v>
      </c>
      <c r="C2801" s="4" t="s">
        <v>7315</v>
      </c>
      <c r="D2801" s="4" t="s">
        <v>13</v>
      </c>
      <c r="E2801" s="6" t="s">
        <v>5</v>
      </c>
      <c r="F2801" s="5">
        <f>decoded[[#This Row],[FRT_DEC]]-B2800</f>
        <v>9342</v>
      </c>
      <c r="G2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INFO]]))),G2800)</f>
        <v>67</v>
      </c>
    </row>
    <row r="2802" spans="1:7" x14ac:dyDescent="0.25">
      <c r="A2802" s="4" t="s">
        <v>3153</v>
      </c>
      <c r="B2802" s="5">
        <v>1556342994580</v>
      </c>
      <c r="C2802" s="4" t="s">
        <v>7316</v>
      </c>
      <c r="D2802" s="4" t="s">
        <v>11</v>
      </c>
      <c r="E2802" s="6" t="s">
        <v>4000</v>
      </c>
      <c r="F2802" s="5">
        <f>decoded[[#This Row],[FRT_DEC]]-B2801</f>
        <v>5</v>
      </c>
      <c r="G2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INFO]]))),G2801)</f>
        <v>67</v>
      </c>
    </row>
    <row r="2803" spans="1:7" x14ac:dyDescent="0.25">
      <c r="A2803" s="4" t="s">
        <v>3154</v>
      </c>
      <c r="B2803" s="5">
        <v>1556342994616</v>
      </c>
      <c r="C2803" s="4" t="s">
        <v>7317</v>
      </c>
      <c r="D2803" s="4" t="s">
        <v>12</v>
      </c>
      <c r="E2803" s="6" t="s">
        <v>4</v>
      </c>
      <c r="F2803" s="5">
        <f>decoded[[#This Row],[FRT_DEC]]-B2802</f>
        <v>36</v>
      </c>
      <c r="G2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INFO]]))),G2802)</f>
        <v>67</v>
      </c>
    </row>
    <row r="2804" spans="1:7" x14ac:dyDescent="0.25">
      <c r="A2804" s="4" t="s">
        <v>3155</v>
      </c>
      <c r="B2804" s="5">
        <v>1556342994619</v>
      </c>
      <c r="C2804" s="4" t="s">
        <v>7318</v>
      </c>
      <c r="D2804" s="4" t="s">
        <v>14</v>
      </c>
      <c r="E2804" s="6" t="s">
        <v>6</v>
      </c>
      <c r="F2804" s="5">
        <f>decoded[[#This Row],[FRT_DEC]]-B2803</f>
        <v>3</v>
      </c>
      <c r="G2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INFO]]))),G2803)</f>
        <v>67</v>
      </c>
    </row>
    <row r="2805" spans="1:7" x14ac:dyDescent="0.25">
      <c r="A2805" s="4" t="s">
        <v>3156</v>
      </c>
      <c r="B2805" s="5">
        <v>1556342994633</v>
      </c>
      <c r="C2805" s="4" t="s">
        <v>7319</v>
      </c>
      <c r="D2805" s="4" t="s">
        <v>14</v>
      </c>
      <c r="E2805" s="6" t="s">
        <v>36</v>
      </c>
      <c r="F2805" s="5">
        <f>decoded[[#This Row],[FRT_DEC]]-B2804</f>
        <v>14</v>
      </c>
      <c r="G2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INFO]]))),G2804)</f>
        <v>67</v>
      </c>
    </row>
    <row r="2806" spans="1:7" x14ac:dyDescent="0.25">
      <c r="A2806" s="4" t="s">
        <v>3157</v>
      </c>
      <c r="B2806" s="5">
        <v>1556342994655</v>
      </c>
      <c r="C2806" s="4" t="s">
        <v>7320</v>
      </c>
      <c r="D2806" s="4" t="s">
        <v>11</v>
      </c>
      <c r="E2806" s="6" t="s">
        <v>4020</v>
      </c>
      <c r="F2806" s="5">
        <f>decoded[[#This Row],[FRT_DEC]]-B2805</f>
        <v>22</v>
      </c>
      <c r="G2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INFO]]))),G2805)</f>
        <v>67</v>
      </c>
    </row>
    <row r="2807" spans="1:7" x14ac:dyDescent="0.25">
      <c r="A2807" s="4" t="s">
        <v>3158</v>
      </c>
      <c r="B2807" s="5">
        <v>1556342994672</v>
      </c>
      <c r="C2807" s="4" t="s">
        <v>7321</v>
      </c>
      <c r="D2807" s="4" t="s">
        <v>8</v>
      </c>
      <c r="E2807" s="6" t="s">
        <v>4085</v>
      </c>
      <c r="F2807" s="5">
        <f>decoded[[#This Row],[FRT_DEC]]-B2806</f>
        <v>17</v>
      </c>
      <c r="G2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INFO]]))),G2806)</f>
        <v>67</v>
      </c>
    </row>
    <row r="2808" spans="1:7" x14ac:dyDescent="0.25">
      <c r="A2808" s="4" t="s">
        <v>3159</v>
      </c>
      <c r="B2808" s="5">
        <v>1556342994695</v>
      </c>
      <c r="C2808" s="4" t="s">
        <v>7322</v>
      </c>
      <c r="D2808" s="4" t="s">
        <v>12</v>
      </c>
      <c r="E2808" s="6" t="s">
        <v>4</v>
      </c>
      <c r="F2808" s="5">
        <f>decoded[[#This Row],[FRT_DEC]]-B2807</f>
        <v>23</v>
      </c>
      <c r="G2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INFO]]))),G2807)</f>
        <v>67</v>
      </c>
    </row>
    <row r="2809" spans="1:7" x14ac:dyDescent="0.25">
      <c r="A2809" s="4" t="s">
        <v>3160</v>
      </c>
      <c r="B2809" s="5">
        <v>1556342994701</v>
      </c>
      <c r="C2809" s="4" t="s">
        <v>7323</v>
      </c>
      <c r="D2809" s="4" t="s">
        <v>8</v>
      </c>
      <c r="E2809" s="6" t="s">
        <v>4104</v>
      </c>
      <c r="F2809" s="5">
        <f>decoded[[#This Row],[FRT_DEC]]-B2808</f>
        <v>6</v>
      </c>
      <c r="G2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INFO]]))),G2808)</f>
        <v>67</v>
      </c>
    </row>
    <row r="2810" spans="1:7" x14ac:dyDescent="0.25">
      <c r="A2810" s="4" t="s">
        <v>3161</v>
      </c>
      <c r="B2810" s="5">
        <v>1556342998599</v>
      </c>
      <c r="C2810" s="4" t="s">
        <v>7324</v>
      </c>
      <c r="D2810" s="4" t="s">
        <v>15</v>
      </c>
      <c r="E2810" s="6" t="s">
        <v>7325</v>
      </c>
      <c r="F2810" s="5">
        <f>decoded[[#This Row],[FRT_DEC]]-B2809</f>
        <v>3898</v>
      </c>
      <c r="G2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INFO]]))),G2809)</f>
        <v>67</v>
      </c>
    </row>
    <row r="2811" spans="1:7" x14ac:dyDescent="0.25">
      <c r="A2811" s="4" t="s">
        <v>3162</v>
      </c>
      <c r="B2811" s="5">
        <v>1556342998601</v>
      </c>
      <c r="C2811" s="4" t="s">
        <v>7326</v>
      </c>
      <c r="D2811" s="4" t="s">
        <v>15</v>
      </c>
      <c r="E2811" s="6" t="s">
        <v>3987</v>
      </c>
      <c r="F2811" s="5">
        <f>decoded[[#This Row],[FRT_DEC]]-B2810</f>
        <v>2</v>
      </c>
      <c r="G2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INFO]]))),G2810)</f>
        <v>67</v>
      </c>
    </row>
    <row r="2812" spans="1:7" x14ac:dyDescent="0.25">
      <c r="A2812" s="4" t="s">
        <v>3163</v>
      </c>
      <c r="B2812" s="5">
        <v>1556342998604</v>
      </c>
      <c r="C2812" s="4" t="s">
        <v>7327</v>
      </c>
      <c r="D2812" s="4" t="s">
        <v>3744</v>
      </c>
      <c r="E2812" s="6" t="s">
        <v>7328</v>
      </c>
      <c r="F2812" s="5">
        <f>decoded[[#This Row],[FRT_DEC]]-B2811</f>
        <v>3</v>
      </c>
      <c r="G2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INFO]]))),G2811)</f>
        <v>67</v>
      </c>
    </row>
    <row r="2813" spans="1:7" x14ac:dyDescent="0.25">
      <c r="A2813" s="4" t="s">
        <v>3164</v>
      </c>
      <c r="B2813" s="5">
        <v>1556342998606</v>
      </c>
      <c r="C2813" s="4" t="s">
        <v>7329</v>
      </c>
      <c r="D2813" s="4" t="s">
        <v>3744</v>
      </c>
      <c r="E2813" s="6" t="s">
        <v>3988</v>
      </c>
      <c r="F2813" s="5">
        <f>decoded[[#This Row],[FRT_DEC]]-B2812</f>
        <v>2</v>
      </c>
      <c r="G2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INFO]]))),G2812)</f>
        <v>67</v>
      </c>
    </row>
    <row r="2814" spans="1:7" x14ac:dyDescent="0.25">
      <c r="A2814" s="4" t="s">
        <v>3165</v>
      </c>
      <c r="B2814" s="5">
        <v>1556342998690</v>
      </c>
      <c r="C2814" s="4" t="s">
        <v>7330</v>
      </c>
      <c r="D2814" s="4" t="s">
        <v>3765</v>
      </c>
      <c r="E2814" s="6" t="s">
        <v>3766</v>
      </c>
      <c r="F2814" s="5">
        <f>decoded[[#This Row],[FRT_DEC]]-B2813</f>
        <v>84</v>
      </c>
      <c r="G2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INFO]]))),G2813)</f>
        <v>67</v>
      </c>
    </row>
    <row r="2815" spans="1:7" ht="30" x14ac:dyDescent="0.25">
      <c r="A2815" s="4" t="s">
        <v>3166</v>
      </c>
      <c r="B2815" s="5">
        <v>1556342998693</v>
      </c>
      <c r="C2815" s="4" t="s">
        <v>7331</v>
      </c>
      <c r="D2815" s="4" t="s">
        <v>267</v>
      </c>
      <c r="E2815" s="6" t="s">
        <v>3724</v>
      </c>
      <c r="F2815" s="5">
        <f>decoded[[#This Row],[FRT_DEC]]-B2814</f>
        <v>3</v>
      </c>
      <c r="G2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INFO]]))),G2814)</f>
        <v>67</v>
      </c>
    </row>
    <row r="2816" spans="1:7" x14ac:dyDescent="0.25">
      <c r="A2816" s="4" t="s">
        <v>3167</v>
      </c>
      <c r="B2816" s="5">
        <v>1556342998697</v>
      </c>
      <c r="C2816" s="4" t="s">
        <v>7332</v>
      </c>
      <c r="D2816" s="4" t="s">
        <v>269</v>
      </c>
      <c r="E2816" s="6" t="s">
        <v>283</v>
      </c>
      <c r="F2816" s="5">
        <f>decoded[[#This Row],[FRT_DEC]]-B2815</f>
        <v>4</v>
      </c>
      <c r="G2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INFO]]))),G2815)</f>
        <v>67</v>
      </c>
    </row>
    <row r="2817" spans="1:7" x14ac:dyDescent="0.25">
      <c r="A2817" s="4" t="s">
        <v>3168</v>
      </c>
      <c r="B2817" s="5">
        <v>1556342998704</v>
      </c>
      <c r="C2817" s="4" t="s">
        <v>7333</v>
      </c>
      <c r="D2817" s="4" t="s">
        <v>1131</v>
      </c>
      <c r="E2817" s="6" t="s">
        <v>2132</v>
      </c>
      <c r="F2817" s="5">
        <f>decoded[[#This Row],[FRT_DEC]]-B2816</f>
        <v>7</v>
      </c>
      <c r="G2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INFO]]))),G2816)</f>
        <v>67</v>
      </c>
    </row>
    <row r="2818" spans="1:7" x14ac:dyDescent="0.25">
      <c r="A2818" s="4" t="s">
        <v>3169</v>
      </c>
      <c r="B2818" s="5">
        <v>1556342998709</v>
      </c>
      <c r="C2818" s="4" t="s">
        <v>7334</v>
      </c>
      <c r="D2818" s="4" t="s">
        <v>97</v>
      </c>
      <c r="E2818" s="6" t="s">
        <v>2133</v>
      </c>
      <c r="F2818" s="5">
        <f>decoded[[#This Row],[FRT_DEC]]-B2817</f>
        <v>5</v>
      </c>
      <c r="G2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INFO]]))),G2817)</f>
        <v>67</v>
      </c>
    </row>
    <row r="2819" spans="1:7" x14ac:dyDescent="0.25">
      <c r="A2819" s="4" t="s">
        <v>3170</v>
      </c>
      <c r="B2819" s="5">
        <v>1556342998713</v>
      </c>
      <c r="C2819" s="4" t="s">
        <v>7335</v>
      </c>
      <c r="D2819" s="4" t="s">
        <v>97</v>
      </c>
      <c r="E2819" s="6" t="s">
        <v>2134</v>
      </c>
      <c r="F2819" s="5">
        <f>decoded[[#This Row],[FRT_DEC]]-B2818</f>
        <v>4</v>
      </c>
      <c r="G2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INFO]]))),G2818)</f>
        <v>67</v>
      </c>
    </row>
    <row r="2820" spans="1:7" x14ac:dyDescent="0.25">
      <c r="A2820" s="4" t="s">
        <v>3171</v>
      </c>
      <c r="B2820" s="5">
        <v>1556342998725</v>
      </c>
      <c r="C2820" s="4" t="s">
        <v>7336</v>
      </c>
      <c r="D2820" s="4" t="s">
        <v>272</v>
      </c>
      <c r="E2820" s="6" t="s">
        <v>7337</v>
      </c>
      <c r="F2820" s="5">
        <f>decoded[[#This Row],[FRT_DEC]]-B2819</f>
        <v>12</v>
      </c>
      <c r="G2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INFO]]))),G2819)</f>
        <v>67</v>
      </c>
    </row>
    <row r="2821" spans="1:7" x14ac:dyDescent="0.25">
      <c r="A2821" s="4" t="s">
        <v>3172</v>
      </c>
      <c r="B2821" s="5">
        <v>1556342999062</v>
      </c>
      <c r="C2821" s="4" t="s">
        <v>7338</v>
      </c>
      <c r="D2821" s="4" t="s">
        <v>1131</v>
      </c>
      <c r="E2821" s="6" t="s">
        <v>2135</v>
      </c>
      <c r="F2821" s="5">
        <f>decoded[[#This Row],[FRT_DEC]]-B2820</f>
        <v>337</v>
      </c>
      <c r="G2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INFO]]))),G2820)</f>
        <v>67</v>
      </c>
    </row>
    <row r="2822" spans="1:7" x14ac:dyDescent="0.25">
      <c r="A2822" s="4" t="s">
        <v>3173</v>
      </c>
      <c r="B2822" s="5">
        <v>1556342999067</v>
      </c>
      <c r="C2822" s="4" t="s">
        <v>7339</v>
      </c>
      <c r="D2822" s="4" t="s">
        <v>97</v>
      </c>
      <c r="E2822" s="6" t="s">
        <v>2136</v>
      </c>
      <c r="F2822" s="5">
        <f>decoded[[#This Row],[FRT_DEC]]-B2821</f>
        <v>5</v>
      </c>
      <c r="G2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INFO]]))),G2821)</f>
        <v>67</v>
      </c>
    </row>
    <row r="2823" spans="1:7" x14ac:dyDescent="0.25">
      <c r="A2823" s="4" t="s">
        <v>3174</v>
      </c>
      <c r="B2823" s="5">
        <v>1556342999081</v>
      </c>
      <c r="C2823" s="4" t="s">
        <v>7340</v>
      </c>
      <c r="D2823" s="4" t="s">
        <v>3727</v>
      </c>
      <c r="E2823" s="6" t="s">
        <v>7266</v>
      </c>
      <c r="F2823" s="5">
        <f>decoded[[#This Row],[FRT_DEC]]-B2822</f>
        <v>14</v>
      </c>
      <c r="G2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INFO]]))),G2822)</f>
        <v>67</v>
      </c>
    </row>
    <row r="2824" spans="1:7" x14ac:dyDescent="0.25">
      <c r="A2824" s="4" t="s">
        <v>3175</v>
      </c>
      <c r="B2824" s="5">
        <v>1556342999098</v>
      </c>
      <c r="C2824" s="4" t="s">
        <v>7341</v>
      </c>
      <c r="D2824" s="4" t="s">
        <v>289</v>
      </c>
      <c r="E2824" s="6" t="s">
        <v>7268</v>
      </c>
      <c r="F2824" s="5">
        <f>decoded[[#This Row],[FRT_DEC]]-B2823</f>
        <v>17</v>
      </c>
      <c r="G2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INFO]]))),G2823)</f>
        <v>67</v>
      </c>
    </row>
    <row r="2825" spans="1:7" x14ac:dyDescent="0.25">
      <c r="A2825" s="4" t="s">
        <v>3176</v>
      </c>
      <c r="B2825" s="5">
        <v>1556343000528</v>
      </c>
      <c r="C2825" s="4" t="s">
        <v>7342</v>
      </c>
      <c r="D2825" s="4" t="s">
        <v>109</v>
      </c>
      <c r="E2825" s="6" t="s">
        <v>3989</v>
      </c>
      <c r="F2825" s="5">
        <f>decoded[[#This Row],[FRT_DEC]]-B2824</f>
        <v>1430</v>
      </c>
      <c r="G2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INFO]]))),G2824)</f>
        <v>67</v>
      </c>
    </row>
    <row r="2826" spans="1:7" x14ac:dyDescent="0.25">
      <c r="A2826" s="4" t="s">
        <v>3177</v>
      </c>
      <c r="B2826" s="5">
        <v>1556343000531</v>
      </c>
      <c r="C2826" s="4" t="s">
        <v>7343</v>
      </c>
      <c r="D2826" s="4" t="s">
        <v>3742</v>
      </c>
      <c r="E2826" s="6" t="s">
        <v>7344</v>
      </c>
      <c r="F2826" s="5">
        <f>decoded[[#This Row],[FRT_DEC]]-B2825</f>
        <v>3</v>
      </c>
      <c r="G2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INFO]]))),G2825)</f>
        <v>67</v>
      </c>
    </row>
    <row r="2827" spans="1:7" x14ac:dyDescent="0.25">
      <c r="A2827" s="4" t="s">
        <v>3178</v>
      </c>
      <c r="B2827" s="5">
        <v>1556343000533</v>
      </c>
      <c r="C2827" s="4" t="s">
        <v>7345</v>
      </c>
      <c r="D2827" s="4" t="s">
        <v>3742</v>
      </c>
      <c r="E2827" s="6" t="s">
        <v>3982</v>
      </c>
      <c r="F2827" s="5">
        <f>decoded[[#This Row],[FRT_DEC]]-B2826</f>
        <v>2</v>
      </c>
      <c r="G2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INFO]]))),G2826)</f>
        <v>67</v>
      </c>
    </row>
    <row r="2828" spans="1:7" x14ac:dyDescent="0.25">
      <c r="A2828" s="4" t="s">
        <v>3179</v>
      </c>
      <c r="B2828" s="5">
        <v>1556343000547</v>
      </c>
      <c r="C2828" s="4" t="s">
        <v>7346</v>
      </c>
      <c r="D2828" s="4" t="s">
        <v>1131</v>
      </c>
      <c r="E2828" s="6" t="s">
        <v>2137</v>
      </c>
      <c r="F2828" s="5">
        <f>decoded[[#This Row],[FRT_DEC]]-B2827</f>
        <v>14</v>
      </c>
      <c r="G2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INFO]]))),G2827)</f>
        <v>67</v>
      </c>
    </row>
    <row r="2829" spans="1:7" x14ac:dyDescent="0.25">
      <c r="A2829" s="4" t="s">
        <v>3180</v>
      </c>
      <c r="B2829" s="5">
        <v>1556343000551</v>
      </c>
      <c r="C2829" s="4" t="s">
        <v>7347</v>
      </c>
      <c r="D2829" s="4" t="s">
        <v>97</v>
      </c>
      <c r="E2829" s="6" t="s">
        <v>2138</v>
      </c>
      <c r="F2829" s="5">
        <f>decoded[[#This Row],[FRT_DEC]]-B2828</f>
        <v>4</v>
      </c>
      <c r="G2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INFO]]))),G2828)</f>
        <v>67</v>
      </c>
    </row>
    <row r="2830" spans="1:7" x14ac:dyDescent="0.25">
      <c r="A2830" s="4" t="s">
        <v>3181</v>
      </c>
      <c r="B2830" s="5">
        <v>1556343000619</v>
      </c>
      <c r="C2830" s="4" t="s">
        <v>7348</v>
      </c>
      <c r="D2830" s="4" t="s">
        <v>110</v>
      </c>
      <c r="E2830" s="6" t="s">
        <v>290</v>
      </c>
      <c r="F2830" s="5">
        <f>decoded[[#This Row],[FRT_DEC]]-B2829</f>
        <v>68</v>
      </c>
      <c r="G2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INFO]]))),G2829)</f>
        <v>67</v>
      </c>
    </row>
    <row r="2831" spans="1:7" x14ac:dyDescent="0.25">
      <c r="A2831" s="4" t="s">
        <v>3182</v>
      </c>
      <c r="B2831" s="5">
        <v>1556343000632</v>
      </c>
      <c r="C2831" s="4" t="s">
        <v>7349</v>
      </c>
      <c r="D2831" s="4" t="s">
        <v>1131</v>
      </c>
      <c r="E2831" s="6" t="s">
        <v>2139</v>
      </c>
      <c r="F2831" s="5">
        <f>decoded[[#This Row],[FRT_DEC]]-B2830</f>
        <v>13</v>
      </c>
      <c r="G2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INFO]]))),G2830)</f>
        <v>67</v>
      </c>
    </row>
    <row r="2832" spans="1:7" x14ac:dyDescent="0.25">
      <c r="A2832" s="4" t="s">
        <v>3183</v>
      </c>
      <c r="B2832" s="5">
        <v>1556343000636</v>
      </c>
      <c r="C2832" s="4" t="s">
        <v>7350</v>
      </c>
      <c r="D2832" s="4" t="s">
        <v>97</v>
      </c>
      <c r="E2832" s="6" t="s">
        <v>2140</v>
      </c>
      <c r="F2832" s="5">
        <f>decoded[[#This Row],[FRT_DEC]]-B2831</f>
        <v>4</v>
      </c>
      <c r="G2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INFO]]))),G2831)</f>
        <v>67</v>
      </c>
    </row>
    <row r="2833" spans="1:7" x14ac:dyDescent="0.25">
      <c r="A2833" s="4" t="s">
        <v>3184</v>
      </c>
      <c r="B2833" s="5">
        <v>1556343001275</v>
      </c>
      <c r="C2833" s="4" t="s">
        <v>7351</v>
      </c>
      <c r="D2833" s="4" t="s">
        <v>112</v>
      </c>
      <c r="E2833" s="6" t="s">
        <v>3757</v>
      </c>
      <c r="F2833" s="5">
        <f>decoded[[#This Row],[FRT_DEC]]-B2832</f>
        <v>639</v>
      </c>
      <c r="G2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INFO]]))),G2832)</f>
        <v>67</v>
      </c>
    </row>
    <row r="2834" spans="1:7" x14ac:dyDescent="0.25">
      <c r="A2834" s="4" t="s">
        <v>3185</v>
      </c>
      <c r="B2834" s="5">
        <v>1556343001289</v>
      </c>
      <c r="C2834" s="4" t="s">
        <v>7352</v>
      </c>
      <c r="D2834" s="4" t="s">
        <v>1131</v>
      </c>
      <c r="E2834" s="6" t="s">
        <v>2141</v>
      </c>
      <c r="F2834" s="5">
        <f>decoded[[#This Row],[FRT_DEC]]-B2833</f>
        <v>14</v>
      </c>
      <c r="G2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INFO]]))),G2833)</f>
        <v>67</v>
      </c>
    </row>
    <row r="2835" spans="1:7" x14ac:dyDescent="0.25">
      <c r="A2835" s="4" t="s">
        <v>3186</v>
      </c>
      <c r="B2835" s="5">
        <v>1556343001293</v>
      </c>
      <c r="C2835" s="4" t="s">
        <v>7353</v>
      </c>
      <c r="D2835" s="4" t="s">
        <v>97</v>
      </c>
      <c r="E2835" s="6" t="s">
        <v>2142</v>
      </c>
      <c r="F2835" s="5">
        <f>decoded[[#This Row],[FRT_DEC]]-B2834</f>
        <v>4</v>
      </c>
      <c r="G2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INFO]]))),G2834)</f>
        <v>67</v>
      </c>
    </row>
    <row r="2836" spans="1:7" x14ac:dyDescent="0.25">
      <c r="A2836" s="4" t="s">
        <v>3187</v>
      </c>
      <c r="B2836" s="5">
        <v>1556343001297</v>
      </c>
      <c r="C2836" s="4" t="s">
        <v>7354</v>
      </c>
      <c r="D2836" s="4" t="s">
        <v>291</v>
      </c>
      <c r="E2836" s="6" t="s">
        <v>7355</v>
      </c>
      <c r="F2836" s="5">
        <f>decoded[[#This Row],[FRT_DEC]]-B2835</f>
        <v>4</v>
      </c>
      <c r="G2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INFO]]))),G2835)</f>
        <v>67</v>
      </c>
    </row>
    <row r="2837" spans="1:7" x14ac:dyDescent="0.25">
      <c r="A2837" s="4" t="s">
        <v>3188</v>
      </c>
      <c r="B2837" s="5">
        <v>1556343001303</v>
      </c>
      <c r="C2837" s="4" t="s">
        <v>7356</v>
      </c>
      <c r="D2837" s="4" t="s">
        <v>11</v>
      </c>
      <c r="E2837" s="6" t="s">
        <v>4012</v>
      </c>
      <c r="F2837" s="5">
        <f>decoded[[#This Row],[FRT_DEC]]-B2836</f>
        <v>6</v>
      </c>
      <c r="G2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INFO]]))),G2836)</f>
        <v>67</v>
      </c>
    </row>
    <row r="2838" spans="1:7" x14ac:dyDescent="0.25">
      <c r="A2838" s="4" t="s">
        <v>3189</v>
      </c>
      <c r="B2838" s="5">
        <v>1556343001313</v>
      </c>
      <c r="C2838" s="4" t="s">
        <v>7357</v>
      </c>
      <c r="D2838" s="4" t="s">
        <v>52</v>
      </c>
      <c r="E2838" s="6" t="s">
        <v>356</v>
      </c>
      <c r="F2838" s="5">
        <f>decoded[[#This Row],[FRT_DEC]]-B2837</f>
        <v>10</v>
      </c>
      <c r="G2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INFO]]))),G2837)</f>
        <v>67</v>
      </c>
    </row>
    <row r="2839" spans="1:7" x14ac:dyDescent="0.25">
      <c r="A2839" s="4" t="s">
        <v>3190</v>
      </c>
      <c r="B2839" s="5">
        <v>1556343001315</v>
      </c>
      <c r="C2839" s="4" t="s">
        <v>7358</v>
      </c>
      <c r="D2839" s="4" t="s">
        <v>358</v>
      </c>
      <c r="E2839" s="6" t="s">
        <v>7359</v>
      </c>
      <c r="F2839" s="5">
        <f>decoded[[#This Row],[FRT_DEC]]-B2838</f>
        <v>2</v>
      </c>
      <c r="G2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INFO]]))),G2838)</f>
        <v>67</v>
      </c>
    </row>
    <row r="2840" spans="1:7" x14ac:dyDescent="0.25">
      <c r="A2840" s="4" t="s">
        <v>3191</v>
      </c>
      <c r="B2840" s="5">
        <v>1556343001319</v>
      </c>
      <c r="C2840" s="4" t="s">
        <v>7360</v>
      </c>
      <c r="D2840" s="4" t="s">
        <v>8</v>
      </c>
      <c r="E2840" s="6" t="s">
        <v>4027</v>
      </c>
      <c r="F2840" s="5">
        <f>decoded[[#This Row],[FRT_DEC]]-B2839</f>
        <v>4</v>
      </c>
      <c r="G2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INFO]]))),G2839)</f>
        <v>67</v>
      </c>
    </row>
    <row r="2841" spans="1:7" x14ac:dyDescent="0.25">
      <c r="A2841" s="4" t="s">
        <v>3192</v>
      </c>
      <c r="B2841" s="5">
        <v>1556343001323</v>
      </c>
      <c r="C2841" s="4" t="s">
        <v>7361</v>
      </c>
      <c r="D2841" s="4" t="s">
        <v>11</v>
      </c>
      <c r="E2841" s="6" t="s">
        <v>4016</v>
      </c>
      <c r="F2841" s="5">
        <f>decoded[[#This Row],[FRT_DEC]]-B2840</f>
        <v>4</v>
      </c>
      <c r="G2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INFO]]))),G2840)</f>
        <v>67</v>
      </c>
    </row>
    <row r="2842" spans="1:7" x14ac:dyDescent="0.25">
      <c r="A2842" s="4" t="s">
        <v>3193</v>
      </c>
      <c r="B2842" s="5">
        <v>1556343001332</v>
      </c>
      <c r="C2842" s="4" t="s">
        <v>7362</v>
      </c>
      <c r="D2842" s="4" t="s">
        <v>52</v>
      </c>
      <c r="E2842" s="6" t="s">
        <v>2078</v>
      </c>
      <c r="F2842" s="5">
        <f>decoded[[#This Row],[FRT_DEC]]-B2841</f>
        <v>9</v>
      </c>
      <c r="G2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INFO]]))),G2841)</f>
        <v>67</v>
      </c>
    </row>
    <row r="2843" spans="1:7" x14ac:dyDescent="0.25">
      <c r="A2843" s="4" t="s">
        <v>3194</v>
      </c>
      <c r="B2843" s="5">
        <v>1556343001334</v>
      </c>
      <c r="C2843" s="4" t="s">
        <v>7363</v>
      </c>
      <c r="D2843" s="4" t="s">
        <v>2079</v>
      </c>
      <c r="E2843" s="6" t="s">
        <v>7284</v>
      </c>
      <c r="F2843" s="5">
        <f>decoded[[#This Row],[FRT_DEC]]-B2842</f>
        <v>2</v>
      </c>
      <c r="G2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INFO]]))),G2842)</f>
        <v>67</v>
      </c>
    </row>
    <row r="2844" spans="1:7" x14ac:dyDescent="0.25">
      <c r="A2844" s="4" t="s">
        <v>3195</v>
      </c>
      <c r="B2844" s="5">
        <v>1556343001381</v>
      </c>
      <c r="C2844" s="4" t="s">
        <v>7364</v>
      </c>
      <c r="D2844" s="4" t="s">
        <v>12</v>
      </c>
      <c r="E2844" s="6" t="s">
        <v>4</v>
      </c>
      <c r="F2844" s="5">
        <f>decoded[[#This Row],[FRT_DEC]]-B2843</f>
        <v>47</v>
      </c>
      <c r="G2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INFO]]))),G2843)</f>
        <v>67</v>
      </c>
    </row>
    <row r="2845" spans="1:7" x14ac:dyDescent="0.25">
      <c r="A2845" s="4" t="s">
        <v>3196</v>
      </c>
      <c r="B2845" s="5">
        <v>1556343001386</v>
      </c>
      <c r="C2845" s="4" t="s">
        <v>7365</v>
      </c>
      <c r="D2845" s="4" t="s">
        <v>8</v>
      </c>
      <c r="E2845" s="6" t="s">
        <v>4089</v>
      </c>
      <c r="F2845" s="5">
        <f>decoded[[#This Row],[FRT_DEC]]-B2844</f>
        <v>5</v>
      </c>
      <c r="G2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INFO]]))),G2844)</f>
        <v>67</v>
      </c>
    </row>
    <row r="2846" spans="1:7" x14ac:dyDescent="0.25">
      <c r="A2846" s="4" t="s">
        <v>3197</v>
      </c>
      <c r="B2846" s="5">
        <v>1556343001711</v>
      </c>
      <c r="C2846" s="4" t="s">
        <v>7366</v>
      </c>
      <c r="D2846" s="4" t="s">
        <v>12</v>
      </c>
      <c r="E2846" s="6" t="s">
        <v>4</v>
      </c>
      <c r="F2846" s="5">
        <f>decoded[[#This Row],[FRT_DEC]]-B2845</f>
        <v>325</v>
      </c>
      <c r="G2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INFO]]))),G2845)</f>
        <v>67</v>
      </c>
    </row>
    <row r="2847" spans="1:7" x14ac:dyDescent="0.25">
      <c r="A2847" s="4" t="s">
        <v>3198</v>
      </c>
      <c r="B2847" s="5">
        <v>1556343001715</v>
      </c>
      <c r="C2847" s="4" t="s">
        <v>7367</v>
      </c>
      <c r="D2847" s="4" t="s">
        <v>8</v>
      </c>
      <c r="E2847" s="6" t="s">
        <v>4078</v>
      </c>
      <c r="F2847" s="5">
        <f>decoded[[#This Row],[FRT_DEC]]-B2846</f>
        <v>4</v>
      </c>
      <c r="G2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INFO]]))),G2846)</f>
        <v>67</v>
      </c>
    </row>
    <row r="2848" spans="1:7" x14ac:dyDescent="0.25">
      <c r="A2848" s="4" t="s">
        <v>3199</v>
      </c>
      <c r="B2848" s="5">
        <v>1556343001906</v>
      </c>
      <c r="C2848" s="4" t="s">
        <v>7368</v>
      </c>
      <c r="D2848" s="4" t="s">
        <v>13</v>
      </c>
      <c r="E2848" s="6" t="s">
        <v>5</v>
      </c>
      <c r="F2848" s="5">
        <f>decoded[[#This Row],[FRT_DEC]]-B2847</f>
        <v>191</v>
      </c>
      <c r="G2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INFO]]))),G2847)</f>
        <v>67</v>
      </c>
    </row>
    <row r="2849" spans="1:7" x14ac:dyDescent="0.25">
      <c r="A2849" s="4" t="s">
        <v>3200</v>
      </c>
      <c r="B2849" s="5">
        <v>1556343001910</v>
      </c>
      <c r="C2849" s="4" t="s">
        <v>7369</v>
      </c>
      <c r="D2849" s="4" t="s">
        <v>11</v>
      </c>
      <c r="E2849" s="6" t="s">
        <v>4010</v>
      </c>
      <c r="F2849" s="5">
        <f>decoded[[#This Row],[FRT_DEC]]-B2848</f>
        <v>4</v>
      </c>
      <c r="G2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INFO]]))),G2848)</f>
        <v>67</v>
      </c>
    </row>
    <row r="2850" spans="1:7" x14ac:dyDescent="0.25">
      <c r="A2850" s="4" t="s">
        <v>3201</v>
      </c>
      <c r="B2850" s="5">
        <v>1556343001986</v>
      </c>
      <c r="C2850" s="4" t="s">
        <v>7370</v>
      </c>
      <c r="D2850" s="4" t="s">
        <v>12</v>
      </c>
      <c r="E2850" s="6" t="s">
        <v>4</v>
      </c>
      <c r="F2850" s="5">
        <f>decoded[[#This Row],[FRT_DEC]]-B2849</f>
        <v>76</v>
      </c>
      <c r="G2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INFO]]))),G2849)</f>
        <v>67</v>
      </c>
    </row>
    <row r="2851" spans="1:7" x14ac:dyDescent="0.25">
      <c r="A2851" s="4" t="s">
        <v>3202</v>
      </c>
      <c r="B2851" s="5">
        <v>1556343001991</v>
      </c>
      <c r="C2851" s="4" t="s">
        <v>7371</v>
      </c>
      <c r="D2851" s="4" t="s">
        <v>14</v>
      </c>
      <c r="E2851" s="6" t="s">
        <v>6</v>
      </c>
      <c r="F2851" s="5">
        <f>decoded[[#This Row],[FRT_DEC]]-B2850</f>
        <v>5</v>
      </c>
      <c r="G2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INFO]]))),G2850)</f>
        <v>67</v>
      </c>
    </row>
    <row r="2852" spans="1:7" x14ac:dyDescent="0.25">
      <c r="A2852" s="4" t="s">
        <v>3203</v>
      </c>
      <c r="B2852" s="5">
        <v>1556343002003</v>
      </c>
      <c r="C2852" s="4" t="s">
        <v>7372</v>
      </c>
      <c r="D2852" s="4" t="s">
        <v>14</v>
      </c>
      <c r="E2852" s="6" t="s">
        <v>71</v>
      </c>
      <c r="F2852" s="5">
        <f>decoded[[#This Row],[FRT_DEC]]-B2851</f>
        <v>12</v>
      </c>
      <c r="G2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INFO]]))),G2851)</f>
        <v>67</v>
      </c>
    </row>
    <row r="2853" spans="1:7" x14ac:dyDescent="0.25">
      <c r="A2853" s="4" t="s">
        <v>3204</v>
      </c>
      <c r="B2853" s="5">
        <v>1556343002134</v>
      </c>
      <c r="C2853" s="4" t="s">
        <v>7373</v>
      </c>
      <c r="D2853" s="4" t="s">
        <v>55</v>
      </c>
      <c r="E2853" s="6" t="s">
        <v>4025</v>
      </c>
      <c r="F2853" s="5">
        <f>decoded[[#This Row],[FRT_DEC]]-B2852</f>
        <v>131</v>
      </c>
      <c r="G2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INFO]]))),G2852)</f>
        <v>67</v>
      </c>
    </row>
    <row r="2854" spans="1:7" x14ac:dyDescent="0.25">
      <c r="A2854" s="4" t="s">
        <v>3205</v>
      </c>
      <c r="B2854" s="5">
        <v>1556343002137</v>
      </c>
      <c r="C2854" s="4" t="s">
        <v>7374</v>
      </c>
      <c r="D2854" s="4" t="s">
        <v>3743</v>
      </c>
      <c r="E2854" s="6" t="s">
        <v>7375</v>
      </c>
      <c r="F2854" s="5">
        <f>decoded[[#This Row],[FRT_DEC]]-B2853</f>
        <v>3</v>
      </c>
      <c r="G2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INFO]]))),G2853)</f>
        <v>67</v>
      </c>
    </row>
    <row r="2855" spans="1:7" x14ac:dyDescent="0.25">
      <c r="A2855" s="4" t="s">
        <v>3206</v>
      </c>
      <c r="B2855" s="5">
        <v>1556343002139</v>
      </c>
      <c r="C2855" s="4" t="s">
        <v>7376</v>
      </c>
      <c r="D2855" s="4" t="s">
        <v>3743</v>
      </c>
      <c r="E2855" s="6" t="s">
        <v>3983</v>
      </c>
      <c r="F2855" s="5">
        <f>decoded[[#This Row],[FRT_DEC]]-B2854</f>
        <v>2</v>
      </c>
      <c r="G2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INFO]]))),G2854)</f>
        <v>67</v>
      </c>
    </row>
    <row r="2856" spans="1:7" x14ac:dyDescent="0.25">
      <c r="A2856" s="4" t="s">
        <v>3207</v>
      </c>
      <c r="B2856" s="5">
        <v>1556343002155</v>
      </c>
      <c r="C2856" s="4" t="s">
        <v>7377</v>
      </c>
      <c r="D2856" s="4" t="s">
        <v>73</v>
      </c>
      <c r="E2856" s="6" t="s">
        <v>2080</v>
      </c>
      <c r="F2856" s="5">
        <f>decoded[[#This Row],[FRT_DEC]]-B2855</f>
        <v>16</v>
      </c>
      <c r="G2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INFO]]))),G2855)</f>
        <v>67</v>
      </c>
    </row>
    <row r="2857" spans="1:7" x14ac:dyDescent="0.25">
      <c r="A2857" s="4" t="s">
        <v>3208</v>
      </c>
      <c r="B2857" s="5">
        <v>1556343002159</v>
      </c>
      <c r="C2857" s="4" t="s">
        <v>7378</v>
      </c>
      <c r="D2857" s="4" t="s">
        <v>2081</v>
      </c>
      <c r="E2857" s="6" t="s">
        <v>2083</v>
      </c>
      <c r="F2857" s="5">
        <f>decoded[[#This Row],[FRT_DEC]]-B2856</f>
        <v>4</v>
      </c>
      <c r="G2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INFO]]))),G2856)</f>
        <v>67</v>
      </c>
    </row>
    <row r="2858" spans="1:7" x14ac:dyDescent="0.25">
      <c r="A2858" s="4" t="s">
        <v>3209</v>
      </c>
      <c r="B2858" s="5">
        <v>1556343002165</v>
      </c>
      <c r="C2858" s="4" t="s">
        <v>7379</v>
      </c>
      <c r="D2858" s="4" t="s">
        <v>8</v>
      </c>
      <c r="E2858" s="6" t="s">
        <v>4090</v>
      </c>
      <c r="F2858" s="5">
        <f>decoded[[#This Row],[FRT_DEC]]-B2857</f>
        <v>6</v>
      </c>
      <c r="G2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INFO]]))),G2857)</f>
        <v>67</v>
      </c>
    </row>
    <row r="2859" spans="1:7" ht="30" x14ac:dyDescent="0.25">
      <c r="A2859" s="4" t="s">
        <v>3210</v>
      </c>
      <c r="B2859" s="5">
        <v>1556343002176</v>
      </c>
      <c r="C2859" s="4" t="s">
        <v>7380</v>
      </c>
      <c r="D2859" s="4" t="s">
        <v>267</v>
      </c>
      <c r="E2859" s="6" t="s">
        <v>3725</v>
      </c>
      <c r="F2859" s="5">
        <f>decoded[[#This Row],[FRT_DEC]]-B2858</f>
        <v>11</v>
      </c>
      <c r="G2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INFO]]))),G2858)</f>
        <v>67</v>
      </c>
    </row>
    <row r="2860" spans="1:7" x14ac:dyDescent="0.25">
      <c r="A2860" s="4" t="s">
        <v>3211</v>
      </c>
      <c r="B2860" s="5">
        <v>1556343002178</v>
      </c>
      <c r="C2860" s="4" t="s">
        <v>7381</v>
      </c>
      <c r="D2860" s="4" t="s">
        <v>269</v>
      </c>
      <c r="E2860" s="6" t="s">
        <v>298</v>
      </c>
      <c r="F2860" s="5">
        <f>decoded[[#This Row],[FRT_DEC]]-B2859</f>
        <v>2</v>
      </c>
      <c r="G2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INFO]]))),G2859)</f>
        <v>67</v>
      </c>
    </row>
    <row r="2861" spans="1:7" x14ac:dyDescent="0.25">
      <c r="A2861" s="4" t="s">
        <v>3212</v>
      </c>
      <c r="B2861" s="5">
        <v>1556343002190</v>
      </c>
      <c r="C2861" s="4" t="s">
        <v>7382</v>
      </c>
      <c r="D2861" s="4" t="s">
        <v>11</v>
      </c>
      <c r="E2861" s="6" t="s">
        <v>4011</v>
      </c>
      <c r="F2861" s="5">
        <f>decoded[[#This Row],[FRT_DEC]]-B2860</f>
        <v>12</v>
      </c>
      <c r="G2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INFO]]))),G2860)</f>
        <v>67</v>
      </c>
    </row>
    <row r="2862" spans="1:7" x14ac:dyDescent="0.25">
      <c r="A2862" s="4" t="s">
        <v>3213</v>
      </c>
      <c r="B2862" s="5">
        <v>1556343002210</v>
      </c>
      <c r="C2862" s="4" t="s">
        <v>7383</v>
      </c>
      <c r="D2862" s="4" t="s">
        <v>52</v>
      </c>
      <c r="E2862" s="6" t="s">
        <v>56</v>
      </c>
      <c r="F2862" s="5">
        <f>decoded[[#This Row],[FRT_DEC]]-B2861</f>
        <v>20</v>
      </c>
      <c r="G2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INFO]]))),G2861)</f>
        <v>67</v>
      </c>
    </row>
    <row r="2863" spans="1:7" x14ac:dyDescent="0.25">
      <c r="A2863" s="4" t="s">
        <v>3214</v>
      </c>
      <c r="B2863" s="5">
        <v>1556343002216</v>
      </c>
      <c r="C2863" s="4" t="s">
        <v>7384</v>
      </c>
      <c r="D2863" s="4" t="s">
        <v>272</v>
      </c>
      <c r="E2863" s="6" t="s">
        <v>7385</v>
      </c>
      <c r="F2863" s="5">
        <f>decoded[[#This Row],[FRT_DEC]]-B2862</f>
        <v>6</v>
      </c>
      <c r="G2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INFO]]))),G2862)</f>
        <v>67</v>
      </c>
    </row>
    <row r="2864" spans="1:7" x14ac:dyDescent="0.25">
      <c r="A2864" s="4" t="s">
        <v>3215</v>
      </c>
      <c r="B2864" s="5">
        <v>1556343002224</v>
      </c>
      <c r="C2864" s="4" t="s">
        <v>7386</v>
      </c>
      <c r="D2864" s="4" t="s">
        <v>57</v>
      </c>
      <c r="E2864" s="6" t="s">
        <v>366</v>
      </c>
      <c r="F2864" s="5">
        <f>decoded[[#This Row],[FRT_DEC]]-B2863</f>
        <v>8</v>
      </c>
      <c r="G2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INFO]]))),G2863)</f>
        <v>67</v>
      </c>
    </row>
    <row r="2865" spans="1:7" x14ac:dyDescent="0.25">
      <c r="A2865" s="4" t="s">
        <v>3216</v>
      </c>
      <c r="B2865" s="5">
        <v>1556343002228</v>
      </c>
      <c r="C2865" s="4" t="s">
        <v>7387</v>
      </c>
      <c r="D2865" s="4" t="s">
        <v>57</v>
      </c>
      <c r="E2865" s="6" t="s">
        <v>368</v>
      </c>
      <c r="F2865" s="5">
        <f>decoded[[#This Row],[FRT_DEC]]-B2864</f>
        <v>4</v>
      </c>
      <c r="G2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INFO]]))),G2864)</f>
        <v>67</v>
      </c>
    </row>
    <row r="2866" spans="1:7" x14ac:dyDescent="0.25">
      <c r="A2866" s="4" t="s">
        <v>3217</v>
      </c>
      <c r="B2866" s="5">
        <v>1556343002232</v>
      </c>
      <c r="C2866" s="4" t="s">
        <v>7388</v>
      </c>
      <c r="D2866" s="4" t="s">
        <v>57</v>
      </c>
      <c r="E2866" s="6" t="s">
        <v>59</v>
      </c>
      <c r="F2866" s="5">
        <f>decoded[[#This Row],[FRT_DEC]]-B2865</f>
        <v>4</v>
      </c>
      <c r="G2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INFO]]))),G2865)</f>
        <v>67</v>
      </c>
    </row>
    <row r="2867" spans="1:7" x14ac:dyDescent="0.25">
      <c r="A2867" s="4" t="s">
        <v>3218</v>
      </c>
      <c r="B2867" s="5">
        <v>1556343002235</v>
      </c>
      <c r="C2867" s="4" t="s">
        <v>7389</v>
      </c>
      <c r="D2867" s="4" t="s">
        <v>57</v>
      </c>
      <c r="E2867" s="6" t="s">
        <v>60</v>
      </c>
      <c r="F2867" s="5">
        <f>decoded[[#This Row],[FRT_DEC]]-B2866</f>
        <v>3</v>
      </c>
      <c r="G2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INFO]]))),G2866)</f>
        <v>67</v>
      </c>
    </row>
    <row r="2868" spans="1:7" x14ac:dyDescent="0.25">
      <c r="A2868" s="4" t="s">
        <v>3219</v>
      </c>
      <c r="B2868" s="5">
        <v>1556343002238</v>
      </c>
      <c r="C2868" s="4" t="s">
        <v>7390</v>
      </c>
      <c r="D2868" s="4" t="s">
        <v>61</v>
      </c>
      <c r="E2868" s="6" t="s">
        <v>7391</v>
      </c>
      <c r="F2868" s="5">
        <f>decoded[[#This Row],[FRT_DEC]]-B2867</f>
        <v>3</v>
      </c>
      <c r="G2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INFO]]))),G2867)</f>
        <v>67</v>
      </c>
    </row>
    <row r="2869" spans="1:7" x14ac:dyDescent="0.25">
      <c r="A2869" s="4" t="s">
        <v>3220</v>
      </c>
      <c r="B2869" s="5">
        <v>1556343002242</v>
      </c>
      <c r="C2869" s="4" t="s">
        <v>7392</v>
      </c>
      <c r="D2869" s="4" t="s">
        <v>62</v>
      </c>
      <c r="E2869" s="6" t="s">
        <v>63</v>
      </c>
      <c r="F2869" s="5">
        <f>decoded[[#This Row],[FRT_DEC]]-B2868</f>
        <v>4</v>
      </c>
      <c r="G2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INFO]]))),G2868)</f>
        <v>67</v>
      </c>
    </row>
    <row r="2870" spans="1:7" x14ac:dyDescent="0.25">
      <c r="A2870" s="4" t="s">
        <v>3221</v>
      </c>
      <c r="B2870" s="5">
        <v>1556343002254</v>
      </c>
      <c r="C2870" s="4" t="s">
        <v>7393</v>
      </c>
      <c r="D2870" s="4" t="s">
        <v>1131</v>
      </c>
      <c r="E2870" s="6" t="s">
        <v>2143</v>
      </c>
      <c r="F2870" s="5">
        <f>decoded[[#This Row],[FRT_DEC]]-B2869</f>
        <v>12</v>
      </c>
      <c r="G2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INFO]]))),G2869)</f>
        <v>67</v>
      </c>
    </row>
    <row r="2871" spans="1:7" x14ac:dyDescent="0.25">
      <c r="A2871" s="4" t="s">
        <v>3222</v>
      </c>
      <c r="B2871" s="5">
        <v>1556343002259</v>
      </c>
      <c r="C2871" s="4" t="s">
        <v>7394</v>
      </c>
      <c r="D2871" s="4" t="s">
        <v>1131</v>
      </c>
      <c r="E2871" s="6" t="s">
        <v>2144</v>
      </c>
      <c r="F2871" s="5">
        <f>decoded[[#This Row],[FRT_DEC]]-B2870</f>
        <v>5</v>
      </c>
      <c r="G2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INFO]]))),G2870)</f>
        <v>67</v>
      </c>
    </row>
    <row r="2872" spans="1:7" x14ac:dyDescent="0.25">
      <c r="A2872" s="4" t="s">
        <v>3223</v>
      </c>
      <c r="B2872" s="5">
        <v>1556343002273</v>
      </c>
      <c r="C2872" s="4" t="s">
        <v>7395</v>
      </c>
      <c r="D2872" s="4" t="s">
        <v>1131</v>
      </c>
      <c r="E2872" s="6" t="s">
        <v>2145</v>
      </c>
      <c r="F2872" s="5">
        <f>decoded[[#This Row],[FRT_DEC]]-B2871</f>
        <v>14</v>
      </c>
      <c r="G2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INFO]]))),G2871)</f>
        <v>67</v>
      </c>
    </row>
    <row r="2873" spans="1:7" x14ac:dyDescent="0.25">
      <c r="A2873" s="4" t="s">
        <v>3224</v>
      </c>
      <c r="B2873" s="5">
        <v>1556343002277</v>
      </c>
      <c r="C2873" s="4" t="s">
        <v>7396</v>
      </c>
      <c r="D2873" s="4" t="s">
        <v>65</v>
      </c>
      <c r="E2873" s="6" t="s">
        <v>66</v>
      </c>
      <c r="F2873" s="5">
        <f>decoded[[#This Row],[FRT_DEC]]-B2872</f>
        <v>4</v>
      </c>
      <c r="G2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INFO]]))),G2872)</f>
        <v>67</v>
      </c>
    </row>
    <row r="2874" spans="1:7" x14ac:dyDescent="0.25">
      <c r="A2874" s="4" t="s">
        <v>3225</v>
      </c>
      <c r="B2874" s="5">
        <v>1556343002286</v>
      </c>
      <c r="C2874" s="4" t="s">
        <v>7397</v>
      </c>
      <c r="D2874" s="4" t="s">
        <v>11</v>
      </c>
      <c r="E2874" s="6" t="s">
        <v>4023</v>
      </c>
      <c r="F2874" s="5">
        <f>decoded[[#This Row],[FRT_DEC]]-B2873</f>
        <v>9</v>
      </c>
      <c r="G2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INFO]]))),G2873)</f>
        <v>67</v>
      </c>
    </row>
    <row r="2875" spans="1:7" x14ac:dyDescent="0.25">
      <c r="A2875" s="4" t="s">
        <v>3226</v>
      </c>
      <c r="B2875" s="5">
        <v>1556343002309</v>
      </c>
      <c r="C2875" s="4" t="s">
        <v>7398</v>
      </c>
      <c r="D2875" s="4" t="s">
        <v>52</v>
      </c>
      <c r="E2875" s="6" t="s">
        <v>754</v>
      </c>
      <c r="F2875" s="5">
        <f>decoded[[#This Row],[FRT_DEC]]-B2874</f>
        <v>23</v>
      </c>
      <c r="G2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INFO]]))),G2874)</f>
        <v>67</v>
      </c>
    </row>
    <row r="2876" spans="1:7" x14ac:dyDescent="0.25">
      <c r="A2876" s="4" t="s">
        <v>3227</v>
      </c>
      <c r="B2876" s="5">
        <v>1556343002313</v>
      </c>
      <c r="C2876" s="4" t="s">
        <v>7399</v>
      </c>
      <c r="D2876" s="4" t="s">
        <v>11</v>
      </c>
      <c r="E2876" s="6" t="s">
        <v>4015</v>
      </c>
      <c r="F2876" s="5">
        <f>decoded[[#This Row],[FRT_DEC]]-B2875</f>
        <v>4</v>
      </c>
      <c r="G2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INFO]]))),G2875)</f>
        <v>67</v>
      </c>
    </row>
    <row r="2877" spans="1:7" x14ac:dyDescent="0.25">
      <c r="A2877" s="4" t="s">
        <v>3228</v>
      </c>
      <c r="B2877" s="5">
        <v>1556343002323</v>
      </c>
      <c r="C2877" s="4" t="s">
        <v>7400</v>
      </c>
      <c r="D2877" s="4" t="s">
        <v>52</v>
      </c>
      <c r="E2877" s="6" t="s">
        <v>64</v>
      </c>
      <c r="F2877" s="5">
        <f>decoded[[#This Row],[FRT_DEC]]-B2876</f>
        <v>10</v>
      </c>
      <c r="G2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INFO]]))),G2876)</f>
        <v>67</v>
      </c>
    </row>
    <row r="2878" spans="1:7" x14ac:dyDescent="0.25">
      <c r="A2878" s="4" t="s">
        <v>3229</v>
      </c>
      <c r="B2878" s="5">
        <v>1556343002326</v>
      </c>
      <c r="C2878" s="4" t="s">
        <v>7401</v>
      </c>
      <c r="D2878" s="4" t="s">
        <v>67</v>
      </c>
      <c r="E2878" s="6" t="s">
        <v>4091</v>
      </c>
      <c r="F2878" s="5">
        <f>decoded[[#This Row],[FRT_DEC]]-B2877</f>
        <v>3</v>
      </c>
      <c r="G2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INFO]]))),G2877)</f>
        <v>67</v>
      </c>
    </row>
    <row r="2879" spans="1:7" x14ac:dyDescent="0.25">
      <c r="A2879" s="4" t="s">
        <v>3230</v>
      </c>
      <c r="B2879" s="5">
        <v>1556343002334</v>
      </c>
      <c r="C2879" s="4" t="s">
        <v>7402</v>
      </c>
      <c r="D2879" s="4" t="s">
        <v>97</v>
      </c>
      <c r="E2879" s="6" t="s">
        <v>3741</v>
      </c>
      <c r="F2879" s="5">
        <f>decoded[[#This Row],[FRT_DEC]]-B2878</f>
        <v>8</v>
      </c>
      <c r="G2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INFO]]))),G2878)</f>
        <v>67</v>
      </c>
    </row>
    <row r="2880" spans="1:7" x14ac:dyDescent="0.25">
      <c r="A2880" s="4" t="s">
        <v>3231</v>
      </c>
      <c r="B2880" s="5">
        <v>1556343002339</v>
      </c>
      <c r="C2880" s="4" t="s">
        <v>7403</v>
      </c>
      <c r="D2880" s="4" t="s">
        <v>97</v>
      </c>
      <c r="E2880" s="6" t="s">
        <v>2127</v>
      </c>
      <c r="F2880" s="5">
        <f>decoded[[#This Row],[FRT_DEC]]-B2879</f>
        <v>5</v>
      </c>
      <c r="G2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INFO]]))),G2879)</f>
        <v>67</v>
      </c>
    </row>
    <row r="2881" spans="1:7" x14ac:dyDescent="0.25">
      <c r="A2881" s="4" t="s">
        <v>3232</v>
      </c>
      <c r="B2881" s="5">
        <v>1556343002352</v>
      </c>
      <c r="C2881" s="4" t="s">
        <v>7404</v>
      </c>
      <c r="D2881" s="4" t="s">
        <v>9</v>
      </c>
      <c r="E2881" s="6" t="s">
        <v>4002</v>
      </c>
      <c r="F2881" s="5">
        <f>decoded[[#This Row],[FRT_DEC]]-B2880</f>
        <v>13</v>
      </c>
      <c r="G2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INFO]]))),G2880)</f>
        <v>67</v>
      </c>
    </row>
    <row r="2882" spans="1:7" x14ac:dyDescent="0.25">
      <c r="A2882" s="4" t="s">
        <v>3233</v>
      </c>
      <c r="B2882" s="5">
        <v>1556343002355</v>
      </c>
      <c r="C2882" s="4" t="s">
        <v>7405</v>
      </c>
      <c r="D2882" s="4" t="s">
        <v>97</v>
      </c>
      <c r="E2882" s="6" t="s">
        <v>2146</v>
      </c>
      <c r="F2882" s="5">
        <f>decoded[[#This Row],[FRT_DEC]]-B2881</f>
        <v>3</v>
      </c>
      <c r="G2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INFO]]))),G2881)</f>
        <v>67</v>
      </c>
    </row>
    <row r="2883" spans="1:7" x14ac:dyDescent="0.25">
      <c r="A2883" s="4" t="s">
        <v>3234</v>
      </c>
      <c r="B2883" s="5">
        <v>1556343003098</v>
      </c>
      <c r="C2883" s="4" t="s">
        <v>7406</v>
      </c>
      <c r="D2883" s="4" t="s">
        <v>12</v>
      </c>
      <c r="E2883" s="6" t="s">
        <v>4</v>
      </c>
      <c r="F2883" s="5">
        <f>decoded[[#This Row],[FRT_DEC]]-B2882</f>
        <v>743</v>
      </c>
      <c r="G2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INFO]]))),G2882)</f>
        <v>67</v>
      </c>
    </row>
    <row r="2884" spans="1:7" x14ac:dyDescent="0.25">
      <c r="A2884" s="4" t="s">
        <v>3235</v>
      </c>
      <c r="B2884" s="5">
        <v>1556343003104</v>
      </c>
      <c r="C2884" s="4" t="s">
        <v>7407</v>
      </c>
      <c r="D2884" s="4" t="s">
        <v>8</v>
      </c>
      <c r="E2884" s="6" t="s">
        <v>4078</v>
      </c>
      <c r="F2884" s="5">
        <f>decoded[[#This Row],[FRT_DEC]]-B2883</f>
        <v>6</v>
      </c>
      <c r="G2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INFO]]))),G2883)</f>
        <v>67</v>
      </c>
    </row>
    <row r="2885" spans="1:7" x14ac:dyDescent="0.25">
      <c r="A2885" s="4" t="s">
        <v>3236</v>
      </c>
      <c r="B2885" s="5">
        <v>1556343003188</v>
      </c>
      <c r="C2885" s="4" t="s">
        <v>7408</v>
      </c>
      <c r="D2885" s="4" t="s">
        <v>12</v>
      </c>
      <c r="E2885" s="6" t="s">
        <v>4</v>
      </c>
      <c r="F2885" s="5">
        <f>decoded[[#This Row],[FRT_DEC]]-B2884</f>
        <v>84</v>
      </c>
      <c r="G2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INFO]]))),G2884)</f>
        <v>67</v>
      </c>
    </row>
    <row r="2886" spans="1:7" x14ac:dyDescent="0.25">
      <c r="A2886" s="4" t="s">
        <v>3237</v>
      </c>
      <c r="B2886" s="5">
        <v>1556343003195</v>
      </c>
      <c r="C2886" s="4" t="s">
        <v>7409</v>
      </c>
      <c r="D2886" s="4" t="s">
        <v>8</v>
      </c>
      <c r="E2886" s="6" t="s">
        <v>4080</v>
      </c>
      <c r="F2886" s="5">
        <f>decoded[[#This Row],[FRT_DEC]]-B2885</f>
        <v>7</v>
      </c>
      <c r="G2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INFO]]))),G2885)</f>
        <v>67</v>
      </c>
    </row>
    <row r="2887" spans="1:7" x14ac:dyDescent="0.25">
      <c r="A2887" s="4" t="s">
        <v>3238</v>
      </c>
      <c r="B2887" s="5">
        <v>1556343003303</v>
      </c>
      <c r="C2887" s="4" t="s">
        <v>7410</v>
      </c>
      <c r="D2887" s="4" t="s">
        <v>12</v>
      </c>
      <c r="E2887" s="6" t="s">
        <v>4</v>
      </c>
      <c r="F2887" s="5">
        <f>decoded[[#This Row],[FRT_DEC]]-B2886</f>
        <v>108</v>
      </c>
      <c r="G2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INFO]]))),G2886)</f>
        <v>67</v>
      </c>
    </row>
    <row r="2888" spans="1:7" x14ac:dyDescent="0.25">
      <c r="A2888" s="4" t="s">
        <v>3239</v>
      </c>
      <c r="B2888" s="5">
        <v>1556343003309</v>
      </c>
      <c r="C2888" s="4" t="s">
        <v>7411</v>
      </c>
      <c r="D2888" s="4" t="s">
        <v>8</v>
      </c>
      <c r="E2888" s="6" t="s">
        <v>4682</v>
      </c>
      <c r="F2888" s="5">
        <f>decoded[[#This Row],[FRT_DEC]]-B2887</f>
        <v>6</v>
      </c>
      <c r="G2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INFO]]))),G2887)</f>
        <v>67</v>
      </c>
    </row>
    <row r="2889" spans="1:7" x14ac:dyDescent="0.25">
      <c r="A2889" s="4" t="s">
        <v>3240</v>
      </c>
      <c r="B2889" s="5">
        <v>1556343014537</v>
      </c>
      <c r="C2889" s="4" t="s">
        <v>7412</v>
      </c>
      <c r="D2889" s="4" t="s">
        <v>13</v>
      </c>
      <c r="E2889" s="6" t="s">
        <v>5</v>
      </c>
      <c r="F2889" s="5">
        <f>decoded[[#This Row],[FRT_DEC]]-B2888</f>
        <v>11228</v>
      </c>
      <c r="G2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INFO]]))),G2888)</f>
        <v>67</v>
      </c>
    </row>
    <row r="2890" spans="1:7" x14ac:dyDescent="0.25">
      <c r="A2890" s="4" t="s">
        <v>3241</v>
      </c>
      <c r="B2890" s="5">
        <v>1556343014542</v>
      </c>
      <c r="C2890" s="4" t="s">
        <v>7413</v>
      </c>
      <c r="D2890" s="4" t="s">
        <v>11</v>
      </c>
      <c r="E2890" s="6" t="s">
        <v>4021</v>
      </c>
      <c r="F2890" s="5">
        <f>decoded[[#This Row],[FRT_DEC]]-B2889</f>
        <v>5</v>
      </c>
      <c r="G2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INFO]]))),G2889)</f>
        <v>67</v>
      </c>
    </row>
    <row r="2891" spans="1:7" x14ac:dyDescent="0.25">
      <c r="A2891" s="4" t="s">
        <v>3242</v>
      </c>
      <c r="B2891" s="5">
        <v>1556343014579</v>
      </c>
      <c r="C2891" s="4" t="s">
        <v>7414</v>
      </c>
      <c r="D2891" s="4" t="s">
        <v>12</v>
      </c>
      <c r="E2891" s="6" t="s">
        <v>4</v>
      </c>
      <c r="F2891" s="5">
        <f>decoded[[#This Row],[FRT_DEC]]-B2890</f>
        <v>37</v>
      </c>
      <c r="G2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INFO]]))),G2890)</f>
        <v>67</v>
      </c>
    </row>
    <row r="2892" spans="1:7" x14ac:dyDescent="0.25">
      <c r="A2892" s="4" t="s">
        <v>3243</v>
      </c>
      <c r="B2892" s="5">
        <v>1556343014583</v>
      </c>
      <c r="C2892" s="4" t="s">
        <v>7415</v>
      </c>
      <c r="D2892" s="4" t="s">
        <v>14</v>
      </c>
      <c r="E2892" s="6" t="s">
        <v>6</v>
      </c>
      <c r="F2892" s="5">
        <f>decoded[[#This Row],[FRT_DEC]]-B2891</f>
        <v>4</v>
      </c>
      <c r="G2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INFO]]))),G2891)</f>
        <v>67</v>
      </c>
    </row>
    <row r="2893" spans="1:7" x14ac:dyDescent="0.25">
      <c r="A2893" s="4" t="s">
        <v>3244</v>
      </c>
      <c r="B2893" s="5">
        <v>1556343014594</v>
      </c>
      <c r="C2893" s="4" t="s">
        <v>7416</v>
      </c>
      <c r="D2893" s="4" t="s">
        <v>14</v>
      </c>
      <c r="E2893" s="6" t="s">
        <v>36</v>
      </c>
      <c r="F2893" s="5">
        <f>decoded[[#This Row],[FRT_DEC]]-B2892</f>
        <v>11</v>
      </c>
      <c r="G2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INFO]]))),G2892)</f>
        <v>67</v>
      </c>
    </row>
    <row r="2894" spans="1:7" x14ac:dyDescent="0.25">
      <c r="A2894" s="4" t="s">
        <v>3245</v>
      </c>
      <c r="B2894" s="5">
        <v>1556343014602</v>
      </c>
      <c r="C2894" s="4" t="s">
        <v>7417</v>
      </c>
      <c r="D2894" s="4" t="s">
        <v>11</v>
      </c>
      <c r="E2894" s="6" t="s">
        <v>4008</v>
      </c>
      <c r="F2894" s="5">
        <f>decoded[[#This Row],[FRT_DEC]]-B2893</f>
        <v>8</v>
      </c>
      <c r="G2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INFO]]))),G2893)</f>
        <v>67</v>
      </c>
    </row>
    <row r="2895" spans="1:7" x14ac:dyDescent="0.25">
      <c r="A2895" s="4" t="s">
        <v>3246</v>
      </c>
      <c r="B2895" s="5">
        <v>1556343014622</v>
      </c>
      <c r="C2895" s="4" t="s">
        <v>7418</v>
      </c>
      <c r="D2895" s="4" t="s">
        <v>8</v>
      </c>
      <c r="E2895" s="6" t="s">
        <v>4105</v>
      </c>
      <c r="F2895" s="5">
        <f>decoded[[#This Row],[FRT_DEC]]-B2894</f>
        <v>20</v>
      </c>
      <c r="G2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INFO]]))),G2894)</f>
        <v>67</v>
      </c>
    </row>
    <row r="2896" spans="1:7" x14ac:dyDescent="0.25">
      <c r="A2896" s="4" t="s">
        <v>3247</v>
      </c>
      <c r="B2896" s="5">
        <v>1556343014646</v>
      </c>
      <c r="C2896" s="4" t="s">
        <v>7419</v>
      </c>
      <c r="D2896" s="4" t="s">
        <v>12</v>
      </c>
      <c r="E2896" s="6" t="s">
        <v>4</v>
      </c>
      <c r="F2896" s="5">
        <f>decoded[[#This Row],[FRT_DEC]]-B2895</f>
        <v>24</v>
      </c>
      <c r="G2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INFO]]))),G2895)</f>
        <v>67</v>
      </c>
    </row>
    <row r="2897" spans="1:7" x14ac:dyDescent="0.25">
      <c r="A2897" s="4" t="s">
        <v>3248</v>
      </c>
      <c r="B2897" s="5">
        <v>1556343014651</v>
      </c>
      <c r="C2897" s="4" t="s">
        <v>7420</v>
      </c>
      <c r="D2897" s="4" t="s">
        <v>8</v>
      </c>
      <c r="E2897" s="6" t="s">
        <v>4079</v>
      </c>
      <c r="F2897" s="5">
        <f>decoded[[#This Row],[FRT_DEC]]-B2896</f>
        <v>5</v>
      </c>
      <c r="G2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INFO]]))),G2896)</f>
        <v>67</v>
      </c>
    </row>
    <row r="2898" spans="1:7" x14ac:dyDescent="0.25">
      <c r="A2898" s="4" t="s">
        <v>3249</v>
      </c>
      <c r="B2898" s="5">
        <v>1556343024288</v>
      </c>
      <c r="C2898" s="4" t="s">
        <v>7421</v>
      </c>
      <c r="D2898" s="4" t="s">
        <v>1131</v>
      </c>
      <c r="E2898" s="6" t="s">
        <v>2120</v>
      </c>
      <c r="F2898" s="5">
        <f>decoded[[#This Row],[FRT_DEC]]-B2897</f>
        <v>9637</v>
      </c>
      <c r="G2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INFO]]))),G2897)</f>
        <v>67</v>
      </c>
    </row>
    <row r="2899" spans="1:7" x14ac:dyDescent="0.25">
      <c r="A2899" s="4" t="s">
        <v>3250</v>
      </c>
      <c r="B2899" s="5">
        <v>1556343024291</v>
      </c>
      <c r="C2899" s="4" t="s">
        <v>7422</v>
      </c>
      <c r="D2899" s="4" t="s">
        <v>97</v>
      </c>
      <c r="E2899" s="6" t="s">
        <v>2121</v>
      </c>
      <c r="F2899" s="5">
        <f>decoded[[#This Row],[FRT_DEC]]-B2898</f>
        <v>3</v>
      </c>
      <c r="G2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INFO]]))),G2898)</f>
        <v>67</v>
      </c>
    </row>
    <row r="2900" spans="1:7" x14ac:dyDescent="0.25">
      <c r="A2900" s="4" t="s">
        <v>3251</v>
      </c>
      <c r="B2900" s="5">
        <v>1556343024436</v>
      </c>
      <c r="C2900" s="4" t="s">
        <v>7423</v>
      </c>
      <c r="D2900" s="4" t="s">
        <v>109</v>
      </c>
      <c r="E2900" s="6" t="s">
        <v>3768</v>
      </c>
      <c r="F2900" s="5">
        <f>decoded[[#This Row],[FRT_DEC]]-B2899</f>
        <v>145</v>
      </c>
      <c r="G2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INFO]]))),G2899)</f>
        <v>67</v>
      </c>
    </row>
    <row r="2901" spans="1:7" x14ac:dyDescent="0.25">
      <c r="A2901" s="4" t="s">
        <v>3252</v>
      </c>
      <c r="B2901" s="5">
        <v>1556343024438</v>
      </c>
      <c r="C2901" s="4" t="s">
        <v>7424</v>
      </c>
      <c r="D2901" s="4" t="s">
        <v>3742</v>
      </c>
      <c r="E2901" s="6" t="s">
        <v>7425</v>
      </c>
      <c r="F2901" s="5">
        <f>decoded[[#This Row],[FRT_DEC]]-B2900</f>
        <v>2</v>
      </c>
      <c r="G2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INFO]]))),G2900)</f>
        <v>67</v>
      </c>
    </row>
    <row r="2902" spans="1:7" x14ac:dyDescent="0.25">
      <c r="A2902" s="4" t="s">
        <v>3253</v>
      </c>
      <c r="B2902" s="5">
        <v>1556343024441</v>
      </c>
      <c r="C2902" s="4" t="s">
        <v>7426</v>
      </c>
      <c r="D2902" s="4" t="s">
        <v>3742</v>
      </c>
      <c r="E2902" s="6" t="s">
        <v>3982</v>
      </c>
      <c r="F2902" s="5">
        <f>decoded[[#This Row],[FRT_DEC]]-B2901</f>
        <v>3</v>
      </c>
      <c r="G2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INFO]]))),G2901)</f>
        <v>67</v>
      </c>
    </row>
    <row r="2903" spans="1:7" x14ac:dyDescent="0.25">
      <c r="A2903" s="4" t="s">
        <v>3254</v>
      </c>
      <c r="B2903" s="5">
        <v>1556343024454</v>
      </c>
      <c r="C2903" s="4" t="s">
        <v>7427</v>
      </c>
      <c r="D2903" s="4" t="s">
        <v>1131</v>
      </c>
      <c r="E2903" s="6" t="s">
        <v>2122</v>
      </c>
      <c r="F2903" s="5">
        <f>decoded[[#This Row],[FRT_DEC]]-B2902</f>
        <v>13</v>
      </c>
      <c r="G2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INFO]]))),G2902)</f>
        <v>67</v>
      </c>
    </row>
    <row r="2904" spans="1:7" x14ac:dyDescent="0.25">
      <c r="A2904" s="4" t="s">
        <v>3255</v>
      </c>
      <c r="B2904" s="5">
        <v>1556343024458</v>
      </c>
      <c r="C2904" s="4" t="s">
        <v>7428</v>
      </c>
      <c r="D2904" s="4" t="s">
        <v>97</v>
      </c>
      <c r="E2904" s="6" t="s">
        <v>2123</v>
      </c>
      <c r="F2904" s="5">
        <f>decoded[[#This Row],[FRT_DEC]]-B2903</f>
        <v>4</v>
      </c>
      <c r="G2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INFO]]))),G2903)</f>
        <v>67</v>
      </c>
    </row>
    <row r="2905" spans="1:7" x14ac:dyDescent="0.25">
      <c r="A2905" s="4" t="s">
        <v>3256</v>
      </c>
      <c r="B2905" s="5">
        <v>1556343024527</v>
      </c>
      <c r="C2905" s="4" t="s">
        <v>7429</v>
      </c>
      <c r="D2905" s="4" t="s">
        <v>110</v>
      </c>
      <c r="E2905" s="6" t="s">
        <v>234</v>
      </c>
      <c r="F2905" s="5">
        <f>decoded[[#This Row],[FRT_DEC]]-B2904</f>
        <v>69</v>
      </c>
      <c r="G2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INFO]]))),G2904)</f>
        <v>67</v>
      </c>
    </row>
    <row r="2906" spans="1:7" x14ac:dyDescent="0.25">
      <c r="A2906" s="4" t="s">
        <v>3257</v>
      </c>
      <c r="B2906" s="5">
        <v>1556343024539</v>
      </c>
      <c r="C2906" s="4" t="s">
        <v>7430</v>
      </c>
      <c r="D2906" s="4" t="s">
        <v>1131</v>
      </c>
      <c r="E2906" s="6" t="s">
        <v>2124</v>
      </c>
      <c r="F2906" s="5">
        <f>decoded[[#This Row],[FRT_DEC]]-B2905</f>
        <v>12</v>
      </c>
      <c r="G2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INFO]]))),G2905)</f>
        <v>67</v>
      </c>
    </row>
    <row r="2907" spans="1:7" x14ac:dyDescent="0.25">
      <c r="A2907" s="4" t="s">
        <v>3258</v>
      </c>
      <c r="B2907" s="5">
        <v>1556343024545</v>
      </c>
      <c r="C2907" s="4" t="s">
        <v>7431</v>
      </c>
      <c r="D2907" s="4" t="s">
        <v>97</v>
      </c>
      <c r="E2907" s="6" t="s">
        <v>2125</v>
      </c>
      <c r="F2907" s="5">
        <f>decoded[[#This Row],[FRT_DEC]]-B2906</f>
        <v>6</v>
      </c>
      <c r="G2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INFO]]))),G2906)</f>
        <v>67</v>
      </c>
    </row>
    <row r="2908" spans="1:7" x14ac:dyDescent="0.25">
      <c r="A2908" s="4" t="s">
        <v>3259</v>
      </c>
      <c r="B2908" s="5">
        <v>1556343025839</v>
      </c>
      <c r="C2908" s="4" t="s">
        <v>7432</v>
      </c>
      <c r="D2908" s="4" t="s">
        <v>112</v>
      </c>
      <c r="E2908" s="6" t="s">
        <v>3761</v>
      </c>
      <c r="F2908" s="5">
        <f>decoded[[#This Row],[FRT_DEC]]-B2907</f>
        <v>1294</v>
      </c>
      <c r="G2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INFO]]))),G2907)</f>
        <v>67</v>
      </c>
    </row>
    <row r="2909" spans="1:7" x14ac:dyDescent="0.25">
      <c r="A2909" s="4" t="s">
        <v>3260</v>
      </c>
      <c r="B2909" s="5">
        <v>1556343025851</v>
      </c>
      <c r="C2909" s="4" t="s">
        <v>7433</v>
      </c>
      <c r="D2909" s="4" t="s">
        <v>238</v>
      </c>
      <c r="E2909" s="6" t="s">
        <v>239</v>
      </c>
      <c r="F2909" s="5">
        <f>decoded[[#This Row],[FRT_DEC]]-B2908</f>
        <v>12</v>
      </c>
      <c r="G2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INFO]]))),G2908)</f>
        <v>67</v>
      </c>
    </row>
    <row r="2910" spans="1:7" x14ac:dyDescent="0.25">
      <c r="A2910" s="4" t="s">
        <v>3261</v>
      </c>
      <c r="B2910" s="5">
        <v>1556343025853</v>
      </c>
      <c r="C2910" s="4" t="s">
        <v>7434</v>
      </c>
      <c r="D2910" s="4" t="s">
        <v>241</v>
      </c>
      <c r="E2910" s="6" t="s">
        <v>3764</v>
      </c>
      <c r="F2910" s="5">
        <f>decoded[[#This Row],[FRT_DEC]]-B2909</f>
        <v>2</v>
      </c>
      <c r="G2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INFO]]))),G2909)</f>
        <v>67</v>
      </c>
    </row>
    <row r="2911" spans="1:7" x14ac:dyDescent="0.25">
      <c r="A2911" s="4" t="s">
        <v>3262</v>
      </c>
      <c r="B2911" s="5">
        <v>1556343025857</v>
      </c>
      <c r="C2911" s="4" t="s">
        <v>7435</v>
      </c>
      <c r="D2911" s="4" t="s">
        <v>74</v>
      </c>
      <c r="E2911" s="6" t="s">
        <v>243</v>
      </c>
      <c r="F2911" s="5">
        <f>decoded[[#This Row],[FRT_DEC]]-B2910</f>
        <v>4</v>
      </c>
      <c r="G2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INFO]]))),G2910)</f>
        <v>67</v>
      </c>
    </row>
    <row r="2912" spans="1:7" x14ac:dyDescent="0.25">
      <c r="A2912" s="4" t="s">
        <v>3263</v>
      </c>
      <c r="B2912" s="5">
        <v>1556343025859</v>
      </c>
      <c r="C2912" s="4" t="s">
        <v>7436</v>
      </c>
      <c r="D2912" s="4" t="s">
        <v>74</v>
      </c>
      <c r="E2912" s="6" t="s">
        <v>76</v>
      </c>
      <c r="F2912" s="5">
        <f>decoded[[#This Row],[FRT_DEC]]-B2911</f>
        <v>2</v>
      </c>
      <c r="G2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INFO]]))),G2911)</f>
        <v>67</v>
      </c>
    </row>
    <row r="2913" spans="1:7" x14ac:dyDescent="0.25">
      <c r="A2913" s="4" t="s">
        <v>3264</v>
      </c>
      <c r="B2913" s="5">
        <v>1556343025871</v>
      </c>
      <c r="C2913" s="4" t="s">
        <v>7437</v>
      </c>
      <c r="D2913" s="4" t="s">
        <v>51</v>
      </c>
      <c r="E2913" s="6" t="s">
        <v>2012</v>
      </c>
      <c r="F2913" s="5">
        <f>decoded[[#This Row],[FRT_DEC]]-B2912</f>
        <v>12</v>
      </c>
      <c r="G2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INFO]]))),G2912)</f>
        <v>67</v>
      </c>
    </row>
    <row r="2914" spans="1:7" x14ac:dyDescent="0.25">
      <c r="A2914" s="4" t="s">
        <v>3265</v>
      </c>
      <c r="B2914" s="5">
        <v>1556343025881</v>
      </c>
      <c r="C2914" s="4" t="s">
        <v>7438</v>
      </c>
      <c r="D2914" s="4" t="s">
        <v>51</v>
      </c>
      <c r="E2914" s="6" t="s">
        <v>7439</v>
      </c>
      <c r="F2914" s="5">
        <f>decoded[[#This Row],[FRT_DEC]]-B2913</f>
        <v>10</v>
      </c>
      <c r="G2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INFO]]))),G2913)</f>
        <v>67</v>
      </c>
    </row>
    <row r="2915" spans="1:7" x14ac:dyDescent="0.25">
      <c r="A2915" s="4" t="s">
        <v>3266</v>
      </c>
      <c r="B2915" s="5">
        <v>1556343025883</v>
      </c>
      <c r="C2915" s="4" t="s">
        <v>7440</v>
      </c>
      <c r="D2915" s="4" t="s">
        <v>247</v>
      </c>
      <c r="E2915" s="6" t="s">
        <v>248</v>
      </c>
      <c r="F2915" s="5">
        <f>decoded[[#This Row],[FRT_DEC]]-B2914</f>
        <v>2</v>
      </c>
      <c r="G2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INFO]]))),G2914)</f>
        <v>67</v>
      </c>
    </row>
    <row r="2916" spans="1:7" x14ac:dyDescent="0.25">
      <c r="A2916" s="4" t="s">
        <v>3267</v>
      </c>
      <c r="B2916" s="5">
        <v>1556343025887</v>
      </c>
      <c r="C2916" s="4" t="s">
        <v>7441</v>
      </c>
      <c r="D2916" s="4" t="s">
        <v>9</v>
      </c>
      <c r="E2916" s="6" t="s">
        <v>4002</v>
      </c>
      <c r="F2916" s="5">
        <f>decoded[[#This Row],[FRT_DEC]]-B2915</f>
        <v>4</v>
      </c>
      <c r="G2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INFO]]))),G2915)</f>
        <v>67</v>
      </c>
    </row>
    <row r="2917" spans="1:7" x14ac:dyDescent="0.25">
      <c r="A2917" s="4" t="s">
        <v>3268</v>
      </c>
      <c r="B2917" s="5">
        <v>1556343025892</v>
      </c>
      <c r="C2917" s="4" t="s">
        <v>7442</v>
      </c>
      <c r="D2917" s="4" t="s">
        <v>11</v>
      </c>
      <c r="E2917" s="6" t="s">
        <v>4022</v>
      </c>
      <c r="F2917" s="5">
        <f>decoded[[#This Row],[FRT_DEC]]-B2916</f>
        <v>5</v>
      </c>
      <c r="G2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INFO]]))),G2916)</f>
        <v>67</v>
      </c>
    </row>
    <row r="2918" spans="1:7" x14ac:dyDescent="0.25">
      <c r="A2918" s="4" t="s">
        <v>3269</v>
      </c>
      <c r="B2918" s="5">
        <v>1556343025900</v>
      </c>
      <c r="C2918" s="4" t="s">
        <v>7443</v>
      </c>
      <c r="D2918" s="4" t="s">
        <v>52</v>
      </c>
      <c r="E2918" s="6" t="s">
        <v>53</v>
      </c>
      <c r="F2918" s="5">
        <f>decoded[[#This Row],[FRT_DEC]]-B2917</f>
        <v>8</v>
      </c>
      <c r="G2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INFO]]))),G2917)</f>
        <v>67</v>
      </c>
    </row>
    <row r="2919" spans="1:7" x14ac:dyDescent="0.25">
      <c r="A2919" s="4" t="s">
        <v>3270</v>
      </c>
      <c r="B2919" s="5">
        <v>1556343025929</v>
      </c>
      <c r="C2919" s="4" t="s">
        <v>7444</v>
      </c>
      <c r="D2919" s="4" t="s">
        <v>54</v>
      </c>
      <c r="E2919" s="6" t="s">
        <v>7445</v>
      </c>
      <c r="F2919" s="5">
        <f>decoded[[#This Row],[FRT_DEC]]-B2918</f>
        <v>29</v>
      </c>
      <c r="G2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INFO]]))),G2918)</f>
        <v>67</v>
      </c>
    </row>
    <row r="2920" spans="1:7" x14ac:dyDescent="0.25">
      <c r="A2920" s="4" t="s">
        <v>3271</v>
      </c>
      <c r="B2920" s="5">
        <v>1556343025934</v>
      </c>
      <c r="C2920" s="4" t="s">
        <v>7446</v>
      </c>
      <c r="D2920" s="4" t="s">
        <v>1131</v>
      </c>
      <c r="E2920" s="6" t="s">
        <v>2126</v>
      </c>
      <c r="F2920" s="5">
        <f>decoded[[#This Row],[FRT_DEC]]-B2919</f>
        <v>5</v>
      </c>
      <c r="G2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INFO]]))),G2919)</f>
        <v>67</v>
      </c>
    </row>
    <row r="2921" spans="1:7" x14ac:dyDescent="0.25">
      <c r="A2921" s="4" t="s">
        <v>3272</v>
      </c>
      <c r="B2921" s="5">
        <v>1556343025941</v>
      </c>
      <c r="C2921" s="4" t="s">
        <v>7447</v>
      </c>
      <c r="D2921" s="4" t="s">
        <v>97</v>
      </c>
      <c r="E2921" s="6" t="s">
        <v>2127</v>
      </c>
      <c r="F2921" s="5">
        <f>decoded[[#This Row],[FRT_DEC]]-B2920</f>
        <v>7</v>
      </c>
      <c r="G2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INFO]]))),G2920)</f>
        <v>67</v>
      </c>
    </row>
    <row r="2922" spans="1:7" x14ac:dyDescent="0.25">
      <c r="A2922" s="4" t="s">
        <v>3273</v>
      </c>
      <c r="B2922" s="5">
        <v>1556343025956</v>
      </c>
      <c r="C2922" s="4" t="s">
        <v>7448</v>
      </c>
      <c r="D2922" s="4" t="s">
        <v>10</v>
      </c>
      <c r="E2922" s="6" t="s">
        <v>7449</v>
      </c>
      <c r="F2922" s="5">
        <f>decoded[[#This Row],[FRT_DEC]]-B2921</f>
        <v>15</v>
      </c>
      <c r="G2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INFO]]))),G2921)</f>
        <v>67</v>
      </c>
    </row>
    <row r="2923" spans="1:7" x14ac:dyDescent="0.25">
      <c r="A2923" s="4" t="s">
        <v>3274</v>
      </c>
      <c r="B2923" s="5">
        <v>1556343025958</v>
      </c>
      <c r="C2923" s="4" t="s">
        <v>7450</v>
      </c>
      <c r="D2923" s="4" t="s">
        <v>10</v>
      </c>
      <c r="E2923" s="6" t="s">
        <v>7449</v>
      </c>
      <c r="F2923" s="5">
        <f>decoded[[#This Row],[FRT_DEC]]-B2922</f>
        <v>2</v>
      </c>
      <c r="G2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INFO]]))),G2922)</f>
        <v>67</v>
      </c>
    </row>
    <row r="2924" spans="1:7" x14ac:dyDescent="0.25">
      <c r="A2924" s="4" t="s">
        <v>3275</v>
      </c>
      <c r="B2924" s="5">
        <v>1556343025961</v>
      </c>
      <c r="C2924" s="4" t="s">
        <v>7451</v>
      </c>
      <c r="D2924" s="4" t="s">
        <v>10</v>
      </c>
      <c r="E2924" s="6" t="s">
        <v>7452</v>
      </c>
      <c r="F2924" s="5">
        <f>decoded[[#This Row],[FRT_DEC]]-B2923</f>
        <v>3</v>
      </c>
      <c r="G2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INFO]]))),G2923)</f>
        <v>67</v>
      </c>
    </row>
    <row r="2925" spans="1:7" x14ac:dyDescent="0.25">
      <c r="A2925" s="4" t="s">
        <v>3276</v>
      </c>
      <c r="B2925" s="5">
        <v>1556343025965</v>
      </c>
      <c r="C2925" s="4" t="s">
        <v>7453</v>
      </c>
      <c r="D2925" s="4" t="s">
        <v>1131</v>
      </c>
      <c r="E2925" s="6" t="s">
        <v>2128</v>
      </c>
      <c r="F2925" s="5">
        <f>decoded[[#This Row],[FRT_DEC]]-B2924</f>
        <v>4</v>
      </c>
      <c r="G2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INFO]]))),G2924)</f>
        <v>67</v>
      </c>
    </row>
    <row r="2926" spans="1:7" x14ac:dyDescent="0.25">
      <c r="A2926" s="4" t="s">
        <v>3277</v>
      </c>
      <c r="B2926" s="5">
        <v>1556343025968</v>
      </c>
      <c r="C2926" s="4" t="s">
        <v>7454</v>
      </c>
      <c r="D2926" s="4" t="s">
        <v>1131</v>
      </c>
      <c r="E2926" s="6" t="s">
        <v>2128</v>
      </c>
      <c r="F2926" s="5">
        <f>decoded[[#This Row],[FRT_DEC]]-B2925</f>
        <v>3</v>
      </c>
      <c r="G2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INFO]]))),G2925)</f>
        <v>67</v>
      </c>
    </row>
    <row r="2927" spans="1:7" x14ac:dyDescent="0.25">
      <c r="A2927" s="4" t="s">
        <v>3278</v>
      </c>
      <c r="B2927" s="5">
        <v>1556343025973</v>
      </c>
      <c r="C2927" s="4" t="s">
        <v>7455</v>
      </c>
      <c r="D2927" s="4" t="s">
        <v>97</v>
      </c>
      <c r="E2927" s="6" t="s">
        <v>2129</v>
      </c>
      <c r="F2927" s="5">
        <f>decoded[[#This Row],[FRT_DEC]]-B2926</f>
        <v>5</v>
      </c>
      <c r="G2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INFO]]))),G2926)</f>
        <v>67</v>
      </c>
    </row>
    <row r="2928" spans="1:7" x14ac:dyDescent="0.25">
      <c r="A2928" s="4" t="s">
        <v>3279</v>
      </c>
      <c r="B2928" s="5">
        <v>1556343025978</v>
      </c>
      <c r="C2928" s="4" t="s">
        <v>7456</v>
      </c>
      <c r="D2928" s="4" t="s">
        <v>16</v>
      </c>
      <c r="E2928" s="6" t="s">
        <v>7457</v>
      </c>
      <c r="F2928" s="5">
        <f>decoded[[#This Row],[FRT_DEC]]-B2927</f>
        <v>5</v>
      </c>
      <c r="G2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INFO]]))),G2927)</f>
        <v>68</v>
      </c>
    </row>
    <row r="2929" spans="1:7" x14ac:dyDescent="0.25">
      <c r="A2929" s="4" t="s">
        <v>3280</v>
      </c>
      <c r="B2929" s="5">
        <v>1556343025982</v>
      </c>
      <c r="C2929" s="4" t="s">
        <v>7458</v>
      </c>
      <c r="D2929" s="4" t="s">
        <v>97</v>
      </c>
      <c r="E2929" s="6" t="s">
        <v>2130</v>
      </c>
      <c r="F2929" s="5">
        <f>decoded[[#This Row],[FRT_DEC]]-B2928</f>
        <v>4</v>
      </c>
      <c r="G2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INFO]]))),G2928)</f>
        <v>68</v>
      </c>
    </row>
    <row r="2930" spans="1:7" x14ac:dyDescent="0.25">
      <c r="A2930" s="4" t="s">
        <v>3281</v>
      </c>
      <c r="B2930" s="5">
        <v>1556343026008</v>
      </c>
      <c r="C2930" s="4" t="s">
        <v>7459</v>
      </c>
      <c r="D2930" s="4" t="s">
        <v>11</v>
      </c>
      <c r="E2930" s="6" t="s">
        <v>4006</v>
      </c>
      <c r="F2930" s="5">
        <f>decoded[[#This Row],[FRT_DEC]]-B2929</f>
        <v>26</v>
      </c>
      <c r="G2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INFO]]))),G2929)</f>
        <v>68</v>
      </c>
    </row>
    <row r="2931" spans="1:7" x14ac:dyDescent="0.25">
      <c r="A2931" s="4" t="s">
        <v>3282</v>
      </c>
      <c r="B2931" s="5">
        <v>1556343026017</v>
      </c>
      <c r="C2931" s="4" t="s">
        <v>7460</v>
      </c>
      <c r="D2931" s="4" t="s">
        <v>52</v>
      </c>
      <c r="E2931" s="6" t="s">
        <v>2078</v>
      </c>
      <c r="F2931" s="5">
        <f>decoded[[#This Row],[FRT_DEC]]-B2930</f>
        <v>9</v>
      </c>
      <c r="G2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INFO]]))),G2930)</f>
        <v>68</v>
      </c>
    </row>
    <row r="2932" spans="1:7" x14ac:dyDescent="0.25">
      <c r="A2932" s="4" t="s">
        <v>3283</v>
      </c>
      <c r="B2932" s="5">
        <v>1556343026019</v>
      </c>
      <c r="C2932" s="4" t="s">
        <v>7461</v>
      </c>
      <c r="D2932" s="4" t="s">
        <v>2079</v>
      </c>
      <c r="E2932" s="6" t="s">
        <v>7462</v>
      </c>
      <c r="F2932" s="5">
        <f>decoded[[#This Row],[FRT_DEC]]-B2931</f>
        <v>2</v>
      </c>
      <c r="G2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INFO]]))),G2931)</f>
        <v>68</v>
      </c>
    </row>
    <row r="2933" spans="1:7" x14ac:dyDescent="0.25">
      <c r="A2933" s="4" t="s">
        <v>3284</v>
      </c>
      <c r="B2933" s="5">
        <v>1556343026044</v>
      </c>
      <c r="C2933" s="4" t="s">
        <v>7463</v>
      </c>
      <c r="D2933" s="4" t="s">
        <v>12</v>
      </c>
      <c r="E2933" s="6" t="s">
        <v>4</v>
      </c>
      <c r="F2933" s="5">
        <f>decoded[[#This Row],[FRT_DEC]]-B2932</f>
        <v>25</v>
      </c>
      <c r="G2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INFO]]))),G2932)</f>
        <v>68</v>
      </c>
    </row>
    <row r="2934" spans="1:7" x14ac:dyDescent="0.25">
      <c r="A2934" s="4" t="s">
        <v>3285</v>
      </c>
      <c r="B2934" s="5">
        <v>1556343026048</v>
      </c>
      <c r="C2934" s="4" t="s">
        <v>7464</v>
      </c>
      <c r="D2934" s="4" t="s">
        <v>8</v>
      </c>
      <c r="E2934" s="6" t="s">
        <v>4078</v>
      </c>
      <c r="F2934" s="5">
        <f>decoded[[#This Row],[FRT_DEC]]-B2933</f>
        <v>4</v>
      </c>
      <c r="G2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INFO]]))),G2933)</f>
        <v>68</v>
      </c>
    </row>
    <row r="2935" spans="1:7" x14ac:dyDescent="0.25">
      <c r="A2935" s="4" t="s">
        <v>3286</v>
      </c>
      <c r="B2935" s="5">
        <v>1556343026400</v>
      </c>
      <c r="C2935" s="4" t="s">
        <v>7465</v>
      </c>
      <c r="D2935" s="4" t="s">
        <v>12</v>
      </c>
      <c r="E2935" s="6" t="s">
        <v>4</v>
      </c>
      <c r="F2935" s="5">
        <f>decoded[[#This Row],[FRT_DEC]]-B2934</f>
        <v>352</v>
      </c>
      <c r="G2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INFO]]))),G2934)</f>
        <v>68</v>
      </c>
    </row>
    <row r="2936" spans="1:7" x14ac:dyDescent="0.25">
      <c r="A2936" s="4" t="s">
        <v>3287</v>
      </c>
      <c r="B2936" s="5">
        <v>1556343026405</v>
      </c>
      <c r="C2936" s="4" t="s">
        <v>7466</v>
      </c>
      <c r="D2936" s="4" t="s">
        <v>8</v>
      </c>
      <c r="E2936" s="6" t="s">
        <v>4089</v>
      </c>
      <c r="F2936" s="5">
        <f>decoded[[#This Row],[FRT_DEC]]-B2935</f>
        <v>5</v>
      </c>
      <c r="G2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INFO]]))),G2935)</f>
        <v>68</v>
      </c>
    </row>
    <row r="2937" spans="1:7" x14ac:dyDescent="0.25">
      <c r="A2937" s="4" t="s">
        <v>3288</v>
      </c>
      <c r="B2937" s="5">
        <v>1556343026594</v>
      </c>
      <c r="C2937" s="4" t="s">
        <v>7467</v>
      </c>
      <c r="D2937" s="4" t="s">
        <v>13</v>
      </c>
      <c r="E2937" s="6" t="s">
        <v>5</v>
      </c>
      <c r="F2937" s="5">
        <f>decoded[[#This Row],[FRT_DEC]]-B2936</f>
        <v>189</v>
      </c>
      <c r="G2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INFO]]))),G2936)</f>
        <v>68</v>
      </c>
    </row>
    <row r="2938" spans="1:7" x14ac:dyDescent="0.25">
      <c r="A2938" s="4" t="s">
        <v>3289</v>
      </c>
      <c r="B2938" s="5">
        <v>1556343026598</v>
      </c>
      <c r="C2938" s="4" t="s">
        <v>7468</v>
      </c>
      <c r="D2938" s="4" t="s">
        <v>11</v>
      </c>
      <c r="E2938" s="6" t="s">
        <v>4010</v>
      </c>
      <c r="F2938" s="5">
        <f>decoded[[#This Row],[FRT_DEC]]-B2937</f>
        <v>4</v>
      </c>
      <c r="G2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INFO]]))),G2937)</f>
        <v>68</v>
      </c>
    </row>
    <row r="2939" spans="1:7" x14ac:dyDescent="0.25">
      <c r="A2939" s="4" t="s">
        <v>3290</v>
      </c>
      <c r="B2939" s="5">
        <v>1556343026670</v>
      </c>
      <c r="C2939" s="4" t="s">
        <v>7469</v>
      </c>
      <c r="D2939" s="4" t="s">
        <v>12</v>
      </c>
      <c r="E2939" s="6" t="s">
        <v>4</v>
      </c>
      <c r="F2939" s="5">
        <f>decoded[[#This Row],[FRT_DEC]]-B2938</f>
        <v>72</v>
      </c>
      <c r="G2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INFO]]))),G2938)</f>
        <v>68</v>
      </c>
    </row>
    <row r="2940" spans="1:7" x14ac:dyDescent="0.25">
      <c r="A2940" s="4" t="s">
        <v>3291</v>
      </c>
      <c r="B2940" s="5">
        <v>1556343026674</v>
      </c>
      <c r="C2940" s="4" t="s">
        <v>7470</v>
      </c>
      <c r="D2940" s="4" t="s">
        <v>14</v>
      </c>
      <c r="E2940" s="6" t="s">
        <v>6</v>
      </c>
      <c r="F2940" s="5">
        <f>decoded[[#This Row],[FRT_DEC]]-B2939</f>
        <v>4</v>
      </c>
      <c r="G2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INFO]]))),G2939)</f>
        <v>68</v>
      </c>
    </row>
    <row r="2941" spans="1:7" x14ac:dyDescent="0.25">
      <c r="A2941" s="4" t="s">
        <v>3292</v>
      </c>
      <c r="B2941" s="5">
        <v>1556343026682</v>
      </c>
      <c r="C2941" s="4" t="s">
        <v>7471</v>
      </c>
      <c r="D2941" s="4" t="s">
        <v>14</v>
      </c>
      <c r="E2941" s="6" t="s">
        <v>71</v>
      </c>
      <c r="F2941" s="5">
        <f>decoded[[#This Row],[FRT_DEC]]-B2940</f>
        <v>8</v>
      </c>
      <c r="G2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INFO]]))),G2940)</f>
        <v>68</v>
      </c>
    </row>
    <row r="2942" spans="1:7" x14ac:dyDescent="0.25">
      <c r="A2942" s="4" t="s">
        <v>3293</v>
      </c>
      <c r="B2942" s="5">
        <v>1556343026689</v>
      </c>
      <c r="C2942" s="4" t="s">
        <v>7472</v>
      </c>
      <c r="D2942" s="4" t="s">
        <v>73</v>
      </c>
      <c r="E2942" s="6" t="s">
        <v>2080</v>
      </c>
      <c r="F2942" s="5">
        <f>decoded[[#This Row],[FRT_DEC]]-B2941</f>
        <v>7</v>
      </c>
      <c r="G2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INFO]]))),G2941)</f>
        <v>68</v>
      </c>
    </row>
    <row r="2943" spans="1:7" x14ac:dyDescent="0.25">
      <c r="A2943" s="4" t="s">
        <v>3294</v>
      </c>
      <c r="B2943" s="5">
        <v>1556343026693</v>
      </c>
      <c r="C2943" s="4" t="s">
        <v>7473</v>
      </c>
      <c r="D2943" s="4" t="s">
        <v>2081</v>
      </c>
      <c r="E2943" s="6" t="s">
        <v>2083</v>
      </c>
      <c r="F2943" s="5">
        <f>decoded[[#This Row],[FRT_DEC]]-B2942</f>
        <v>4</v>
      </c>
      <c r="G2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INFO]]))),G2942)</f>
        <v>68</v>
      </c>
    </row>
    <row r="2944" spans="1:7" x14ac:dyDescent="0.25">
      <c r="A2944" s="4" t="s">
        <v>3295</v>
      </c>
      <c r="B2944" s="5">
        <v>1556343026697</v>
      </c>
      <c r="C2944" s="4" t="s">
        <v>7474</v>
      </c>
      <c r="D2944" s="4" t="s">
        <v>8</v>
      </c>
      <c r="E2944" s="6" t="s">
        <v>4090</v>
      </c>
      <c r="F2944" s="5">
        <f>decoded[[#This Row],[FRT_DEC]]-B2943</f>
        <v>4</v>
      </c>
      <c r="G2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INFO]]))),G2943)</f>
        <v>68</v>
      </c>
    </row>
    <row r="2945" spans="1:7" x14ac:dyDescent="0.25">
      <c r="A2945" s="4" t="s">
        <v>3296</v>
      </c>
      <c r="B2945" s="5">
        <v>1556343027080</v>
      </c>
      <c r="C2945" s="4" t="s">
        <v>7475</v>
      </c>
      <c r="D2945" s="4" t="s">
        <v>55</v>
      </c>
      <c r="E2945" s="6" t="s">
        <v>7476</v>
      </c>
      <c r="F2945" s="5">
        <f>decoded[[#This Row],[FRT_DEC]]-B2944</f>
        <v>383</v>
      </c>
      <c r="G2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INFO]]))),G2944)</f>
        <v>68</v>
      </c>
    </row>
    <row r="2946" spans="1:7" x14ac:dyDescent="0.25">
      <c r="A2946" s="4" t="s">
        <v>3297</v>
      </c>
      <c r="B2946" s="5">
        <v>1556343027083</v>
      </c>
      <c r="C2946" s="4" t="s">
        <v>7477</v>
      </c>
      <c r="D2946" s="4" t="s">
        <v>3743</v>
      </c>
      <c r="E2946" s="6" t="s">
        <v>7478</v>
      </c>
      <c r="F2946" s="5">
        <f>decoded[[#This Row],[FRT_DEC]]-B2945</f>
        <v>3</v>
      </c>
      <c r="G2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INFO]]))),G2945)</f>
        <v>68</v>
      </c>
    </row>
    <row r="2947" spans="1:7" x14ac:dyDescent="0.25">
      <c r="A2947" s="4" t="s">
        <v>3298</v>
      </c>
      <c r="B2947" s="5">
        <v>1556343027085</v>
      </c>
      <c r="C2947" s="4" t="s">
        <v>7479</v>
      </c>
      <c r="D2947" s="4" t="s">
        <v>3743</v>
      </c>
      <c r="E2947" s="6" t="s">
        <v>3983</v>
      </c>
      <c r="F2947" s="5">
        <f>decoded[[#This Row],[FRT_DEC]]-B2946</f>
        <v>2</v>
      </c>
      <c r="G2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INFO]]))),G2946)</f>
        <v>68</v>
      </c>
    </row>
    <row r="2948" spans="1:7" x14ac:dyDescent="0.25">
      <c r="A2948" s="4" t="s">
        <v>3299</v>
      </c>
      <c r="B2948" s="5">
        <v>1556343027118</v>
      </c>
      <c r="C2948" s="4" t="s">
        <v>7480</v>
      </c>
      <c r="D2948" s="4" t="s">
        <v>267</v>
      </c>
      <c r="E2948" s="6" t="s">
        <v>1082</v>
      </c>
      <c r="F2948" s="5">
        <f>decoded[[#This Row],[FRT_DEC]]-B2947</f>
        <v>33</v>
      </c>
      <c r="G2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INFO]]))),G2947)</f>
        <v>68</v>
      </c>
    </row>
    <row r="2949" spans="1:7" x14ac:dyDescent="0.25">
      <c r="A2949" s="4" t="s">
        <v>3300</v>
      </c>
      <c r="B2949" s="5">
        <v>1556343027123</v>
      </c>
      <c r="C2949" s="4" t="s">
        <v>7481</v>
      </c>
      <c r="D2949" s="4" t="s">
        <v>269</v>
      </c>
      <c r="E2949" s="6" t="s">
        <v>4092</v>
      </c>
      <c r="F2949" s="5">
        <f>decoded[[#This Row],[FRT_DEC]]-B2948</f>
        <v>5</v>
      </c>
      <c r="G2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INFO]]))),G2948)</f>
        <v>68</v>
      </c>
    </row>
    <row r="2950" spans="1:7" x14ac:dyDescent="0.25">
      <c r="A2950" s="4" t="s">
        <v>3301</v>
      </c>
      <c r="B2950" s="5">
        <v>1556343027137</v>
      </c>
      <c r="C2950" s="4" t="s">
        <v>7482</v>
      </c>
      <c r="D2950" s="4" t="s">
        <v>11</v>
      </c>
      <c r="E2950" s="6" t="s">
        <v>4011</v>
      </c>
      <c r="F2950" s="5">
        <f>decoded[[#This Row],[FRT_DEC]]-B2949</f>
        <v>14</v>
      </c>
      <c r="G2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INFO]]))),G2949)</f>
        <v>68</v>
      </c>
    </row>
    <row r="2951" spans="1:7" x14ac:dyDescent="0.25">
      <c r="A2951" s="4" t="s">
        <v>3302</v>
      </c>
      <c r="B2951" s="5">
        <v>1556343027156</v>
      </c>
      <c r="C2951" s="4" t="s">
        <v>7483</v>
      </c>
      <c r="D2951" s="4" t="s">
        <v>52</v>
      </c>
      <c r="E2951" s="6" t="s">
        <v>56</v>
      </c>
      <c r="F2951" s="5">
        <f>decoded[[#This Row],[FRT_DEC]]-B2950</f>
        <v>19</v>
      </c>
      <c r="G2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INFO]]))),G2950)</f>
        <v>68</v>
      </c>
    </row>
    <row r="2952" spans="1:7" x14ac:dyDescent="0.25">
      <c r="A2952" s="4" t="s">
        <v>3303</v>
      </c>
      <c r="B2952" s="5">
        <v>1556343027163</v>
      </c>
      <c r="C2952" s="4" t="s">
        <v>7484</v>
      </c>
      <c r="D2952" s="4" t="s">
        <v>272</v>
      </c>
      <c r="E2952" s="6" t="s">
        <v>7485</v>
      </c>
      <c r="F2952" s="5">
        <f>decoded[[#This Row],[FRT_DEC]]-B2951</f>
        <v>7</v>
      </c>
      <c r="G2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INFO]]))),G2951)</f>
        <v>68</v>
      </c>
    </row>
    <row r="2953" spans="1:7" x14ac:dyDescent="0.25">
      <c r="A2953" s="4" t="s">
        <v>3304</v>
      </c>
      <c r="B2953" s="5">
        <v>1556343027169</v>
      </c>
      <c r="C2953" s="4" t="s">
        <v>7486</v>
      </c>
      <c r="D2953" s="4" t="s">
        <v>1131</v>
      </c>
      <c r="E2953" s="6" t="s">
        <v>3767</v>
      </c>
      <c r="F2953" s="5">
        <f>decoded[[#This Row],[FRT_DEC]]-B2952</f>
        <v>6</v>
      </c>
      <c r="G2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INFO]]))),G2952)</f>
        <v>68</v>
      </c>
    </row>
    <row r="2954" spans="1:7" x14ac:dyDescent="0.25">
      <c r="A2954" s="4" t="s">
        <v>3305</v>
      </c>
      <c r="B2954" s="5">
        <v>1556343027175</v>
      </c>
      <c r="C2954" s="4" t="s">
        <v>7487</v>
      </c>
      <c r="D2954" s="4" t="s">
        <v>97</v>
      </c>
      <c r="E2954" s="6" t="s">
        <v>2131</v>
      </c>
      <c r="F2954" s="5">
        <f>decoded[[#This Row],[FRT_DEC]]-B2953</f>
        <v>6</v>
      </c>
      <c r="G2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INFO]]))),G2953)</f>
        <v>68</v>
      </c>
    </row>
    <row r="2955" spans="1:7" x14ac:dyDescent="0.25">
      <c r="A2955" s="4" t="s">
        <v>3306</v>
      </c>
      <c r="B2955" s="5">
        <v>1556343027195</v>
      </c>
      <c r="C2955" s="4" t="s">
        <v>7488</v>
      </c>
      <c r="D2955" s="4" t="s">
        <v>3726</v>
      </c>
      <c r="E2955" s="6" t="s">
        <v>7489</v>
      </c>
      <c r="F2955" s="5">
        <f>decoded[[#This Row],[FRT_DEC]]-B2954</f>
        <v>20</v>
      </c>
      <c r="G2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INFO]]))),G2954)</f>
        <v>68</v>
      </c>
    </row>
    <row r="2956" spans="1:7" x14ac:dyDescent="0.25">
      <c r="A2956" s="4" t="s">
        <v>3307</v>
      </c>
      <c r="B2956" s="5">
        <v>1556343027199</v>
      </c>
      <c r="C2956" s="4" t="s">
        <v>7490</v>
      </c>
      <c r="D2956" s="4" t="s">
        <v>3726</v>
      </c>
      <c r="E2956" s="6" t="s">
        <v>3986</v>
      </c>
      <c r="F2956" s="5">
        <f>decoded[[#This Row],[FRT_DEC]]-B2955</f>
        <v>4</v>
      </c>
      <c r="G2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INFO]]))),G2955)</f>
        <v>68</v>
      </c>
    </row>
    <row r="2957" spans="1:7" x14ac:dyDescent="0.25">
      <c r="A2957" s="4" t="s">
        <v>3308</v>
      </c>
      <c r="B2957" s="5">
        <v>1556343028430</v>
      </c>
      <c r="C2957" s="4" t="s">
        <v>7491</v>
      </c>
      <c r="D2957" s="4" t="s">
        <v>275</v>
      </c>
      <c r="E2957" s="6" t="s">
        <v>4093</v>
      </c>
      <c r="F2957" s="5">
        <f>decoded[[#This Row],[FRT_DEC]]-B2956</f>
        <v>1231</v>
      </c>
      <c r="G2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INFO]]))),G2956)</f>
        <v>68</v>
      </c>
    </row>
    <row r="2958" spans="1:7" x14ac:dyDescent="0.25">
      <c r="A2958" s="4" t="s">
        <v>3309</v>
      </c>
      <c r="B2958" s="5">
        <v>1556343028470</v>
      </c>
      <c r="C2958" s="4" t="s">
        <v>7492</v>
      </c>
      <c r="D2958" s="4" t="s">
        <v>12</v>
      </c>
      <c r="E2958" s="6" t="s">
        <v>4</v>
      </c>
      <c r="F2958" s="5">
        <f>decoded[[#This Row],[FRT_DEC]]-B2957</f>
        <v>40</v>
      </c>
      <c r="G2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INFO]]))),G2957)</f>
        <v>68</v>
      </c>
    </row>
    <row r="2959" spans="1:7" x14ac:dyDescent="0.25">
      <c r="A2959" s="4" t="s">
        <v>3310</v>
      </c>
      <c r="B2959" s="5">
        <v>1556343028475</v>
      </c>
      <c r="C2959" s="4" t="s">
        <v>7493</v>
      </c>
      <c r="D2959" s="4" t="s">
        <v>8</v>
      </c>
      <c r="E2959" s="6" t="s">
        <v>4080</v>
      </c>
      <c r="F2959" s="5">
        <f>decoded[[#This Row],[FRT_DEC]]-B2958</f>
        <v>5</v>
      </c>
      <c r="G2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INFO]]))),G2958)</f>
        <v>68</v>
      </c>
    </row>
    <row r="2960" spans="1:7" x14ac:dyDescent="0.25">
      <c r="A2960" s="4" t="s">
        <v>3311</v>
      </c>
      <c r="B2960" s="5">
        <v>1556343029759</v>
      </c>
      <c r="C2960" s="4" t="s">
        <v>7494</v>
      </c>
      <c r="D2960" s="4" t="s">
        <v>15</v>
      </c>
      <c r="E2960" s="6" t="s">
        <v>7495</v>
      </c>
      <c r="F2960" s="5">
        <f>decoded[[#This Row],[FRT_DEC]]-B2959</f>
        <v>1284</v>
      </c>
      <c r="G2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INFO]]))),G2959)</f>
        <v>68</v>
      </c>
    </row>
    <row r="2961" spans="1:7" x14ac:dyDescent="0.25">
      <c r="A2961" s="4" t="s">
        <v>3312</v>
      </c>
      <c r="B2961" s="5">
        <v>1556343029761</v>
      </c>
      <c r="C2961" s="4" t="s">
        <v>7496</v>
      </c>
      <c r="D2961" s="4" t="s">
        <v>15</v>
      </c>
      <c r="E2961" s="6" t="s">
        <v>3987</v>
      </c>
      <c r="F2961" s="5">
        <f>decoded[[#This Row],[FRT_DEC]]-B2960</f>
        <v>2</v>
      </c>
      <c r="G2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INFO]]))),G2960)</f>
        <v>68</v>
      </c>
    </row>
    <row r="2962" spans="1:7" x14ac:dyDescent="0.25">
      <c r="A2962" s="4" t="s">
        <v>3313</v>
      </c>
      <c r="B2962" s="5">
        <v>1556343029764</v>
      </c>
      <c r="C2962" s="4" t="s">
        <v>7497</v>
      </c>
      <c r="D2962" s="4" t="s">
        <v>3744</v>
      </c>
      <c r="E2962" s="6" t="s">
        <v>7498</v>
      </c>
      <c r="F2962" s="5">
        <f>decoded[[#This Row],[FRT_DEC]]-B2961</f>
        <v>3</v>
      </c>
      <c r="G2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INFO]]))),G2961)</f>
        <v>68</v>
      </c>
    </row>
    <row r="2963" spans="1:7" x14ac:dyDescent="0.25">
      <c r="A2963" s="4" t="s">
        <v>3314</v>
      </c>
      <c r="B2963" s="5">
        <v>1556343029768</v>
      </c>
      <c r="C2963" s="4" t="s">
        <v>7499</v>
      </c>
      <c r="D2963" s="4" t="s">
        <v>3744</v>
      </c>
      <c r="E2963" s="6" t="s">
        <v>3988</v>
      </c>
      <c r="F2963" s="5">
        <f>decoded[[#This Row],[FRT_DEC]]-B2962</f>
        <v>4</v>
      </c>
      <c r="G2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INFO]]))),G2962)</f>
        <v>68</v>
      </c>
    </row>
    <row r="2964" spans="1:7" x14ac:dyDescent="0.25">
      <c r="A2964" s="4" t="s">
        <v>3315</v>
      </c>
      <c r="B2964" s="5">
        <v>1556343029802</v>
      </c>
      <c r="C2964" s="4" t="s">
        <v>7500</v>
      </c>
      <c r="D2964" s="4" t="s">
        <v>3765</v>
      </c>
      <c r="E2964" s="6" t="s">
        <v>3766</v>
      </c>
      <c r="F2964" s="5">
        <f>decoded[[#This Row],[FRT_DEC]]-B2963</f>
        <v>34</v>
      </c>
      <c r="G2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INFO]]))),G2963)</f>
        <v>68</v>
      </c>
    </row>
    <row r="2965" spans="1:7" ht="30" x14ac:dyDescent="0.25">
      <c r="A2965" s="4" t="s">
        <v>3316</v>
      </c>
      <c r="B2965" s="5">
        <v>1556343029804</v>
      </c>
      <c r="C2965" s="4" t="s">
        <v>7501</v>
      </c>
      <c r="D2965" s="4" t="s">
        <v>267</v>
      </c>
      <c r="E2965" s="6" t="s">
        <v>281</v>
      </c>
      <c r="F2965" s="5">
        <f>decoded[[#This Row],[FRT_DEC]]-B2964</f>
        <v>2</v>
      </c>
      <c r="G2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INFO]]))),G2964)</f>
        <v>68</v>
      </c>
    </row>
    <row r="2966" spans="1:7" x14ac:dyDescent="0.25">
      <c r="A2966" s="4" t="s">
        <v>3317</v>
      </c>
      <c r="B2966" s="5">
        <v>1556343029807</v>
      </c>
      <c r="C2966" s="4" t="s">
        <v>7502</v>
      </c>
      <c r="D2966" s="4" t="s">
        <v>269</v>
      </c>
      <c r="E2966" s="6" t="s">
        <v>283</v>
      </c>
      <c r="F2966" s="5">
        <f>decoded[[#This Row],[FRT_DEC]]-B2965</f>
        <v>3</v>
      </c>
      <c r="G2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INFO]]))),G2965)</f>
        <v>68</v>
      </c>
    </row>
    <row r="2967" spans="1:7" x14ac:dyDescent="0.25">
      <c r="A2967" s="4" t="s">
        <v>3318</v>
      </c>
      <c r="B2967" s="5">
        <v>1556343029812</v>
      </c>
      <c r="C2967" s="4" t="s">
        <v>7503</v>
      </c>
      <c r="D2967" s="4" t="s">
        <v>1131</v>
      </c>
      <c r="E2967" s="6" t="s">
        <v>2132</v>
      </c>
      <c r="F2967" s="5">
        <f>decoded[[#This Row],[FRT_DEC]]-B2966</f>
        <v>5</v>
      </c>
      <c r="G2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INFO]]))),G2966)</f>
        <v>68</v>
      </c>
    </row>
    <row r="2968" spans="1:7" x14ac:dyDescent="0.25">
      <c r="A2968" s="4" t="s">
        <v>3319</v>
      </c>
      <c r="B2968" s="5">
        <v>1556343029816</v>
      </c>
      <c r="C2968" s="4" t="s">
        <v>7504</v>
      </c>
      <c r="D2968" s="4" t="s">
        <v>97</v>
      </c>
      <c r="E2968" s="6" t="s">
        <v>2133</v>
      </c>
      <c r="F2968" s="5">
        <f>decoded[[#This Row],[FRT_DEC]]-B2967</f>
        <v>4</v>
      </c>
      <c r="G2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INFO]]))),G2967)</f>
        <v>68</v>
      </c>
    </row>
    <row r="2969" spans="1:7" x14ac:dyDescent="0.25">
      <c r="A2969" s="4" t="s">
        <v>3320</v>
      </c>
      <c r="B2969" s="5">
        <v>1556343029820</v>
      </c>
      <c r="C2969" s="4" t="s">
        <v>7505</v>
      </c>
      <c r="D2969" s="4" t="s">
        <v>97</v>
      </c>
      <c r="E2969" s="6" t="s">
        <v>2134</v>
      </c>
      <c r="F2969" s="5">
        <f>decoded[[#This Row],[FRT_DEC]]-B2968</f>
        <v>4</v>
      </c>
      <c r="G2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INFO]]))),G2968)</f>
        <v>68</v>
      </c>
    </row>
    <row r="2970" spans="1:7" x14ac:dyDescent="0.25">
      <c r="A2970" s="4" t="s">
        <v>3321</v>
      </c>
      <c r="B2970" s="5">
        <v>1556343029832</v>
      </c>
      <c r="C2970" s="4" t="s">
        <v>7506</v>
      </c>
      <c r="D2970" s="4" t="s">
        <v>272</v>
      </c>
      <c r="E2970" s="6" t="s">
        <v>7507</v>
      </c>
      <c r="F2970" s="5">
        <f>decoded[[#This Row],[FRT_DEC]]-B2969</f>
        <v>12</v>
      </c>
      <c r="G2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INFO]]))),G2969)</f>
        <v>68</v>
      </c>
    </row>
    <row r="2971" spans="1:7" x14ac:dyDescent="0.25">
      <c r="A2971" s="4" t="s">
        <v>3322</v>
      </c>
      <c r="B2971" s="5">
        <v>1556343030362</v>
      </c>
      <c r="C2971" s="4" t="s">
        <v>7508</v>
      </c>
      <c r="D2971" s="4" t="s">
        <v>1131</v>
      </c>
      <c r="E2971" s="6" t="s">
        <v>2135</v>
      </c>
      <c r="F2971" s="5">
        <f>decoded[[#This Row],[FRT_DEC]]-B2970</f>
        <v>530</v>
      </c>
      <c r="G2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INFO]]))),G2970)</f>
        <v>68</v>
      </c>
    </row>
    <row r="2972" spans="1:7" x14ac:dyDescent="0.25">
      <c r="A2972" s="4" t="s">
        <v>3323</v>
      </c>
      <c r="B2972" s="5">
        <v>1556343030380</v>
      </c>
      <c r="C2972" s="4" t="s">
        <v>7509</v>
      </c>
      <c r="D2972" s="4" t="s">
        <v>97</v>
      </c>
      <c r="E2972" s="6" t="s">
        <v>2136</v>
      </c>
      <c r="F2972" s="5">
        <f>decoded[[#This Row],[FRT_DEC]]-B2971</f>
        <v>18</v>
      </c>
      <c r="G2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INFO]]))),G2971)</f>
        <v>68</v>
      </c>
    </row>
    <row r="2973" spans="1:7" x14ac:dyDescent="0.25">
      <c r="A2973" s="4" t="s">
        <v>3324</v>
      </c>
      <c r="B2973" s="5">
        <v>1556343030393</v>
      </c>
      <c r="C2973" s="4" t="s">
        <v>7510</v>
      </c>
      <c r="D2973" s="4" t="s">
        <v>3727</v>
      </c>
      <c r="E2973" s="6" t="s">
        <v>4094</v>
      </c>
      <c r="F2973" s="5">
        <f>decoded[[#This Row],[FRT_DEC]]-B2972</f>
        <v>13</v>
      </c>
      <c r="G2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INFO]]))),G2972)</f>
        <v>68</v>
      </c>
    </row>
    <row r="2974" spans="1:7" x14ac:dyDescent="0.25">
      <c r="A2974" s="4" t="s">
        <v>3325</v>
      </c>
      <c r="B2974" s="5">
        <v>1556343030539</v>
      </c>
      <c r="C2974" s="4" t="s">
        <v>7511</v>
      </c>
      <c r="D2974" s="4" t="s">
        <v>289</v>
      </c>
      <c r="E2974" s="6" t="s">
        <v>4095</v>
      </c>
      <c r="F2974" s="5">
        <f>decoded[[#This Row],[FRT_DEC]]-B2973</f>
        <v>146</v>
      </c>
      <c r="G2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INFO]]))),G2973)</f>
        <v>68</v>
      </c>
    </row>
    <row r="2975" spans="1:7" x14ac:dyDescent="0.25">
      <c r="A2975" s="4" t="s">
        <v>3326</v>
      </c>
      <c r="B2975" s="5">
        <v>1556343031867</v>
      </c>
      <c r="C2975" s="4" t="s">
        <v>7512</v>
      </c>
      <c r="D2975" s="4" t="s">
        <v>109</v>
      </c>
      <c r="E2975" s="6" t="s">
        <v>4099</v>
      </c>
      <c r="F2975" s="5">
        <f>decoded[[#This Row],[FRT_DEC]]-B2974</f>
        <v>1328</v>
      </c>
      <c r="G2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INFO]]))),G2974)</f>
        <v>68</v>
      </c>
    </row>
    <row r="2976" spans="1:7" x14ac:dyDescent="0.25">
      <c r="A2976" s="4" t="s">
        <v>3327</v>
      </c>
      <c r="B2976" s="5">
        <v>1556343031869</v>
      </c>
      <c r="C2976" s="4" t="s">
        <v>7513</v>
      </c>
      <c r="D2976" s="4" t="s">
        <v>3742</v>
      </c>
      <c r="E2976" s="6" t="s">
        <v>7514</v>
      </c>
      <c r="F2976" s="5">
        <f>decoded[[#This Row],[FRT_DEC]]-B2975</f>
        <v>2</v>
      </c>
      <c r="G2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INFO]]))),G2975)</f>
        <v>68</v>
      </c>
    </row>
    <row r="2977" spans="1:7" x14ac:dyDescent="0.25">
      <c r="A2977" s="4" t="s">
        <v>3328</v>
      </c>
      <c r="B2977" s="5">
        <v>1556343031873</v>
      </c>
      <c r="C2977" s="4" t="s">
        <v>7515</v>
      </c>
      <c r="D2977" s="4" t="s">
        <v>3742</v>
      </c>
      <c r="E2977" s="6" t="s">
        <v>3982</v>
      </c>
      <c r="F2977" s="5">
        <f>decoded[[#This Row],[FRT_DEC]]-B2976</f>
        <v>4</v>
      </c>
      <c r="G2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INFO]]))),G2976)</f>
        <v>68</v>
      </c>
    </row>
    <row r="2978" spans="1:7" x14ac:dyDescent="0.25">
      <c r="A2978" s="4" t="s">
        <v>3329</v>
      </c>
      <c r="B2978" s="5">
        <v>1556343031925</v>
      </c>
      <c r="C2978" s="4" t="s">
        <v>7516</v>
      </c>
      <c r="D2978" s="4" t="s">
        <v>1131</v>
      </c>
      <c r="E2978" s="6" t="s">
        <v>2137</v>
      </c>
      <c r="F2978" s="5">
        <f>decoded[[#This Row],[FRT_DEC]]-B2977</f>
        <v>52</v>
      </c>
      <c r="G2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INFO]]))),G2977)</f>
        <v>68</v>
      </c>
    </row>
    <row r="2979" spans="1:7" x14ac:dyDescent="0.25">
      <c r="A2979" s="4" t="s">
        <v>3330</v>
      </c>
      <c r="B2979" s="5">
        <v>1556343031929</v>
      </c>
      <c r="C2979" s="4" t="s">
        <v>7517</v>
      </c>
      <c r="D2979" s="4" t="s">
        <v>97</v>
      </c>
      <c r="E2979" s="6" t="s">
        <v>2138</v>
      </c>
      <c r="F2979" s="5">
        <f>decoded[[#This Row],[FRT_DEC]]-B2978</f>
        <v>4</v>
      </c>
      <c r="G2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INFO]]))),G2978)</f>
        <v>68</v>
      </c>
    </row>
    <row r="2980" spans="1:7" x14ac:dyDescent="0.25">
      <c r="A2980" s="4" t="s">
        <v>3331</v>
      </c>
      <c r="B2980" s="5">
        <v>1556343032054</v>
      </c>
      <c r="C2980" s="4" t="s">
        <v>7518</v>
      </c>
      <c r="D2980" s="4" t="s">
        <v>110</v>
      </c>
      <c r="E2980" s="6" t="s">
        <v>290</v>
      </c>
      <c r="F2980" s="5">
        <f>decoded[[#This Row],[FRT_DEC]]-B2979</f>
        <v>125</v>
      </c>
      <c r="G2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INFO]]))),G2979)</f>
        <v>68</v>
      </c>
    </row>
    <row r="2981" spans="1:7" x14ac:dyDescent="0.25">
      <c r="A2981" s="4" t="s">
        <v>3332</v>
      </c>
      <c r="B2981" s="5">
        <v>1556343032059</v>
      </c>
      <c r="C2981" s="4" t="s">
        <v>7519</v>
      </c>
      <c r="D2981" s="4" t="s">
        <v>112</v>
      </c>
      <c r="E2981" s="6" t="s">
        <v>3769</v>
      </c>
      <c r="F2981" s="5">
        <f>decoded[[#This Row],[FRT_DEC]]-B2980</f>
        <v>5</v>
      </c>
      <c r="G2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INFO]]))),G2980)</f>
        <v>68</v>
      </c>
    </row>
    <row r="2982" spans="1:7" x14ac:dyDescent="0.25">
      <c r="A2982" s="4" t="s">
        <v>3333</v>
      </c>
      <c r="B2982" s="5">
        <v>1556343032078</v>
      </c>
      <c r="C2982" s="4" t="s">
        <v>7520</v>
      </c>
      <c r="D2982" s="4" t="s">
        <v>1131</v>
      </c>
      <c r="E2982" s="6" t="s">
        <v>2139</v>
      </c>
      <c r="F2982" s="5">
        <f>decoded[[#This Row],[FRT_DEC]]-B2981</f>
        <v>19</v>
      </c>
      <c r="G2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INFO]]))),G2981)</f>
        <v>68</v>
      </c>
    </row>
    <row r="2983" spans="1:7" x14ac:dyDescent="0.25">
      <c r="A2983" s="4" t="s">
        <v>3334</v>
      </c>
      <c r="B2983" s="5">
        <v>1556343032082</v>
      </c>
      <c r="C2983" s="4" t="s">
        <v>7521</v>
      </c>
      <c r="D2983" s="4" t="s">
        <v>97</v>
      </c>
      <c r="E2983" s="6" t="s">
        <v>2140</v>
      </c>
      <c r="F2983" s="5">
        <f>decoded[[#This Row],[FRT_DEC]]-B2982</f>
        <v>4</v>
      </c>
      <c r="G2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INFO]]))),G2982)</f>
        <v>68</v>
      </c>
    </row>
    <row r="2984" spans="1:7" x14ac:dyDescent="0.25">
      <c r="A2984" s="4" t="s">
        <v>3335</v>
      </c>
      <c r="B2984" s="5">
        <v>1556343032171</v>
      </c>
      <c r="C2984" s="4" t="s">
        <v>7522</v>
      </c>
      <c r="D2984" s="4" t="s">
        <v>1131</v>
      </c>
      <c r="E2984" s="6" t="s">
        <v>2141</v>
      </c>
      <c r="F2984" s="5">
        <f>decoded[[#This Row],[FRT_DEC]]-B2983</f>
        <v>89</v>
      </c>
      <c r="G2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INFO]]))),G2983)</f>
        <v>68</v>
      </c>
    </row>
    <row r="2985" spans="1:7" x14ac:dyDescent="0.25">
      <c r="A2985" s="4" t="s">
        <v>3336</v>
      </c>
      <c r="B2985" s="5">
        <v>1556343032176</v>
      </c>
      <c r="C2985" s="4" t="s">
        <v>7523</v>
      </c>
      <c r="D2985" s="4" t="s">
        <v>97</v>
      </c>
      <c r="E2985" s="6" t="s">
        <v>2142</v>
      </c>
      <c r="F2985" s="5">
        <f>decoded[[#This Row],[FRT_DEC]]-B2984</f>
        <v>5</v>
      </c>
      <c r="G2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INFO]]))),G2984)</f>
        <v>68</v>
      </c>
    </row>
    <row r="2986" spans="1:7" x14ac:dyDescent="0.25">
      <c r="A2986" s="4" t="s">
        <v>3337</v>
      </c>
      <c r="B2986" s="5">
        <v>1556343032181</v>
      </c>
      <c r="C2986" s="4" t="s">
        <v>7524</v>
      </c>
      <c r="D2986" s="4" t="s">
        <v>11</v>
      </c>
      <c r="E2986" s="6" t="s">
        <v>4006</v>
      </c>
      <c r="F2986" s="5">
        <f>decoded[[#This Row],[FRT_DEC]]-B2985</f>
        <v>5</v>
      </c>
      <c r="G2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INFO]]))),G2985)</f>
        <v>68</v>
      </c>
    </row>
    <row r="2987" spans="1:7" x14ac:dyDescent="0.25">
      <c r="A2987" s="4" t="s">
        <v>3338</v>
      </c>
      <c r="B2987" s="5">
        <v>1556343032254</v>
      </c>
      <c r="C2987" s="4" t="s">
        <v>7525</v>
      </c>
      <c r="D2987" s="4" t="s">
        <v>52</v>
      </c>
      <c r="E2987" s="6" t="s">
        <v>2078</v>
      </c>
      <c r="F2987" s="5">
        <f>decoded[[#This Row],[FRT_DEC]]-B2986</f>
        <v>73</v>
      </c>
      <c r="G2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INFO]]))),G2986)</f>
        <v>68</v>
      </c>
    </row>
    <row r="2988" spans="1:7" x14ac:dyDescent="0.25">
      <c r="A2988" s="4" t="s">
        <v>3339</v>
      </c>
      <c r="B2988" s="5">
        <v>1556343032256</v>
      </c>
      <c r="C2988" s="4" t="s">
        <v>7526</v>
      </c>
      <c r="D2988" s="4" t="s">
        <v>2079</v>
      </c>
      <c r="E2988" s="6" t="s">
        <v>7462</v>
      </c>
      <c r="F2988" s="5">
        <f>decoded[[#This Row],[FRT_DEC]]-B2987</f>
        <v>2</v>
      </c>
      <c r="G2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INFO]]))),G2987)</f>
        <v>68</v>
      </c>
    </row>
    <row r="2989" spans="1:7" x14ac:dyDescent="0.25">
      <c r="A2989" s="4" t="s">
        <v>3340</v>
      </c>
      <c r="B2989" s="5">
        <v>1556343032284</v>
      </c>
      <c r="C2989" s="4" t="s">
        <v>7527</v>
      </c>
      <c r="D2989" s="4" t="s">
        <v>12</v>
      </c>
      <c r="E2989" s="6" t="s">
        <v>4</v>
      </c>
      <c r="F2989" s="5">
        <f>decoded[[#This Row],[FRT_DEC]]-B2988</f>
        <v>28</v>
      </c>
      <c r="G2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INFO]]))),G2988)</f>
        <v>68</v>
      </c>
    </row>
    <row r="2990" spans="1:7" x14ac:dyDescent="0.25">
      <c r="A2990" s="4" t="s">
        <v>3341</v>
      </c>
      <c r="B2990" s="5">
        <v>1556343032289</v>
      </c>
      <c r="C2990" s="4" t="s">
        <v>7528</v>
      </c>
      <c r="D2990" s="4" t="s">
        <v>8</v>
      </c>
      <c r="E2990" s="6" t="s">
        <v>4089</v>
      </c>
      <c r="F2990" s="5">
        <f>decoded[[#This Row],[FRT_DEC]]-B2989</f>
        <v>5</v>
      </c>
      <c r="G2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INFO]]))),G2989)</f>
        <v>68</v>
      </c>
    </row>
    <row r="2991" spans="1:7" x14ac:dyDescent="0.25">
      <c r="A2991" s="4" t="s">
        <v>3342</v>
      </c>
      <c r="B2991" s="5">
        <v>1556343032487</v>
      </c>
      <c r="C2991" s="4" t="s">
        <v>7529</v>
      </c>
      <c r="D2991" s="4" t="s">
        <v>13</v>
      </c>
      <c r="E2991" s="6" t="s">
        <v>5</v>
      </c>
      <c r="F2991" s="5">
        <f>decoded[[#This Row],[FRT_DEC]]-B2990</f>
        <v>198</v>
      </c>
      <c r="G2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INFO]]))),G2990)</f>
        <v>68</v>
      </c>
    </row>
    <row r="2992" spans="1:7" x14ac:dyDescent="0.25">
      <c r="A2992" s="4" t="s">
        <v>3343</v>
      </c>
      <c r="B2992" s="5">
        <v>1556343032491</v>
      </c>
      <c r="C2992" s="4" t="s">
        <v>7530</v>
      </c>
      <c r="D2992" s="4" t="s">
        <v>11</v>
      </c>
      <c r="E2992" s="6" t="s">
        <v>4010</v>
      </c>
      <c r="F2992" s="5">
        <f>decoded[[#This Row],[FRT_DEC]]-B2991</f>
        <v>4</v>
      </c>
      <c r="G2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INFO]]))),G2991)</f>
        <v>68</v>
      </c>
    </row>
    <row r="2993" spans="1:7" x14ac:dyDescent="0.25">
      <c r="A2993" s="4" t="s">
        <v>3344</v>
      </c>
      <c r="B2993" s="5">
        <v>1556343032563</v>
      </c>
      <c r="C2993" s="4" t="s">
        <v>7531</v>
      </c>
      <c r="D2993" s="4" t="s">
        <v>12</v>
      </c>
      <c r="E2993" s="6" t="s">
        <v>4</v>
      </c>
      <c r="F2993" s="5">
        <f>decoded[[#This Row],[FRT_DEC]]-B2992</f>
        <v>72</v>
      </c>
      <c r="G2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INFO]]))),G2992)</f>
        <v>68</v>
      </c>
    </row>
    <row r="2994" spans="1:7" x14ac:dyDescent="0.25">
      <c r="A2994" s="4" t="s">
        <v>3345</v>
      </c>
      <c r="B2994" s="5">
        <v>1556343032567</v>
      </c>
      <c r="C2994" s="4" t="s">
        <v>7532</v>
      </c>
      <c r="D2994" s="4" t="s">
        <v>14</v>
      </c>
      <c r="E2994" s="6" t="s">
        <v>6</v>
      </c>
      <c r="F2994" s="5">
        <f>decoded[[#This Row],[FRT_DEC]]-B2993</f>
        <v>4</v>
      </c>
      <c r="G2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INFO]]))),G2993)</f>
        <v>68</v>
      </c>
    </row>
    <row r="2995" spans="1:7" x14ac:dyDescent="0.25">
      <c r="A2995" s="4" t="s">
        <v>3346</v>
      </c>
      <c r="B2995" s="5">
        <v>1556343032575</v>
      </c>
      <c r="C2995" s="4" t="s">
        <v>7533</v>
      </c>
      <c r="D2995" s="4" t="s">
        <v>14</v>
      </c>
      <c r="E2995" s="6" t="s">
        <v>71</v>
      </c>
      <c r="F2995" s="5">
        <f>decoded[[#This Row],[FRT_DEC]]-B2994</f>
        <v>8</v>
      </c>
      <c r="G2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INFO]]))),G2994)</f>
        <v>68</v>
      </c>
    </row>
    <row r="2996" spans="1:7" x14ac:dyDescent="0.25">
      <c r="A2996" s="4" t="s">
        <v>3347</v>
      </c>
      <c r="B2996" s="5">
        <v>1556343032644</v>
      </c>
      <c r="C2996" s="4" t="s">
        <v>7534</v>
      </c>
      <c r="D2996" s="4" t="s">
        <v>73</v>
      </c>
      <c r="E2996" s="6" t="s">
        <v>2080</v>
      </c>
      <c r="F2996" s="5">
        <f>decoded[[#This Row],[FRT_DEC]]-B2995</f>
        <v>69</v>
      </c>
      <c r="G2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INFO]]))),G2995)</f>
        <v>68</v>
      </c>
    </row>
    <row r="2997" spans="1:7" x14ac:dyDescent="0.25">
      <c r="A2997" s="4" t="s">
        <v>3348</v>
      </c>
      <c r="B2997" s="5">
        <v>1556343032666</v>
      </c>
      <c r="C2997" s="4" t="s">
        <v>7535</v>
      </c>
      <c r="D2997" s="4" t="s">
        <v>2081</v>
      </c>
      <c r="E2997" s="6" t="s">
        <v>2083</v>
      </c>
      <c r="F2997" s="5">
        <f>decoded[[#This Row],[FRT_DEC]]-B2996</f>
        <v>22</v>
      </c>
      <c r="G2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INFO]]))),G2996)</f>
        <v>68</v>
      </c>
    </row>
    <row r="2998" spans="1:7" x14ac:dyDescent="0.25">
      <c r="A2998" s="4" t="s">
        <v>3349</v>
      </c>
      <c r="B2998" s="5">
        <v>1556343032671</v>
      </c>
      <c r="C2998" s="4" t="s">
        <v>7536</v>
      </c>
      <c r="D2998" s="4" t="s">
        <v>8</v>
      </c>
      <c r="E2998" s="6" t="s">
        <v>4090</v>
      </c>
      <c r="F2998" s="5">
        <f>decoded[[#This Row],[FRT_DEC]]-B2997</f>
        <v>5</v>
      </c>
      <c r="G2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INFO]]))),G2997)</f>
        <v>68</v>
      </c>
    </row>
    <row r="2999" spans="1:7" x14ac:dyDescent="0.25">
      <c r="A2999" s="4" t="s">
        <v>3350</v>
      </c>
      <c r="B2999" s="5">
        <v>1556343032949</v>
      </c>
      <c r="C2999" s="4" t="s">
        <v>7537</v>
      </c>
      <c r="D2999" s="4" t="s">
        <v>55</v>
      </c>
      <c r="E2999" s="6" t="s">
        <v>3728</v>
      </c>
      <c r="F2999" s="5">
        <f>decoded[[#This Row],[FRT_DEC]]-B2998</f>
        <v>278</v>
      </c>
      <c r="G2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INFO]]))),G2998)</f>
        <v>68</v>
      </c>
    </row>
    <row r="3000" spans="1:7" x14ac:dyDescent="0.25">
      <c r="A3000" s="4" t="s">
        <v>3351</v>
      </c>
      <c r="B3000" s="5">
        <v>1556343032952</v>
      </c>
      <c r="C3000" s="4" t="s">
        <v>7538</v>
      </c>
      <c r="D3000" s="4" t="s">
        <v>3743</v>
      </c>
      <c r="E3000" s="6" t="s">
        <v>7539</v>
      </c>
      <c r="F3000" s="5">
        <f>decoded[[#This Row],[FRT_DEC]]-B2999</f>
        <v>3</v>
      </c>
      <c r="G3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INFO]]))),G2999)</f>
        <v>68</v>
      </c>
    </row>
    <row r="3001" spans="1:7" x14ac:dyDescent="0.25">
      <c r="A3001" s="4" t="s">
        <v>3352</v>
      </c>
      <c r="B3001" s="5">
        <v>1556343032954</v>
      </c>
      <c r="C3001" s="4" t="s">
        <v>7540</v>
      </c>
      <c r="D3001" s="4" t="s">
        <v>3743</v>
      </c>
      <c r="E3001" s="6" t="s">
        <v>3983</v>
      </c>
      <c r="F3001" s="5">
        <f>decoded[[#This Row],[FRT_DEC]]-B3000</f>
        <v>2</v>
      </c>
      <c r="G3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INFO]]))),G3000)</f>
        <v>68</v>
      </c>
    </row>
    <row r="3002" spans="1:7" x14ac:dyDescent="0.25">
      <c r="A3002" s="4" t="s">
        <v>3353</v>
      </c>
      <c r="B3002" s="5">
        <v>1556343033212</v>
      </c>
      <c r="C3002" s="4" t="s">
        <v>7541</v>
      </c>
      <c r="D3002" s="4" t="s">
        <v>57</v>
      </c>
      <c r="E3002" s="6" t="s">
        <v>366</v>
      </c>
      <c r="F3002" s="5">
        <f>decoded[[#This Row],[FRT_DEC]]-B3001</f>
        <v>258</v>
      </c>
      <c r="G3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INFO]]))),G3001)</f>
        <v>68</v>
      </c>
    </row>
    <row r="3003" spans="1:7" x14ac:dyDescent="0.25">
      <c r="A3003" s="4" t="s">
        <v>3354</v>
      </c>
      <c r="B3003" s="5">
        <v>1556343033216</v>
      </c>
      <c r="C3003" s="4" t="s">
        <v>7542</v>
      </c>
      <c r="D3003" s="4" t="s">
        <v>57</v>
      </c>
      <c r="E3003" s="6" t="s">
        <v>368</v>
      </c>
      <c r="F3003" s="5">
        <f>decoded[[#This Row],[FRT_DEC]]-B3002</f>
        <v>4</v>
      </c>
      <c r="G3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INFO]]))),G3002)</f>
        <v>68</v>
      </c>
    </row>
    <row r="3004" spans="1:7" x14ac:dyDescent="0.25">
      <c r="A3004" s="4" t="s">
        <v>3355</v>
      </c>
      <c r="B3004" s="5">
        <v>1556343033220</v>
      </c>
      <c r="C3004" s="4" t="s">
        <v>7543</v>
      </c>
      <c r="D3004" s="4" t="s">
        <v>57</v>
      </c>
      <c r="E3004" s="6" t="s">
        <v>59</v>
      </c>
      <c r="F3004" s="5">
        <f>decoded[[#This Row],[FRT_DEC]]-B3003</f>
        <v>4</v>
      </c>
      <c r="G3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INFO]]))),G3003)</f>
        <v>68</v>
      </c>
    </row>
    <row r="3005" spans="1:7" x14ac:dyDescent="0.25">
      <c r="A3005" s="4" t="s">
        <v>3356</v>
      </c>
      <c r="B3005" s="5">
        <v>1556343033223</v>
      </c>
      <c r="C3005" s="4" t="s">
        <v>7544</v>
      </c>
      <c r="D3005" s="4" t="s">
        <v>57</v>
      </c>
      <c r="E3005" s="6" t="s">
        <v>60</v>
      </c>
      <c r="F3005" s="5">
        <f>decoded[[#This Row],[FRT_DEC]]-B3004</f>
        <v>3</v>
      </c>
      <c r="G3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INFO]]))),G3004)</f>
        <v>68</v>
      </c>
    </row>
    <row r="3006" spans="1:7" x14ac:dyDescent="0.25">
      <c r="A3006" s="4" t="s">
        <v>3357</v>
      </c>
      <c r="B3006" s="5">
        <v>1556343033226</v>
      </c>
      <c r="C3006" s="4" t="s">
        <v>7545</v>
      </c>
      <c r="D3006" s="4" t="s">
        <v>61</v>
      </c>
      <c r="E3006" s="6" t="s">
        <v>7546</v>
      </c>
      <c r="F3006" s="5">
        <f>decoded[[#This Row],[FRT_DEC]]-B3005</f>
        <v>3</v>
      </c>
      <c r="G3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INFO]]))),G3005)</f>
        <v>68</v>
      </c>
    </row>
    <row r="3007" spans="1:7" x14ac:dyDescent="0.25">
      <c r="A3007" s="4" t="s">
        <v>3358</v>
      </c>
      <c r="B3007" s="5">
        <v>1556343033229</v>
      </c>
      <c r="C3007" s="4" t="s">
        <v>7547</v>
      </c>
      <c r="D3007" s="4" t="s">
        <v>62</v>
      </c>
      <c r="E3007" s="6" t="s">
        <v>63</v>
      </c>
      <c r="F3007" s="5">
        <f>decoded[[#This Row],[FRT_DEC]]-B3006</f>
        <v>3</v>
      </c>
      <c r="G3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INFO]]))),G3006)</f>
        <v>68</v>
      </c>
    </row>
    <row r="3008" spans="1:7" x14ac:dyDescent="0.25">
      <c r="A3008" s="4" t="s">
        <v>3359</v>
      </c>
      <c r="B3008" s="5">
        <v>1556343033244</v>
      </c>
      <c r="C3008" s="4" t="s">
        <v>7548</v>
      </c>
      <c r="D3008" s="4" t="s">
        <v>1131</v>
      </c>
      <c r="E3008" s="6" t="s">
        <v>2143</v>
      </c>
      <c r="F3008" s="5">
        <f>decoded[[#This Row],[FRT_DEC]]-B3007</f>
        <v>15</v>
      </c>
      <c r="G3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INFO]]))),G3007)</f>
        <v>68</v>
      </c>
    </row>
    <row r="3009" spans="1:7" x14ac:dyDescent="0.25">
      <c r="A3009" s="4" t="s">
        <v>3360</v>
      </c>
      <c r="B3009" s="5">
        <v>1556343033255</v>
      </c>
      <c r="C3009" s="4" t="s">
        <v>7549</v>
      </c>
      <c r="D3009" s="4" t="s">
        <v>1131</v>
      </c>
      <c r="E3009" s="6" t="s">
        <v>2144</v>
      </c>
      <c r="F3009" s="5">
        <f>decoded[[#This Row],[FRT_DEC]]-B3008</f>
        <v>11</v>
      </c>
      <c r="G3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INFO]]))),G3008)</f>
        <v>68</v>
      </c>
    </row>
    <row r="3010" spans="1:7" x14ac:dyDescent="0.25">
      <c r="A3010" s="4" t="s">
        <v>3361</v>
      </c>
      <c r="B3010" s="5">
        <v>1556343033267</v>
      </c>
      <c r="C3010" s="4" t="s">
        <v>7550</v>
      </c>
      <c r="D3010" s="4" t="s">
        <v>1131</v>
      </c>
      <c r="E3010" s="6" t="s">
        <v>2145</v>
      </c>
      <c r="F3010" s="5">
        <f>decoded[[#This Row],[FRT_DEC]]-B3009</f>
        <v>12</v>
      </c>
      <c r="G3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INFO]]))),G3009)</f>
        <v>68</v>
      </c>
    </row>
    <row r="3011" spans="1:7" x14ac:dyDescent="0.25">
      <c r="A3011" s="4" t="s">
        <v>3362</v>
      </c>
      <c r="B3011" s="5">
        <v>1556343033271</v>
      </c>
      <c r="C3011" s="4" t="s">
        <v>7551</v>
      </c>
      <c r="D3011" s="4" t="s">
        <v>65</v>
      </c>
      <c r="E3011" s="6" t="s">
        <v>66</v>
      </c>
      <c r="F3011" s="5">
        <f>decoded[[#This Row],[FRT_DEC]]-B3010</f>
        <v>4</v>
      </c>
      <c r="G3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INFO]]))),G3010)</f>
        <v>68</v>
      </c>
    </row>
    <row r="3012" spans="1:7" x14ac:dyDescent="0.25">
      <c r="A3012" s="4" t="s">
        <v>3363</v>
      </c>
      <c r="B3012" s="5">
        <v>1556343033280</v>
      </c>
      <c r="C3012" s="4" t="s">
        <v>7552</v>
      </c>
      <c r="D3012" s="4" t="s">
        <v>11</v>
      </c>
      <c r="E3012" s="6" t="s">
        <v>4014</v>
      </c>
      <c r="F3012" s="5">
        <f>decoded[[#This Row],[FRT_DEC]]-B3011</f>
        <v>9</v>
      </c>
      <c r="G3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INFO]]))),G3011)</f>
        <v>68</v>
      </c>
    </row>
    <row r="3013" spans="1:7" x14ac:dyDescent="0.25">
      <c r="A3013" s="4" t="s">
        <v>3364</v>
      </c>
      <c r="B3013" s="5">
        <v>1556343033292</v>
      </c>
      <c r="C3013" s="4" t="s">
        <v>7553</v>
      </c>
      <c r="D3013" s="4" t="s">
        <v>52</v>
      </c>
      <c r="E3013" s="6" t="s">
        <v>754</v>
      </c>
      <c r="F3013" s="5">
        <f>decoded[[#This Row],[FRT_DEC]]-B3012</f>
        <v>12</v>
      </c>
      <c r="G3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INFO]]))),G3012)</f>
        <v>68</v>
      </c>
    </row>
    <row r="3014" spans="1:7" x14ac:dyDescent="0.25">
      <c r="A3014" s="4" t="s">
        <v>3365</v>
      </c>
      <c r="B3014" s="5">
        <v>1556343033297</v>
      </c>
      <c r="C3014" s="4" t="s">
        <v>7554</v>
      </c>
      <c r="D3014" s="4" t="s">
        <v>11</v>
      </c>
      <c r="E3014" s="6" t="s">
        <v>4024</v>
      </c>
      <c r="F3014" s="5">
        <f>decoded[[#This Row],[FRT_DEC]]-B3013</f>
        <v>5</v>
      </c>
      <c r="G3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INFO]]))),G3013)</f>
        <v>68</v>
      </c>
    </row>
    <row r="3015" spans="1:7" x14ac:dyDescent="0.25">
      <c r="A3015" s="4" t="s">
        <v>3366</v>
      </c>
      <c r="B3015" s="5">
        <v>1556343033308</v>
      </c>
      <c r="C3015" s="4" t="s">
        <v>7555</v>
      </c>
      <c r="D3015" s="4" t="s">
        <v>52</v>
      </c>
      <c r="E3015" s="6" t="s">
        <v>64</v>
      </c>
      <c r="F3015" s="5">
        <f>decoded[[#This Row],[FRT_DEC]]-B3014</f>
        <v>11</v>
      </c>
      <c r="G3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INFO]]))),G3014)</f>
        <v>68</v>
      </c>
    </row>
    <row r="3016" spans="1:7" x14ac:dyDescent="0.25">
      <c r="A3016" s="4" t="s">
        <v>3367</v>
      </c>
      <c r="B3016" s="5">
        <v>1556343033311</v>
      </c>
      <c r="C3016" s="4" t="s">
        <v>7556</v>
      </c>
      <c r="D3016" s="4" t="s">
        <v>67</v>
      </c>
      <c r="E3016" s="6" t="s">
        <v>7557</v>
      </c>
      <c r="F3016" s="5">
        <f>decoded[[#This Row],[FRT_DEC]]-B3015</f>
        <v>3</v>
      </c>
      <c r="G3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INFO]]))),G3015)</f>
        <v>68</v>
      </c>
    </row>
    <row r="3017" spans="1:7" x14ac:dyDescent="0.25">
      <c r="A3017" s="4" t="s">
        <v>3368</v>
      </c>
      <c r="B3017" s="5">
        <v>1556343033317</v>
      </c>
      <c r="C3017" s="4" t="s">
        <v>7558</v>
      </c>
      <c r="D3017" s="4" t="s">
        <v>97</v>
      </c>
      <c r="E3017" s="6" t="s">
        <v>3741</v>
      </c>
      <c r="F3017" s="5">
        <f>decoded[[#This Row],[FRT_DEC]]-B3016</f>
        <v>6</v>
      </c>
      <c r="G3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INFO]]))),G3016)</f>
        <v>68</v>
      </c>
    </row>
    <row r="3018" spans="1:7" x14ac:dyDescent="0.25">
      <c r="A3018" s="4" t="s">
        <v>3369</v>
      </c>
      <c r="B3018" s="5">
        <v>1556343033322</v>
      </c>
      <c r="C3018" s="4" t="s">
        <v>7559</v>
      </c>
      <c r="D3018" s="4" t="s">
        <v>97</v>
      </c>
      <c r="E3018" s="6" t="s">
        <v>2127</v>
      </c>
      <c r="F3018" s="5">
        <f>decoded[[#This Row],[FRT_DEC]]-B3017</f>
        <v>5</v>
      </c>
      <c r="G3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INFO]]))),G3017)</f>
        <v>68</v>
      </c>
    </row>
    <row r="3019" spans="1:7" x14ac:dyDescent="0.25">
      <c r="A3019" s="4" t="s">
        <v>3370</v>
      </c>
      <c r="B3019" s="5">
        <v>1556343033335</v>
      </c>
      <c r="C3019" s="4" t="s">
        <v>7560</v>
      </c>
      <c r="D3019" s="4" t="s">
        <v>9</v>
      </c>
      <c r="E3019" s="6" t="s">
        <v>4002</v>
      </c>
      <c r="F3019" s="5">
        <f>decoded[[#This Row],[FRT_DEC]]-B3018</f>
        <v>13</v>
      </c>
      <c r="G3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INFO]]))),G3018)</f>
        <v>68</v>
      </c>
    </row>
    <row r="3020" spans="1:7" x14ac:dyDescent="0.25">
      <c r="A3020" s="4" t="s">
        <v>3371</v>
      </c>
      <c r="B3020" s="5">
        <v>1556343033340</v>
      </c>
      <c r="C3020" s="4" t="s">
        <v>7561</v>
      </c>
      <c r="D3020" s="4" t="s">
        <v>97</v>
      </c>
      <c r="E3020" s="6" t="s">
        <v>2146</v>
      </c>
      <c r="F3020" s="5">
        <f>decoded[[#This Row],[FRT_DEC]]-B3019</f>
        <v>5</v>
      </c>
      <c r="G3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INFO]]))),G3019)</f>
        <v>68</v>
      </c>
    </row>
    <row r="3021" spans="1:7" x14ac:dyDescent="0.25">
      <c r="A3021" s="4" t="s">
        <v>3372</v>
      </c>
      <c r="B3021" s="5">
        <v>1556343034097</v>
      </c>
      <c r="C3021" s="4" t="s">
        <v>7562</v>
      </c>
      <c r="D3021" s="4" t="s">
        <v>12</v>
      </c>
      <c r="E3021" s="6" t="s">
        <v>4</v>
      </c>
      <c r="F3021" s="5">
        <f>decoded[[#This Row],[FRT_DEC]]-B3020</f>
        <v>757</v>
      </c>
      <c r="G3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INFO]]))),G3020)</f>
        <v>68</v>
      </c>
    </row>
    <row r="3022" spans="1:7" x14ac:dyDescent="0.25">
      <c r="A3022" s="4" t="s">
        <v>3373</v>
      </c>
      <c r="B3022" s="5">
        <v>1556343034104</v>
      </c>
      <c r="C3022" s="4" t="s">
        <v>7563</v>
      </c>
      <c r="D3022" s="4" t="s">
        <v>8</v>
      </c>
      <c r="E3022" s="6" t="s">
        <v>4081</v>
      </c>
      <c r="F3022" s="5">
        <f>decoded[[#This Row],[FRT_DEC]]-B3021</f>
        <v>7</v>
      </c>
      <c r="G3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INFO]]))),G3021)</f>
        <v>68</v>
      </c>
    </row>
    <row r="3023" spans="1:7" x14ac:dyDescent="0.25">
      <c r="A3023" s="4" t="s">
        <v>3374</v>
      </c>
      <c r="B3023" s="5">
        <v>1556343034201</v>
      </c>
      <c r="C3023" s="4" t="s">
        <v>7564</v>
      </c>
      <c r="D3023" s="4" t="s">
        <v>12</v>
      </c>
      <c r="E3023" s="6" t="s">
        <v>4</v>
      </c>
      <c r="F3023" s="5">
        <f>decoded[[#This Row],[FRT_DEC]]-B3022</f>
        <v>97</v>
      </c>
      <c r="G3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INFO]]))),G3022)</f>
        <v>68</v>
      </c>
    </row>
    <row r="3024" spans="1:7" x14ac:dyDescent="0.25">
      <c r="A3024" s="4" t="s">
        <v>3375</v>
      </c>
      <c r="B3024" s="5">
        <v>1556343034206</v>
      </c>
      <c r="C3024" s="4" t="s">
        <v>7565</v>
      </c>
      <c r="D3024" s="4" t="s">
        <v>8</v>
      </c>
      <c r="E3024" s="6" t="s">
        <v>4089</v>
      </c>
      <c r="F3024" s="5">
        <f>decoded[[#This Row],[FRT_DEC]]-B3023</f>
        <v>5</v>
      </c>
      <c r="G3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INFO]]))),G3023)</f>
        <v>68</v>
      </c>
    </row>
    <row r="3025" spans="1:7" x14ac:dyDescent="0.25">
      <c r="A3025" s="4" t="s">
        <v>3376</v>
      </c>
      <c r="B3025" s="5">
        <v>1556343984636</v>
      </c>
      <c r="C3025" s="4" t="s">
        <v>7566</v>
      </c>
      <c r="D3025" s="4" t="s">
        <v>13</v>
      </c>
      <c r="E3025" s="6" t="s">
        <v>5</v>
      </c>
      <c r="F3025" s="5">
        <f>decoded[[#This Row],[FRT_DEC]]-B3024</f>
        <v>950430</v>
      </c>
      <c r="G3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INFO]]))),G3024)</f>
        <v>68</v>
      </c>
    </row>
    <row r="3026" spans="1:7" x14ac:dyDescent="0.25">
      <c r="A3026" s="4" t="s">
        <v>3377</v>
      </c>
      <c r="B3026" s="5">
        <v>1556343984640</v>
      </c>
      <c r="C3026" s="4" t="s">
        <v>7567</v>
      </c>
      <c r="D3026" s="4" t="s">
        <v>11</v>
      </c>
      <c r="E3026" s="6" t="s">
        <v>4010</v>
      </c>
      <c r="F3026" s="5">
        <f>decoded[[#This Row],[FRT_DEC]]-B3025</f>
        <v>4</v>
      </c>
      <c r="G3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INFO]]))),G3025)</f>
        <v>68</v>
      </c>
    </row>
    <row r="3027" spans="1:7" x14ac:dyDescent="0.25">
      <c r="A3027" s="4" t="s">
        <v>3378</v>
      </c>
      <c r="B3027" s="5">
        <v>1556343984713</v>
      </c>
      <c r="C3027" s="4" t="s">
        <v>7568</v>
      </c>
      <c r="D3027" s="4" t="s">
        <v>12</v>
      </c>
      <c r="E3027" s="6" t="s">
        <v>4</v>
      </c>
      <c r="F3027" s="5">
        <f>decoded[[#This Row],[FRT_DEC]]-B3026</f>
        <v>73</v>
      </c>
      <c r="G3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INFO]]))),G3026)</f>
        <v>68</v>
      </c>
    </row>
    <row r="3028" spans="1:7" x14ac:dyDescent="0.25">
      <c r="A3028" s="4" t="s">
        <v>3379</v>
      </c>
      <c r="B3028" s="5">
        <v>1556343984716</v>
      </c>
      <c r="C3028" s="4" t="s">
        <v>7569</v>
      </c>
      <c r="D3028" s="4" t="s">
        <v>14</v>
      </c>
      <c r="E3028" s="6" t="s">
        <v>6</v>
      </c>
      <c r="F3028" s="5">
        <f>decoded[[#This Row],[FRT_DEC]]-B3027</f>
        <v>3</v>
      </c>
      <c r="G3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INFO]]))),G3027)</f>
        <v>68</v>
      </c>
    </row>
    <row r="3029" spans="1:7" x14ac:dyDescent="0.25">
      <c r="A3029" s="4" t="s">
        <v>3380</v>
      </c>
      <c r="B3029" s="5">
        <v>1556343984727</v>
      </c>
      <c r="C3029" s="4" t="s">
        <v>7570</v>
      </c>
      <c r="D3029" s="4" t="s">
        <v>14</v>
      </c>
      <c r="E3029" s="6" t="s">
        <v>71</v>
      </c>
      <c r="F3029" s="5">
        <f>decoded[[#This Row],[FRT_DEC]]-B3028</f>
        <v>11</v>
      </c>
      <c r="G3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INFO]]))),G3028)</f>
        <v>68</v>
      </c>
    </row>
    <row r="3030" spans="1:7" x14ac:dyDescent="0.25">
      <c r="A3030" s="4" t="s">
        <v>3381</v>
      </c>
      <c r="B3030" s="5">
        <v>1556343984734</v>
      </c>
      <c r="C3030" s="4" t="s">
        <v>7571</v>
      </c>
      <c r="D3030" s="4" t="s">
        <v>73</v>
      </c>
      <c r="E3030" s="6" t="s">
        <v>2164</v>
      </c>
      <c r="F3030" s="5">
        <f>decoded[[#This Row],[FRT_DEC]]-B3029</f>
        <v>7</v>
      </c>
      <c r="G3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INFO]]))),G3029)</f>
        <v>68</v>
      </c>
    </row>
    <row r="3031" spans="1:7" x14ac:dyDescent="0.25">
      <c r="A3031" s="4" t="s">
        <v>3382</v>
      </c>
      <c r="B3031" s="5">
        <v>1556343984738</v>
      </c>
      <c r="C3031" s="4" t="s">
        <v>7572</v>
      </c>
      <c r="D3031" s="4" t="s">
        <v>320</v>
      </c>
      <c r="E3031" s="6" t="s">
        <v>7573</v>
      </c>
      <c r="F3031" s="5">
        <f>decoded[[#This Row],[FRT_DEC]]-B3030</f>
        <v>4</v>
      </c>
      <c r="G3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INFO]]))),G3030)</f>
        <v>68</v>
      </c>
    </row>
    <row r="3032" spans="1:7" x14ac:dyDescent="0.25">
      <c r="A3032" s="4" t="s">
        <v>3383</v>
      </c>
      <c r="B3032" s="5">
        <v>1556343984741</v>
      </c>
      <c r="C3032" s="4" t="s">
        <v>7574</v>
      </c>
      <c r="D3032" s="4" t="s">
        <v>241</v>
      </c>
      <c r="E3032" s="6" t="s">
        <v>3764</v>
      </c>
      <c r="F3032" s="5">
        <f>decoded[[#This Row],[FRT_DEC]]-B3031</f>
        <v>3</v>
      </c>
      <c r="G3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INFO]]))),G3031)</f>
        <v>68</v>
      </c>
    </row>
    <row r="3033" spans="1:7" x14ac:dyDescent="0.25">
      <c r="A3033" s="4" t="s">
        <v>3384</v>
      </c>
      <c r="B3033" s="5">
        <v>1556343984769</v>
      </c>
      <c r="C3033" s="4" t="s">
        <v>7575</v>
      </c>
      <c r="D3033" s="4" t="s">
        <v>2162</v>
      </c>
      <c r="E3033" s="6" t="s">
        <v>3745</v>
      </c>
      <c r="F3033" s="5">
        <f>decoded[[#This Row],[FRT_DEC]]-B3032</f>
        <v>28</v>
      </c>
      <c r="G3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INFO]]))),G3032)</f>
        <v>68</v>
      </c>
    </row>
    <row r="3034" spans="1:7" x14ac:dyDescent="0.25">
      <c r="A3034" s="4" t="s">
        <v>3385</v>
      </c>
      <c r="B3034" s="5">
        <v>1556343984775</v>
      </c>
      <c r="C3034" s="4" t="s">
        <v>7576</v>
      </c>
      <c r="D3034" s="4" t="s">
        <v>74</v>
      </c>
      <c r="E3034" s="6" t="s">
        <v>243</v>
      </c>
      <c r="F3034" s="5">
        <f>decoded[[#This Row],[FRT_DEC]]-B3033</f>
        <v>6</v>
      </c>
      <c r="G3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INFO]]))),G3033)</f>
        <v>68</v>
      </c>
    </row>
    <row r="3035" spans="1:7" x14ac:dyDescent="0.25">
      <c r="A3035" s="4" t="s">
        <v>3386</v>
      </c>
      <c r="B3035" s="5">
        <v>1556343984778</v>
      </c>
      <c r="C3035" s="4" t="s">
        <v>7577</v>
      </c>
      <c r="D3035" s="4" t="s">
        <v>74</v>
      </c>
      <c r="E3035" s="6" t="s">
        <v>7578</v>
      </c>
      <c r="F3035" s="5">
        <f>decoded[[#This Row],[FRT_DEC]]-B3034</f>
        <v>3</v>
      </c>
      <c r="G3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INFO]]))),G3034)</f>
        <v>68</v>
      </c>
    </row>
    <row r="3036" spans="1:7" x14ac:dyDescent="0.25">
      <c r="A3036" s="4" t="s">
        <v>3387</v>
      </c>
      <c r="B3036" s="5">
        <v>1556343984806</v>
      </c>
      <c r="C3036" s="4" t="s">
        <v>7579</v>
      </c>
      <c r="D3036" s="4" t="s">
        <v>51</v>
      </c>
      <c r="E3036" s="6" t="s">
        <v>3747</v>
      </c>
      <c r="F3036" s="5">
        <f>decoded[[#This Row],[FRT_DEC]]-B3035</f>
        <v>28</v>
      </c>
      <c r="G3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INFO]]))),G3035)</f>
        <v>68</v>
      </c>
    </row>
    <row r="3037" spans="1:7" x14ac:dyDescent="0.25">
      <c r="A3037" s="4" t="s">
        <v>3388</v>
      </c>
      <c r="B3037" s="5">
        <v>1556343984809</v>
      </c>
      <c r="C3037" s="4" t="s">
        <v>7580</v>
      </c>
      <c r="D3037" s="4" t="s">
        <v>51</v>
      </c>
      <c r="E3037" s="6" t="s">
        <v>7581</v>
      </c>
      <c r="F3037" s="5">
        <f>decoded[[#This Row],[FRT_DEC]]-B3036</f>
        <v>3</v>
      </c>
      <c r="G3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INFO]]))),G3036)</f>
        <v>68</v>
      </c>
    </row>
    <row r="3038" spans="1:7" x14ac:dyDescent="0.25">
      <c r="A3038" s="4" t="s">
        <v>3389</v>
      </c>
      <c r="B3038" s="5">
        <v>1556343984812</v>
      </c>
      <c r="C3038" s="4" t="s">
        <v>7582</v>
      </c>
      <c r="D3038" s="4" t="s">
        <v>247</v>
      </c>
      <c r="E3038" s="6" t="s">
        <v>248</v>
      </c>
      <c r="F3038" s="5">
        <f>decoded[[#This Row],[FRT_DEC]]-B3037</f>
        <v>3</v>
      </c>
      <c r="G3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INFO]]))),G3037)</f>
        <v>68</v>
      </c>
    </row>
    <row r="3039" spans="1:7" x14ac:dyDescent="0.25">
      <c r="A3039" s="4" t="s">
        <v>3390</v>
      </c>
      <c r="B3039" s="5">
        <v>1556343984817</v>
      </c>
      <c r="C3039" s="4" t="s">
        <v>7583</v>
      </c>
      <c r="D3039" s="4" t="s">
        <v>11</v>
      </c>
      <c r="E3039" s="6" t="s">
        <v>4019</v>
      </c>
      <c r="F3039" s="5">
        <f>decoded[[#This Row],[FRT_DEC]]-B3038</f>
        <v>5</v>
      </c>
      <c r="G3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INFO]]))),G3038)</f>
        <v>68</v>
      </c>
    </row>
    <row r="3040" spans="1:7" x14ac:dyDescent="0.25">
      <c r="A3040" s="4" t="s">
        <v>3391</v>
      </c>
      <c r="B3040" s="5">
        <v>1556343984829</v>
      </c>
      <c r="C3040" s="4" t="s">
        <v>7584</v>
      </c>
      <c r="D3040" s="4" t="s">
        <v>52</v>
      </c>
      <c r="E3040" s="6" t="s">
        <v>321</v>
      </c>
      <c r="F3040" s="5">
        <f>decoded[[#This Row],[FRT_DEC]]-B3039</f>
        <v>12</v>
      </c>
      <c r="G3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INFO]]))),G3039)</f>
        <v>68</v>
      </c>
    </row>
    <row r="3041" spans="1:7" x14ac:dyDescent="0.25">
      <c r="A3041" s="4" t="s">
        <v>3392</v>
      </c>
      <c r="B3041" s="5">
        <v>1556343984837</v>
      </c>
      <c r="C3041" s="4" t="s">
        <v>7585</v>
      </c>
      <c r="D3041" s="4" t="s">
        <v>2082</v>
      </c>
      <c r="E3041" s="6" t="s">
        <v>4026</v>
      </c>
      <c r="F3041" s="5">
        <f>decoded[[#This Row],[FRT_DEC]]-B3040</f>
        <v>8</v>
      </c>
      <c r="G3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INFO]]))),G3040)</f>
        <v>68</v>
      </c>
    </row>
    <row r="3042" spans="1:7" x14ac:dyDescent="0.25">
      <c r="A3042" s="4" t="s">
        <v>3393</v>
      </c>
      <c r="B3042" s="5">
        <v>1556343984840</v>
      </c>
      <c r="C3042" s="4" t="s">
        <v>7586</v>
      </c>
      <c r="D3042" s="4" t="s">
        <v>322</v>
      </c>
      <c r="E3042" s="6" t="s">
        <v>7587</v>
      </c>
      <c r="F3042" s="5">
        <f>decoded[[#This Row],[FRT_DEC]]-B3041</f>
        <v>3</v>
      </c>
      <c r="G3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INFO]]))),G3041)</f>
        <v>68</v>
      </c>
    </row>
    <row r="3043" spans="1:7" x14ac:dyDescent="0.25">
      <c r="A3043" s="4" t="s">
        <v>3394</v>
      </c>
      <c r="B3043" s="5">
        <v>1556343984860</v>
      </c>
      <c r="C3043" s="4" t="s">
        <v>7588</v>
      </c>
      <c r="D3043" s="4" t="s">
        <v>12</v>
      </c>
      <c r="E3043" s="6" t="s">
        <v>4</v>
      </c>
      <c r="F3043" s="5">
        <f>decoded[[#This Row],[FRT_DEC]]-B3042</f>
        <v>20</v>
      </c>
      <c r="G3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INFO]]))),G3042)</f>
        <v>68</v>
      </c>
    </row>
    <row r="3044" spans="1:7" x14ac:dyDescent="0.25">
      <c r="A3044" s="4" t="s">
        <v>3395</v>
      </c>
      <c r="B3044" s="5">
        <v>1556343984866</v>
      </c>
      <c r="C3044" s="4" t="s">
        <v>7589</v>
      </c>
      <c r="D3044" s="4" t="s">
        <v>8</v>
      </c>
      <c r="E3044" s="6" t="s">
        <v>4089</v>
      </c>
      <c r="F3044" s="5">
        <f>decoded[[#This Row],[FRT_DEC]]-B3043</f>
        <v>6</v>
      </c>
      <c r="G3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INFO]]))),G3043)</f>
        <v>68</v>
      </c>
    </row>
    <row r="3045" spans="1:7" x14ac:dyDescent="0.25">
      <c r="A3045" s="4" t="s">
        <v>3396</v>
      </c>
      <c r="B3045" s="5">
        <v>1556343985798</v>
      </c>
      <c r="C3045" s="4" t="s">
        <v>7590</v>
      </c>
      <c r="D3045" s="4" t="s">
        <v>10</v>
      </c>
      <c r="E3045" s="6" t="s">
        <v>7591</v>
      </c>
      <c r="F3045" s="5">
        <f>decoded[[#This Row],[FRT_DEC]]-B3044</f>
        <v>932</v>
      </c>
      <c r="G3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INFO]]))),G3044)</f>
        <v>68</v>
      </c>
    </row>
    <row r="3046" spans="1:7" x14ac:dyDescent="0.25">
      <c r="A3046" s="4" t="s">
        <v>3397</v>
      </c>
      <c r="B3046" s="5">
        <v>1556343985802</v>
      </c>
      <c r="C3046" s="4" t="s">
        <v>7592</v>
      </c>
      <c r="D3046" s="4" t="s">
        <v>10</v>
      </c>
      <c r="E3046" s="6" t="s">
        <v>7593</v>
      </c>
      <c r="F3046" s="5">
        <f>decoded[[#This Row],[FRT_DEC]]-B3045</f>
        <v>4</v>
      </c>
      <c r="G3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INFO]]))),G3045)</f>
        <v>68</v>
      </c>
    </row>
    <row r="3047" spans="1:7" x14ac:dyDescent="0.25">
      <c r="A3047" s="4" t="s">
        <v>3398</v>
      </c>
      <c r="B3047" s="5">
        <v>1556343985805</v>
      </c>
      <c r="C3047" s="4" t="s">
        <v>7594</v>
      </c>
      <c r="D3047" s="4" t="s">
        <v>10</v>
      </c>
      <c r="E3047" s="6" t="s">
        <v>7595</v>
      </c>
      <c r="F3047" s="5">
        <f>decoded[[#This Row],[FRT_DEC]]-B3046</f>
        <v>3</v>
      </c>
      <c r="G3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INFO]]))),G3046)</f>
        <v>68</v>
      </c>
    </row>
    <row r="3048" spans="1:7" x14ac:dyDescent="0.25">
      <c r="A3048" s="4" t="s">
        <v>3399</v>
      </c>
      <c r="B3048" s="5">
        <v>1556343985809</v>
      </c>
      <c r="C3048" s="4" t="s">
        <v>7596</v>
      </c>
      <c r="D3048" s="4" t="s">
        <v>1131</v>
      </c>
      <c r="E3048" s="6" t="s">
        <v>2120</v>
      </c>
      <c r="F3048" s="5">
        <f>decoded[[#This Row],[FRT_DEC]]-B3047</f>
        <v>4</v>
      </c>
      <c r="G3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INFO]]))),G3047)</f>
        <v>68</v>
      </c>
    </row>
    <row r="3049" spans="1:7" x14ac:dyDescent="0.25">
      <c r="A3049" s="4" t="s">
        <v>3400</v>
      </c>
      <c r="B3049" s="5">
        <v>1556343985825</v>
      </c>
      <c r="C3049" s="4" t="s">
        <v>7597</v>
      </c>
      <c r="D3049" s="4" t="s">
        <v>1131</v>
      </c>
      <c r="E3049" s="6" t="s">
        <v>2128</v>
      </c>
      <c r="F3049" s="5">
        <f>decoded[[#This Row],[FRT_DEC]]-B3048</f>
        <v>16</v>
      </c>
      <c r="G3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INFO]]))),G3048)</f>
        <v>68</v>
      </c>
    </row>
    <row r="3050" spans="1:7" x14ac:dyDescent="0.25">
      <c r="A3050" s="4" t="s">
        <v>3401</v>
      </c>
      <c r="B3050" s="5">
        <v>1556343985830</v>
      </c>
      <c r="C3050" s="4" t="s">
        <v>7598</v>
      </c>
      <c r="D3050" s="4" t="s">
        <v>65</v>
      </c>
      <c r="E3050" s="6" t="s">
        <v>66</v>
      </c>
      <c r="F3050" s="5">
        <f>decoded[[#This Row],[FRT_DEC]]-B3049</f>
        <v>5</v>
      </c>
      <c r="G3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INFO]]))),G3049)</f>
        <v>68</v>
      </c>
    </row>
    <row r="3051" spans="1:7" x14ac:dyDescent="0.25">
      <c r="A3051" s="4" t="s">
        <v>3402</v>
      </c>
      <c r="B3051" s="5">
        <v>1556343985836</v>
      </c>
      <c r="C3051" s="4" t="s">
        <v>7599</v>
      </c>
      <c r="D3051" s="4" t="s">
        <v>97</v>
      </c>
      <c r="E3051" s="6" t="s">
        <v>2129</v>
      </c>
      <c r="F3051" s="5">
        <f>decoded[[#This Row],[FRT_DEC]]-B3050</f>
        <v>6</v>
      </c>
      <c r="G3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INFO]]))),G3050)</f>
        <v>68</v>
      </c>
    </row>
    <row r="3052" spans="1:7" x14ac:dyDescent="0.25">
      <c r="A3052" s="4" t="s">
        <v>3403</v>
      </c>
      <c r="B3052" s="5">
        <v>1556343985848</v>
      </c>
      <c r="C3052" s="4" t="s">
        <v>7600</v>
      </c>
      <c r="D3052" s="4" t="s">
        <v>9</v>
      </c>
      <c r="E3052" s="6" t="s">
        <v>4002</v>
      </c>
      <c r="F3052" s="5">
        <f>decoded[[#This Row],[FRT_DEC]]-B3051</f>
        <v>12</v>
      </c>
      <c r="G3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INFO]]))),G3051)</f>
        <v>68</v>
      </c>
    </row>
    <row r="3053" spans="1:7" x14ac:dyDescent="0.25">
      <c r="A3053" s="4" t="s">
        <v>3404</v>
      </c>
      <c r="B3053" s="5">
        <v>1556343985853</v>
      </c>
      <c r="C3053" s="4" t="s">
        <v>7601</v>
      </c>
      <c r="D3053" s="4" t="s">
        <v>16</v>
      </c>
      <c r="E3053" s="6" t="s">
        <v>7602</v>
      </c>
      <c r="F3053" s="5">
        <f>decoded[[#This Row],[FRT_DEC]]-B3052</f>
        <v>5</v>
      </c>
      <c r="G3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INFO]]))),G3052)</f>
        <v>69</v>
      </c>
    </row>
    <row r="3054" spans="1:7" x14ac:dyDescent="0.25">
      <c r="A3054" s="4" t="s">
        <v>3405</v>
      </c>
      <c r="B3054" s="5">
        <v>1556343985874</v>
      </c>
      <c r="C3054" s="4" t="s">
        <v>7603</v>
      </c>
      <c r="D3054" s="4" t="s">
        <v>97</v>
      </c>
      <c r="E3054" s="6" t="s">
        <v>2131</v>
      </c>
      <c r="F3054" s="5">
        <f>decoded[[#This Row],[FRT_DEC]]-B3053</f>
        <v>21</v>
      </c>
      <c r="G3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INFO]]))),G3053)</f>
        <v>69</v>
      </c>
    </row>
    <row r="3055" spans="1:7" x14ac:dyDescent="0.25">
      <c r="A3055" s="4" t="s">
        <v>3406</v>
      </c>
      <c r="B3055" s="5">
        <v>1556343985895</v>
      </c>
      <c r="C3055" s="4" t="s">
        <v>7604</v>
      </c>
      <c r="D3055" s="4" t="s">
        <v>3726</v>
      </c>
      <c r="E3055" s="6" t="s">
        <v>7605</v>
      </c>
      <c r="F3055" s="5">
        <f>decoded[[#This Row],[FRT_DEC]]-B3054</f>
        <v>21</v>
      </c>
      <c r="G3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INFO]]))),G3054)</f>
        <v>69</v>
      </c>
    </row>
    <row r="3056" spans="1:7" x14ac:dyDescent="0.25">
      <c r="A3056" s="4" t="s">
        <v>3407</v>
      </c>
      <c r="B3056" s="5">
        <v>1556343985898</v>
      </c>
      <c r="C3056" s="4" t="s">
        <v>7606</v>
      </c>
      <c r="D3056" s="4" t="s">
        <v>3726</v>
      </c>
      <c r="E3056" s="6" t="s">
        <v>3986</v>
      </c>
      <c r="F3056" s="5">
        <f>decoded[[#This Row],[FRT_DEC]]-B3055</f>
        <v>3</v>
      </c>
      <c r="G3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INFO]]))),G3055)</f>
        <v>69</v>
      </c>
    </row>
    <row r="3057" spans="1:7" x14ac:dyDescent="0.25">
      <c r="A3057" s="4" t="s">
        <v>3408</v>
      </c>
      <c r="B3057" s="5">
        <v>1556343986777</v>
      </c>
      <c r="C3057" s="4" t="s">
        <v>7607</v>
      </c>
      <c r="D3057" s="4" t="s">
        <v>275</v>
      </c>
      <c r="E3057" s="6" t="s">
        <v>3999</v>
      </c>
      <c r="F3057" s="5">
        <f>decoded[[#This Row],[FRT_DEC]]-B3056</f>
        <v>879</v>
      </c>
      <c r="G3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INFO]]))),G3056)</f>
        <v>69</v>
      </c>
    </row>
    <row r="3058" spans="1:7" x14ac:dyDescent="0.25">
      <c r="A3058" s="4" t="s">
        <v>3409</v>
      </c>
      <c r="B3058" s="5">
        <v>1556343989867</v>
      </c>
      <c r="C3058" s="4" t="s">
        <v>7608</v>
      </c>
      <c r="D3058" s="4" t="s">
        <v>15</v>
      </c>
      <c r="E3058" s="6" t="s">
        <v>7609</v>
      </c>
      <c r="F3058" s="5">
        <f>decoded[[#This Row],[FRT_DEC]]-B3057</f>
        <v>3090</v>
      </c>
      <c r="G3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INFO]]))),G3057)</f>
        <v>69</v>
      </c>
    </row>
    <row r="3059" spans="1:7" x14ac:dyDescent="0.25">
      <c r="A3059" s="4" t="s">
        <v>3410</v>
      </c>
      <c r="B3059" s="5">
        <v>1556343989869</v>
      </c>
      <c r="C3059" s="4" t="s">
        <v>7610</v>
      </c>
      <c r="D3059" s="4" t="s">
        <v>15</v>
      </c>
      <c r="E3059" s="6" t="s">
        <v>3987</v>
      </c>
      <c r="F3059" s="5">
        <f>decoded[[#This Row],[FRT_DEC]]-B3058</f>
        <v>2</v>
      </c>
      <c r="G3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INFO]]))),G3058)</f>
        <v>69</v>
      </c>
    </row>
    <row r="3060" spans="1:7" x14ac:dyDescent="0.25">
      <c r="A3060" s="4" t="s">
        <v>3411</v>
      </c>
      <c r="B3060" s="5">
        <v>1556343989872</v>
      </c>
      <c r="C3060" s="4" t="s">
        <v>7611</v>
      </c>
      <c r="D3060" s="4" t="s">
        <v>3744</v>
      </c>
      <c r="E3060" s="6" t="s">
        <v>7612</v>
      </c>
      <c r="F3060" s="5">
        <f>decoded[[#This Row],[FRT_DEC]]-B3059</f>
        <v>3</v>
      </c>
      <c r="G3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INFO]]))),G3059)</f>
        <v>69</v>
      </c>
    </row>
    <row r="3061" spans="1:7" x14ac:dyDescent="0.25">
      <c r="A3061" s="4" t="s">
        <v>3412</v>
      </c>
      <c r="B3061" s="5">
        <v>1556343989874</v>
      </c>
      <c r="C3061" s="4" t="s">
        <v>7613</v>
      </c>
      <c r="D3061" s="4" t="s">
        <v>3744</v>
      </c>
      <c r="E3061" s="6" t="s">
        <v>3988</v>
      </c>
      <c r="F3061" s="5">
        <f>decoded[[#This Row],[FRT_DEC]]-B3060</f>
        <v>2</v>
      </c>
      <c r="G3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INFO]]))),G3060)</f>
        <v>69</v>
      </c>
    </row>
    <row r="3062" spans="1:7" x14ac:dyDescent="0.25">
      <c r="A3062" s="4" t="s">
        <v>3413</v>
      </c>
      <c r="B3062" s="5">
        <v>1556343989908</v>
      </c>
      <c r="C3062" s="4" t="s">
        <v>7614</v>
      </c>
      <c r="D3062" s="4" t="s">
        <v>3765</v>
      </c>
      <c r="E3062" s="6" t="s">
        <v>3766</v>
      </c>
      <c r="F3062" s="5">
        <f>decoded[[#This Row],[FRT_DEC]]-B3061</f>
        <v>34</v>
      </c>
      <c r="G3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INFO]]))),G3061)</f>
        <v>69</v>
      </c>
    </row>
    <row r="3063" spans="1:7" x14ac:dyDescent="0.25">
      <c r="A3063" s="4" t="s">
        <v>3414</v>
      </c>
      <c r="B3063" s="5">
        <v>1556343989912</v>
      </c>
      <c r="C3063" s="4" t="s">
        <v>7615</v>
      </c>
      <c r="D3063" s="4" t="s">
        <v>267</v>
      </c>
      <c r="E3063" s="6" t="s">
        <v>2165</v>
      </c>
      <c r="F3063" s="5">
        <f>decoded[[#This Row],[FRT_DEC]]-B3062</f>
        <v>4</v>
      </c>
      <c r="G3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INFO]]))),G3062)</f>
        <v>69</v>
      </c>
    </row>
    <row r="3064" spans="1:7" x14ac:dyDescent="0.25">
      <c r="A3064" s="4" t="s">
        <v>3415</v>
      </c>
      <c r="B3064" s="5">
        <v>1556343989916</v>
      </c>
      <c r="C3064" s="4" t="s">
        <v>7616</v>
      </c>
      <c r="D3064" s="4" t="s">
        <v>269</v>
      </c>
      <c r="E3064" s="6" t="s">
        <v>4086</v>
      </c>
      <c r="F3064" s="5">
        <f>decoded[[#This Row],[FRT_DEC]]-B3063</f>
        <v>4</v>
      </c>
      <c r="G3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INFO]]))),G3063)</f>
        <v>69</v>
      </c>
    </row>
    <row r="3065" spans="1:7" x14ac:dyDescent="0.25">
      <c r="A3065" s="4" t="s">
        <v>3416</v>
      </c>
      <c r="B3065" s="5">
        <v>1556343989921</v>
      </c>
      <c r="C3065" s="4" t="s">
        <v>7617</v>
      </c>
      <c r="D3065" s="4" t="s">
        <v>1131</v>
      </c>
      <c r="E3065" s="6" t="s">
        <v>2132</v>
      </c>
      <c r="F3065" s="5">
        <f>decoded[[#This Row],[FRT_DEC]]-B3064</f>
        <v>5</v>
      </c>
      <c r="G3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INFO]]))),G3064)</f>
        <v>69</v>
      </c>
    </row>
    <row r="3066" spans="1:7" x14ac:dyDescent="0.25">
      <c r="A3066" s="4" t="s">
        <v>3417</v>
      </c>
      <c r="B3066" s="5">
        <v>1556343989925</v>
      </c>
      <c r="C3066" s="4" t="s">
        <v>7618</v>
      </c>
      <c r="D3066" s="4" t="s">
        <v>97</v>
      </c>
      <c r="E3066" s="6" t="s">
        <v>2133</v>
      </c>
      <c r="F3066" s="5">
        <f>decoded[[#This Row],[FRT_DEC]]-B3065</f>
        <v>4</v>
      </c>
      <c r="G3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INFO]]))),G3065)</f>
        <v>69</v>
      </c>
    </row>
    <row r="3067" spans="1:7" x14ac:dyDescent="0.25">
      <c r="A3067" s="4" t="s">
        <v>3418</v>
      </c>
      <c r="B3067" s="5">
        <v>1556343989929</v>
      </c>
      <c r="C3067" s="4" t="s">
        <v>7619</v>
      </c>
      <c r="D3067" s="4" t="s">
        <v>97</v>
      </c>
      <c r="E3067" s="6" t="s">
        <v>2134</v>
      </c>
      <c r="F3067" s="5">
        <f>decoded[[#This Row],[FRT_DEC]]-B3066</f>
        <v>4</v>
      </c>
      <c r="G3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INFO]]))),G3066)</f>
        <v>69</v>
      </c>
    </row>
    <row r="3068" spans="1:7" x14ac:dyDescent="0.25">
      <c r="A3068" s="4" t="s">
        <v>3419</v>
      </c>
      <c r="B3068" s="5">
        <v>1556343989940</v>
      </c>
      <c r="C3068" s="4" t="s">
        <v>7620</v>
      </c>
      <c r="D3068" s="4" t="s">
        <v>272</v>
      </c>
      <c r="E3068" s="6" t="s">
        <v>7621</v>
      </c>
      <c r="F3068" s="5">
        <f>decoded[[#This Row],[FRT_DEC]]-B3067</f>
        <v>11</v>
      </c>
      <c r="G3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INFO]]))),G3067)</f>
        <v>69</v>
      </c>
    </row>
    <row r="3069" spans="1:7" x14ac:dyDescent="0.25">
      <c r="A3069" s="4" t="s">
        <v>3420</v>
      </c>
      <c r="B3069" s="5">
        <v>1556343990471</v>
      </c>
      <c r="C3069" s="4" t="s">
        <v>7622</v>
      </c>
      <c r="D3069" s="4" t="s">
        <v>1131</v>
      </c>
      <c r="E3069" s="6" t="s">
        <v>2135</v>
      </c>
      <c r="F3069" s="5">
        <f>decoded[[#This Row],[FRT_DEC]]-B3068</f>
        <v>531</v>
      </c>
      <c r="G3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INFO]]))),G3068)</f>
        <v>69</v>
      </c>
    </row>
    <row r="3070" spans="1:7" x14ac:dyDescent="0.25">
      <c r="A3070" s="4" t="s">
        <v>3421</v>
      </c>
      <c r="B3070" s="5">
        <v>1556343990476</v>
      </c>
      <c r="C3070" s="4" t="s">
        <v>7623</v>
      </c>
      <c r="D3070" s="4" t="s">
        <v>97</v>
      </c>
      <c r="E3070" s="6" t="s">
        <v>2136</v>
      </c>
      <c r="F3070" s="5">
        <f>decoded[[#This Row],[FRT_DEC]]-B3069</f>
        <v>5</v>
      </c>
      <c r="G3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INFO]]))),G3069)</f>
        <v>69</v>
      </c>
    </row>
    <row r="3071" spans="1:7" x14ac:dyDescent="0.25">
      <c r="A3071" s="4" t="s">
        <v>3422</v>
      </c>
      <c r="B3071" s="5">
        <v>1556343990490</v>
      </c>
      <c r="C3071" s="4" t="s">
        <v>7624</v>
      </c>
      <c r="D3071" s="4" t="s">
        <v>3727</v>
      </c>
      <c r="E3071" s="6" t="s">
        <v>3997</v>
      </c>
      <c r="F3071" s="5">
        <f>decoded[[#This Row],[FRT_DEC]]-B3070</f>
        <v>14</v>
      </c>
      <c r="G3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INFO]]))),G3070)</f>
        <v>69</v>
      </c>
    </row>
    <row r="3072" spans="1:7" x14ac:dyDescent="0.25">
      <c r="A3072" s="4" t="s">
        <v>3423</v>
      </c>
      <c r="B3072" s="5">
        <v>1556343990630</v>
      </c>
      <c r="C3072" s="4" t="s">
        <v>7625</v>
      </c>
      <c r="D3072" s="4" t="s">
        <v>289</v>
      </c>
      <c r="E3072" s="6" t="s">
        <v>3998</v>
      </c>
      <c r="F3072" s="5">
        <f>decoded[[#This Row],[FRT_DEC]]-B3071</f>
        <v>140</v>
      </c>
      <c r="G3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INFO]]))),G3071)</f>
        <v>69</v>
      </c>
    </row>
    <row r="3073" spans="1:7" x14ac:dyDescent="0.25">
      <c r="A3073" s="4" t="s">
        <v>3424</v>
      </c>
      <c r="B3073" s="5">
        <v>1556343991794</v>
      </c>
      <c r="C3073" s="4" t="s">
        <v>7626</v>
      </c>
      <c r="D3073" s="4" t="s">
        <v>109</v>
      </c>
      <c r="E3073" s="6" t="s">
        <v>3759</v>
      </c>
      <c r="F3073" s="5">
        <f>decoded[[#This Row],[FRT_DEC]]-B3072</f>
        <v>1164</v>
      </c>
      <c r="G3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INFO]]))),G3072)</f>
        <v>69</v>
      </c>
    </row>
    <row r="3074" spans="1:7" x14ac:dyDescent="0.25">
      <c r="A3074" s="4" t="s">
        <v>3425</v>
      </c>
      <c r="B3074" s="5">
        <v>1556343991796</v>
      </c>
      <c r="C3074" s="4" t="s">
        <v>7627</v>
      </c>
      <c r="D3074" s="4" t="s">
        <v>3742</v>
      </c>
      <c r="E3074" s="6" t="s">
        <v>7628</v>
      </c>
      <c r="F3074" s="5">
        <f>decoded[[#This Row],[FRT_DEC]]-B3073</f>
        <v>2</v>
      </c>
      <c r="G3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INFO]]))),G3073)</f>
        <v>69</v>
      </c>
    </row>
    <row r="3075" spans="1:7" x14ac:dyDescent="0.25">
      <c r="A3075" s="4" t="s">
        <v>3426</v>
      </c>
      <c r="B3075" s="5">
        <v>1556343991799</v>
      </c>
      <c r="C3075" s="4" t="s">
        <v>7629</v>
      </c>
      <c r="D3075" s="4" t="s">
        <v>3742</v>
      </c>
      <c r="E3075" s="6" t="s">
        <v>3982</v>
      </c>
      <c r="F3075" s="5">
        <f>decoded[[#This Row],[FRT_DEC]]-B3074</f>
        <v>3</v>
      </c>
      <c r="G3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INFO]]))),G3074)</f>
        <v>69</v>
      </c>
    </row>
    <row r="3076" spans="1:7" x14ac:dyDescent="0.25">
      <c r="A3076" s="4" t="s">
        <v>3427</v>
      </c>
      <c r="B3076" s="5">
        <v>1556343991813</v>
      </c>
      <c r="C3076" s="4" t="s">
        <v>7630</v>
      </c>
      <c r="D3076" s="4" t="s">
        <v>1131</v>
      </c>
      <c r="E3076" s="6" t="s">
        <v>2137</v>
      </c>
      <c r="F3076" s="5">
        <f>decoded[[#This Row],[FRT_DEC]]-B3075</f>
        <v>14</v>
      </c>
      <c r="G3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INFO]]))),G3075)</f>
        <v>69</v>
      </c>
    </row>
    <row r="3077" spans="1:7" x14ac:dyDescent="0.25">
      <c r="A3077" s="4" t="s">
        <v>3428</v>
      </c>
      <c r="B3077" s="5">
        <v>1556343991817</v>
      </c>
      <c r="C3077" s="4" t="s">
        <v>7631</v>
      </c>
      <c r="D3077" s="4" t="s">
        <v>97</v>
      </c>
      <c r="E3077" s="6" t="s">
        <v>2138</v>
      </c>
      <c r="F3077" s="5">
        <f>decoded[[#This Row],[FRT_DEC]]-B3076</f>
        <v>4</v>
      </c>
      <c r="G3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INFO]]))),G3076)</f>
        <v>69</v>
      </c>
    </row>
    <row r="3078" spans="1:7" x14ac:dyDescent="0.25">
      <c r="A3078" s="4" t="s">
        <v>3429</v>
      </c>
      <c r="B3078" s="5">
        <v>1556343991886</v>
      </c>
      <c r="C3078" s="4" t="s">
        <v>7632</v>
      </c>
      <c r="D3078" s="4" t="s">
        <v>110</v>
      </c>
      <c r="E3078" s="6" t="s">
        <v>290</v>
      </c>
      <c r="F3078" s="5">
        <f>decoded[[#This Row],[FRT_DEC]]-B3077</f>
        <v>69</v>
      </c>
      <c r="G3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INFO]]))),G3077)</f>
        <v>69</v>
      </c>
    </row>
    <row r="3079" spans="1:7" x14ac:dyDescent="0.25">
      <c r="A3079" s="4" t="s">
        <v>3430</v>
      </c>
      <c r="B3079" s="5">
        <v>1556343991898</v>
      </c>
      <c r="C3079" s="4" t="s">
        <v>7633</v>
      </c>
      <c r="D3079" s="4" t="s">
        <v>1131</v>
      </c>
      <c r="E3079" s="6" t="s">
        <v>2139</v>
      </c>
      <c r="F3079" s="5">
        <f>decoded[[#This Row],[FRT_DEC]]-B3078</f>
        <v>12</v>
      </c>
      <c r="G3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INFO]]))),G3078)</f>
        <v>69</v>
      </c>
    </row>
    <row r="3080" spans="1:7" x14ac:dyDescent="0.25">
      <c r="A3080" s="4" t="s">
        <v>3431</v>
      </c>
      <c r="B3080" s="5">
        <v>1556343991902</v>
      </c>
      <c r="C3080" s="4" t="s">
        <v>7634</v>
      </c>
      <c r="D3080" s="4" t="s">
        <v>97</v>
      </c>
      <c r="E3080" s="6" t="s">
        <v>2140</v>
      </c>
      <c r="F3080" s="5">
        <f>decoded[[#This Row],[FRT_DEC]]-B3079</f>
        <v>4</v>
      </c>
      <c r="G3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INFO]]))),G3079)</f>
        <v>69</v>
      </c>
    </row>
    <row r="3081" spans="1:7" x14ac:dyDescent="0.25">
      <c r="A3081" s="4" t="s">
        <v>3432</v>
      </c>
      <c r="B3081" s="5">
        <v>1556343992542</v>
      </c>
      <c r="C3081" s="4" t="s">
        <v>7635</v>
      </c>
      <c r="D3081" s="4" t="s">
        <v>112</v>
      </c>
      <c r="E3081" s="6" t="s">
        <v>3757</v>
      </c>
      <c r="F3081" s="5">
        <f>decoded[[#This Row],[FRT_DEC]]-B3080</f>
        <v>640</v>
      </c>
      <c r="G3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INFO]]))),G3080)</f>
        <v>69</v>
      </c>
    </row>
    <row r="3082" spans="1:7" x14ac:dyDescent="0.25">
      <c r="A3082" s="4" t="s">
        <v>3433</v>
      </c>
      <c r="B3082" s="5">
        <v>1556343992556</v>
      </c>
      <c r="C3082" s="4" t="s">
        <v>7636</v>
      </c>
      <c r="D3082" s="4" t="s">
        <v>1131</v>
      </c>
      <c r="E3082" s="6" t="s">
        <v>2141</v>
      </c>
      <c r="F3082" s="5">
        <f>decoded[[#This Row],[FRT_DEC]]-B3081</f>
        <v>14</v>
      </c>
      <c r="G3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INFO]]))),G3081)</f>
        <v>69</v>
      </c>
    </row>
    <row r="3083" spans="1:7" x14ac:dyDescent="0.25">
      <c r="A3083" s="4" t="s">
        <v>3434</v>
      </c>
      <c r="B3083" s="5">
        <v>1556343992560</v>
      </c>
      <c r="C3083" s="4" t="s">
        <v>7637</v>
      </c>
      <c r="D3083" s="4" t="s">
        <v>97</v>
      </c>
      <c r="E3083" s="6" t="s">
        <v>2142</v>
      </c>
      <c r="F3083" s="5">
        <f>decoded[[#This Row],[FRT_DEC]]-B3082</f>
        <v>4</v>
      </c>
      <c r="G3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INFO]]))),G3082)</f>
        <v>69</v>
      </c>
    </row>
    <row r="3084" spans="1:7" x14ac:dyDescent="0.25">
      <c r="A3084" s="4" t="s">
        <v>3435</v>
      </c>
      <c r="B3084" s="5">
        <v>1556343992566</v>
      </c>
      <c r="C3084" s="4" t="s">
        <v>7638</v>
      </c>
      <c r="D3084" s="4" t="s">
        <v>11</v>
      </c>
      <c r="E3084" s="6" t="s">
        <v>4006</v>
      </c>
      <c r="F3084" s="5">
        <f>decoded[[#This Row],[FRT_DEC]]-B3083</f>
        <v>6</v>
      </c>
      <c r="G3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INFO]]))),G3083)</f>
        <v>69</v>
      </c>
    </row>
    <row r="3085" spans="1:7" x14ac:dyDescent="0.25">
      <c r="A3085" s="4" t="s">
        <v>3436</v>
      </c>
      <c r="B3085" s="5">
        <v>1556343992577</v>
      </c>
      <c r="C3085" s="4" t="s">
        <v>7639</v>
      </c>
      <c r="D3085" s="4" t="s">
        <v>52</v>
      </c>
      <c r="E3085" s="6" t="s">
        <v>2078</v>
      </c>
      <c r="F3085" s="5">
        <f>decoded[[#This Row],[FRT_DEC]]-B3084</f>
        <v>11</v>
      </c>
      <c r="G3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INFO]]))),G3084)</f>
        <v>69</v>
      </c>
    </row>
    <row r="3086" spans="1:7" x14ac:dyDescent="0.25">
      <c r="A3086" s="4" t="s">
        <v>3437</v>
      </c>
      <c r="B3086" s="5">
        <v>1556343992579</v>
      </c>
      <c r="C3086" s="4" t="s">
        <v>7640</v>
      </c>
      <c r="D3086" s="4" t="s">
        <v>2079</v>
      </c>
      <c r="E3086" s="6" t="s">
        <v>7641</v>
      </c>
      <c r="F3086" s="5">
        <f>decoded[[#This Row],[FRT_DEC]]-B3085</f>
        <v>2</v>
      </c>
      <c r="G3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INFO]]))),G3085)</f>
        <v>69</v>
      </c>
    </row>
    <row r="3087" spans="1:7" x14ac:dyDescent="0.25">
      <c r="A3087" s="4" t="s">
        <v>3438</v>
      </c>
      <c r="B3087" s="5">
        <v>1556343992603</v>
      </c>
      <c r="C3087" s="4" t="s">
        <v>7642</v>
      </c>
      <c r="D3087" s="4" t="s">
        <v>12</v>
      </c>
      <c r="E3087" s="6" t="s">
        <v>4</v>
      </c>
      <c r="F3087" s="5">
        <f>decoded[[#This Row],[FRT_DEC]]-B3086</f>
        <v>24</v>
      </c>
      <c r="G3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INFO]]))),G3086)</f>
        <v>69</v>
      </c>
    </row>
    <row r="3088" spans="1:7" x14ac:dyDescent="0.25">
      <c r="A3088" s="4" t="s">
        <v>3439</v>
      </c>
      <c r="B3088" s="5">
        <v>1556343992612</v>
      </c>
      <c r="C3088" s="4" t="s">
        <v>7643</v>
      </c>
      <c r="D3088" s="4" t="s">
        <v>8</v>
      </c>
      <c r="E3088" s="6" t="s">
        <v>4089</v>
      </c>
      <c r="F3088" s="5">
        <f>decoded[[#This Row],[FRT_DEC]]-B3087</f>
        <v>9</v>
      </c>
      <c r="G3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INFO]]))),G3087)</f>
        <v>69</v>
      </c>
    </row>
    <row r="3089" spans="1:7" x14ac:dyDescent="0.25">
      <c r="A3089" s="4" t="s">
        <v>3440</v>
      </c>
      <c r="B3089" s="5">
        <v>1556343992792</v>
      </c>
      <c r="C3089" s="4" t="s">
        <v>7644</v>
      </c>
      <c r="D3089" s="4" t="s">
        <v>13</v>
      </c>
      <c r="E3089" s="6" t="s">
        <v>5</v>
      </c>
      <c r="F3089" s="5">
        <f>decoded[[#This Row],[FRT_DEC]]-B3088</f>
        <v>180</v>
      </c>
      <c r="G3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INFO]]))),G3088)</f>
        <v>69</v>
      </c>
    </row>
    <row r="3090" spans="1:7" x14ac:dyDescent="0.25">
      <c r="A3090" s="4" t="s">
        <v>3441</v>
      </c>
      <c r="B3090" s="5">
        <v>1556343992796</v>
      </c>
      <c r="C3090" s="4" t="s">
        <v>7645</v>
      </c>
      <c r="D3090" s="4" t="s">
        <v>11</v>
      </c>
      <c r="E3090" s="6" t="s">
        <v>4005</v>
      </c>
      <c r="F3090" s="5">
        <f>decoded[[#This Row],[FRT_DEC]]-B3089</f>
        <v>4</v>
      </c>
      <c r="G3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INFO]]))),G3089)</f>
        <v>69</v>
      </c>
    </row>
    <row r="3091" spans="1:7" x14ac:dyDescent="0.25">
      <c r="A3091" s="4" t="s">
        <v>3442</v>
      </c>
      <c r="B3091" s="5">
        <v>1556343992867</v>
      </c>
      <c r="C3091" s="4" t="s">
        <v>7646</v>
      </c>
      <c r="D3091" s="4" t="s">
        <v>12</v>
      </c>
      <c r="E3091" s="6" t="s">
        <v>4</v>
      </c>
      <c r="F3091" s="5">
        <f>decoded[[#This Row],[FRT_DEC]]-B3090</f>
        <v>71</v>
      </c>
      <c r="G3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INFO]]))),G3090)</f>
        <v>69</v>
      </c>
    </row>
    <row r="3092" spans="1:7" x14ac:dyDescent="0.25">
      <c r="A3092" s="4" t="s">
        <v>3443</v>
      </c>
      <c r="B3092" s="5">
        <v>1556343992872</v>
      </c>
      <c r="C3092" s="4" t="s">
        <v>7647</v>
      </c>
      <c r="D3092" s="4" t="s">
        <v>14</v>
      </c>
      <c r="E3092" s="6" t="s">
        <v>6</v>
      </c>
      <c r="F3092" s="5">
        <f>decoded[[#This Row],[FRT_DEC]]-B3091</f>
        <v>5</v>
      </c>
      <c r="G3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INFO]]))),G3091)</f>
        <v>69</v>
      </c>
    </row>
    <row r="3093" spans="1:7" x14ac:dyDescent="0.25">
      <c r="A3093" s="4" t="s">
        <v>3444</v>
      </c>
      <c r="B3093" s="5">
        <v>1556343992880</v>
      </c>
      <c r="C3093" s="4" t="s">
        <v>7648</v>
      </c>
      <c r="D3093" s="4" t="s">
        <v>14</v>
      </c>
      <c r="E3093" s="6" t="s">
        <v>71</v>
      </c>
      <c r="F3093" s="5">
        <f>decoded[[#This Row],[FRT_DEC]]-B3092</f>
        <v>8</v>
      </c>
      <c r="G3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INFO]]))),G3092)</f>
        <v>69</v>
      </c>
    </row>
    <row r="3094" spans="1:7" x14ac:dyDescent="0.25">
      <c r="A3094" s="4" t="s">
        <v>3445</v>
      </c>
      <c r="B3094" s="5">
        <v>1556343992894</v>
      </c>
      <c r="C3094" s="4" t="s">
        <v>7649</v>
      </c>
      <c r="D3094" s="4" t="s">
        <v>73</v>
      </c>
      <c r="E3094" s="6" t="s">
        <v>2080</v>
      </c>
      <c r="F3094" s="5">
        <f>decoded[[#This Row],[FRT_DEC]]-B3093</f>
        <v>14</v>
      </c>
      <c r="G3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INFO]]))),G3093)</f>
        <v>69</v>
      </c>
    </row>
    <row r="3095" spans="1:7" x14ac:dyDescent="0.25">
      <c r="A3095" s="4" t="s">
        <v>3446</v>
      </c>
      <c r="B3095" s="5">
        <v>1556343992898</v>
      </c>
      <c r="C3095" s="4" t="s">
        <v>7650</v>
      </c>
      <c r="D3095" s="4" t="s">
        <v>2081</v>
      </c>
      <c r="E3095" s="6" t="s">
        <v>2083</v>
      </c>
      <c r="F3095" s="5">
        <f>decoded[[#This Row],[FRT_DEC]]-B3094</f>
        <v>4</v>
      </c>
      <c r="G3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INFO]]))),G3094)</f>
        <v>69</v>
      </c>
    </row>
    <row r="3096" spans="1:7" x14ac:dyDescent="0.25">
      <c r="A3096" s="4" t="s">
        <v>3447</v>
      </c>
      <c r="B3096" s="5">
        <v>1556343992901</v>
      </c>
      <c r="C3096" s="4" t="s">
        <v>7651</v>
      </c>
      <c r="D3096" s="4" t="s">
        <v>8</v>
      </c>
      <c r="E3096" s="6" t="s">
        <v>4087</v>
      </c>
      <c r="F3096" s="5">
        <f>decoded[[#This Row],[FRT_DEC]]-B3095</f>
        <v>3</v>
      </c>
      <c r="G3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INFO]]))),G3095)</f>
        <v>69</v>
      </c>
    </row>
    <row r="3097" spans="1:7" x14ac:dyDescent="0.25">
      <c r="A3097" s="4" t="s">
        <v>3448</v>
      </c>
      <c r="B3097" s="5">
        <v>1556343993241</v>
      </c>
      <c r="C3097" s="4" t="s">
        <v>7652</v>
      </c>
      <c r="D3097" s="4" t="s">
        <v>55</v>
      </c>
      <c r="E3097" s="6" t="s">
        <v>3754</v>
      </c>
      <c r="F3097" s="5">
        <f>decoded[[#This Row],[FRT_DEC]]-B3096</f>
        <v>340</v>
      </c>
      <c r="G3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INFO]]))),G3096)</f>
        <v>69</v>
      </c>
    </row>
    <row r="3098" spans="1:7" x14ac:dyDescent="0.25">
      <c r="A3098" s="4" t="s">
        <v>3449</v>
      </c>
      <c r="B3098" s="5">
        <v>1556343993243</v>
      </c>
      <c r="C3098" s="4" t="s">
        <v>7653</v>
      </c>
      <c r="D3098" s="4" t="s">
        <v>3743</v>
      </c>
      <c r="E3098" s="6" t="s">
        <v>7654</v>
      </c>
      <c r="F3098" s="5">
        <f>decoded[[#This Row],[FRT_DEC]]-B3097</f>
        <v>2</v>
      </c>
      <c r="G3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INFO]]))),G3097)</f>
        <v>69</v>
      </c>
    </row>
    <row r="3099" spans="1:7" x14ac:dyDescent="0.25">
      <c r="A3099" s="4" t="s">
        <v>3450</v>
      </c>
      <c r="B3099" s="5">
        <v>1556343993247</v>
      </c>
      <c r="C3099" s="4" t="s">
        <v>7655</v>
      </c>
      <c r="D3099" s="4" t="s">
        <v>3743</v>
      </c>
      <c r="E3099" s="6" t="s">
        <v>3983</v>
      </c>
      <c r="F3099" s="5">
        <f>decoded[[#This Row],[FRT_DEC]]-B3098</f>
        <v>4</v>
      </c>
      <c r="G3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INFO]]))),G3098)</f>
        <v>69</v>
      </c>
    </row>
    <row r="3100" spans="1:7" ht="30" x14ac:dyDescent="0.25">
      <c r="A3100" s="4" t="s">
        <v>3451</v>
      </c>
      <c r="B3100" s="5">
        <v>1556343993269</v>
      </c>
      <c r="C3100" s="4" t="s">
        <v>7656</v>
      </c>
      <c r="D3100" s="4" t="s">
        <v>267</v>
      </c>
      <c r="E3100" s="6" t="s">
        <v>2166</v>
      </c>
      <c r="F3100" s="5">
        <f>decoded[[#This Row],[FRT_DEC]]-B3099</f>
        <v>22</v>
      </c>
      <c r="G3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INFO]]))),G3099)</f>
        <v>69</v>
      </c>
    </row>
    <row r="3101" spans="1:7" x14ac:dyDescent="0.25">
      <c r="A3101" s="4" t="s">
        <v>3452</v>
      </c>
      <c r="B3101" s="5">
        <v>1556343993272</v>
      </c>
      <c r="C3101" s="4" t="s">
        <v>7657</v>
      </c>
      <c r="D3101" s="4" t="s">
        <v>269</v>
      </c>
      <c r="E3101" s="6" t="s">
        <v>283</v>
      </c>
      <c r="F3101" s="5">
        <f>decoded[[#This Row],[FRT_DEC]]-B3100</f>
        <v>3</v>
      </c>
      <c r="G3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INFO]]))),G3100)</f>
        <v>69</v>
      </c>
    </row>
    <row r="3102" spans="1:7" x14ac:dyDescent="0.25">
      <c r="A3102" s="4" t="s">
        <v>3453</v>
      </c>
      <c r="B3102" s="5">
        <v>1556343993297</v>
      </c>
      <c r="C3102" s="4" t="s">
        <v>7658</v>
      </c>
      <c r="D3102" s="4" t="s">
        <v>11</v>
      </c>
      <c r="E3102" s="6" t="s">
        <v>4007</v>
      </c>
      <c r="F3102" s="5">
        <f>decoded[[#This Row],[FRT_DEC]]-B3101</f>
        <v>25</v>
      </c>
      <c r="G3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INFO]]))),G3101)</f>
        <v>69</v>
      </c>
    </row>
    <row r="3103" spans="1:7" x14ac:dyDescent="0.25">
      <c r="A3103" s="4" t="s">
        <v>3454</v>
      </c>
      <c r="B3103" s="5">
        <v>1556343993317</v>
      </c>
      <c r="C3103" s="4" t="s">
        <v>7659</v>
      </c>
      <c r="D3103" s="4" t="s">
        <v>52</v>
      </c>
      <c r="E3103" s="6" t="s">
        <v>56</v>
      </c>
      <c r="F3103" s="5">
        <f>decoded[[#This Row],[FRT_DEC]]-B3102</f>
        <v>20</v>
      </c>
      <c r="G3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INFO]]))),G3102)</f>
        <v>69</v>
      </c>
    </row>
    <row r="3104" spans="1:7" x14ac:dyDescent="0.25">
      <c r="A3104" s="4" t="s">
        <v>3455</v>
      </c>
      <c r="B3104" s="5">
        <v>1556343993322</v>
      </c>
      <c r="C3104" s="4" t="s">
        <v>7660</v>
      </c>
      <c r="D3104" s="4" t="s">
        <v>272</v>
      </c>
      <c r="E3104" s="6" t="s">
        <v>7661</v>
      </c>
      <c r="F3104" s="5">
        <f>decoded[[#This Row],[FRT_DEC]]-B3103</f>
        <v>5</v>
      </c>
      <c r="G3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INFO]]))),G3103)</f>
        <v>69</v>
      </c>
    </row>
    <row r="3105" spans="1:7" x14ac:dyDescent="0.25">
      <c r="A3105" s="4" t="s">
        <v>3456</v>
      </c>
      <c r="B3105" s="5">
        <v>1556343993329</v>
      </c>
      <c r="C3105" s="4" t="s">
        <v>7662</v>
      </c>
      <c r="D3105" s="4" t="s">
        <v>1131</v>
      </c>
      <c r="E3105" s="6" t="s">
        <v>2143</v>
      </c>
      <c r="F3105" s="5">
        <f>decoded[[#This Row],[FRT_DEC]]-B3104</f>
        <v>7</v>
      </c>
      <c r="G3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INFO]]))),G3104)</f>
        <v>69</v>
      </c>
    </row>
    <row r="3106" spans="1:7" x14ac:dyDescent="0.25">
      <c r="A3106" s="4" t="s">
        <v>3457</v>
      </c>
      <c r="B3106" s="5">
        <v>1556343993335</v>
      </c>
      <c r="C3106" s="4" t="s">
        <v>7663</v>
      </c>
      <c r="D3106" s="4" t="s">
        <v>1131</v>
      </c>
      <c r="E3106" s="6" t="s">
        <v>2144</v>
      </c>
      <c r="F3106" s="5">
        <f>decoded[[#This Row],[FRT_DEC]]-B3105</f>
        <v>6</v>
      </c>
      <c r="G3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INFO]]))),G3105)</f>
        <v>69</v>
      </c>
    </row>
    <row r="3107" spans="1:7" x14ac:dyDescent="0.25">
      <c r="A3107" s="4" t="s">
        <v>3458</v>
      </c>
      <c r="B3107" s="5">
        <v>1556343993360</v>
      </c>
      <c r="C3107" s="4" t="s">
        <v>7664</v>
      </c>
      <c r="D3107" s="4" t="s">
        <v>97</v>
      </c>
      <c r="E3107" s="6" t="s">
        <v>2131</v>
      </c>
      <c r="F3107" s="5">
        <f>decoded[[#This Row],[FRT_DEC]]-B3106</f>
        <v>25</v>
      </c>
      <c r="G3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INFO]]))),G3106)</f>
        <v>69</v>
      </c>
    </row>
    <row r="3108" spans="1:7" x14ac:dyDescent="0.25">
      <c r="A3108" s="4" t="s">
        <v>3459</v>
      </c>
      <c r="B3108" s="5">
        <v>1556343993379</v>
      </c>
      <c r="C3108" s="4" t="s">
        <v>7665</v>
      </c>
      <c r="D3108" s="4" t="s">
        <v>2082</v>
      </c>
      <c r="E3108" s="6" t="s">
        <v>4029</v>
      </c>
      <c r="F3108" s="5">
        <f>decoded[[#This Row],[FRT_DEC]]-B3107</f>
        <v>19</v>
      </c>
      <c r="G3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INFO]]))),G3107)</f>
        <v>69</v>
      </c>
    </row>
    <row r="3109" spans="1:7" x14ac:dyDescent="0.25">
      <c r="A3109" s="4" t="s">
        <v>3460</v>
      </c>
      <c r="B3109" s="5">
        <v>1556343993390</v>
      </c>
      <c r="C3109" s="4" t="s">
        <v>7666</v>
      </c>
      <c r="D3109" s="4" t="s">
        <v>3726</v>
      </c>
      <c r="E3109" s="6" t="s">
        <v>7667</v>
      </c>
      <c r="F3109" s="5">
        <f>decoded[[#This Row],[FRT_DEC]]-B3108</f>
        <v>11</v>
      </c>
      <c r="G3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INFO]]))),G3108)</f>
        <v>69</v>
      </c>
    </row>
    <row r="3110" spans="1:7" x14ac:dyDescent="0.25">
      <c r="A3110" s="4" t="s">
        <v>3461</v>
      </c>
      <c r="B3110" s="5">
        <v>1556343993393</v>
      </c>
      <c r="C3110" s="4" t="s">
        <v>7668</v>
      </c>
      <c r="D3110" s="4" t="s">
        <v>3726</v>
      </c>
      <c r="E3110" s="6" t="s">
        <v>3986</v>
      </c>
      <c r="F3110" s="5">
        <f>decoded[[#This Row],[FRT_DEC]]-B3109</f>
        <v>3</v>
      </c>
      <c r="G3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INFO]]))),G3109)</f>
        <v>69</v>
      </c>
    </row>
    <row r="3111" spans="1:7" x14ac:dyDescent="0.25">
      <c r="A3111" s="4" t="s">
        <v>3462</v>
      </c>
      <c r="B3111" s="5">
        <v>1556343994195</v>
      </c>
      <c r="C3111" s="4" t="s">
        <v>7669</v>
      </c>
      <c r="D3111" s="4" t="s">
        <v>275</v>
      </c>
      <c r="E3111" s="6" t="s">
        <v>3999</v>
      </c>
      <c r="F3111" s="5">
        <f>decoded[[#This Row],[FRT_DEC]]-B3110</f>
        <v>802</v>
      </c>
      <c r="G3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INFO]]))),G3110)</f>
        <v>69</v>
      </c>
    </row>
    <row r="3112" spans="1:7" x14ac:dyDescent="0.25">
      <c r="A3112" s="4" t="s">
        <v>3463</v>
      </c>
      <c r="B3112" s="5">
        <v>1556343994235</v>
      </c>
      <c r="C3112" s="4" t="s">
        <v>7670</v>
      </c>
      <c r="D3112" s="4" t="s">
        <v>12</v>
      </c>
      <c r="E3112" s="6" t="s">
        <v>4</v>
      </c>
      <c r="F3112" s="5">
        <f>decoded[[#This Row],[FRT_DEC]]-B3111</f>
        <v>40</v>
      </c>
      <c r="G3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INFO]]))),G3111)</f>
        <v>69</v>
      </c>
    </row>
    <row r="3113" spans="1:7" x14ac:dyDescent="0.25">
      <c r="A3113" s="4" t="s">
        <v>3464</v>
      </c>
      <c r="B3113" s="5">
        <v>1556343994241</v>
      </c>
      <c r="C3113" s="4" t="s">
        <v>7671</v>
      </c>
      <c r="D3113" s="4" t="s">
        <v>8</v>
      </c>
      <c r="E3113" s="6" t="s">
        <v>4088</v>
      </c>
      <c r="F3113" s="5">
        <f>decoded[[#This Row],[FRT_DEC]]-B3112</f>
        <v>6</v>
      </c>
      <c r="G3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INFO]]))),G3112)</f>
        <v>69</v>
      </c>
    </row>
    <row r="3114" spans="1:7" x14ac:dyDescent="0.25">
      <c r="A3114" s="4" t="s">
        <v>3465</v>
      </c>
      <c r="B3114" s="5">
        <v>1556344004393</v>
      </c>
      <c r="C3114" s="4" t="s">
        <v>7672</v>
      </c>
      <c r="D3114" s="4" t="s">
        <v>13</v>
      </c>
      <c r="E3114" s="6" t="s">
        <v>5</v>
      </c>
      <c r="F3114" s="5">
        <f>decoded[[#This Row],[FRT_DEC]]-B3113</f>
        <v>10152</v>
      </c>
      <c r="G3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INFO]]))),G3113)</f>
        <v>69</v>
      </c>
    </row>
    <row r="3115" spans="1:7" x14ac:dyDescent="0.25">
      <c r="A3115" s="4" t="s">
        <v>3466</v>
      </c>
      <c r="B3115" s="5">
        <v>1556344004397</v>
      </c>
      <c r="C3115" s="4" t="s">
        <v>7673</v>
      </c>
      <c r="D3115" s="4" t="s">
        <v>11</v>
      </c>
      <c r="E3115" s="6" t="s">
        <v>4000</v>
      </c>
      <c r="F3115" s="5">
        <f>decoded[[#This Row],[FRT_DEC]]-B3114</f>
        <v>4</v>
      </c>
      <c r="G3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INFO]]))),G3114)</f>
        <v>69</v>
      </c>
    </row>
    <row r="3116" spans="1:7" x14ac:dyDescent="0.25">
      <c r="A3116" s="4" t="s">
        <v>3467</v>
      </c>
      <c r="B3116" s="5">
        <v>1556344004433</v>
      </c>
      <c r="C3116" s="4" t="s">
        <v>7674</v>
      </c>
      <c r="D3116" s="4" t="s">
        <v>12</v>
      </c>
      <c r="E3116" s="6" t="s">
        <v>4</v>
      </c>
      <c r="F3116" s="5">
        <f>decoded[[#This Row],[FRT_DEC]]-B3115</f>
        <v>36</v>
      </c>
      <c r="G3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INFO]]))),G3115)</f>
        <v>69</v>
      </c>
    </row>
    <row r="3117" spans="1:7" x14ac:dyDescent="0.25">
      <c r="A3117" s="4" t="s">
        <v>3468</v>
      </c>
      <c r="B3117" s="5">
        <v>1556344004436</v>
      </c>
      <c r="C3117" s="4" t="s">
        <v>7675</v>
      </c>
      <c r="D3117" s="4" t="s">
        <v>14</v>
      </c>
      <c r="E3117" s="6" t="s">
        <v>6</v>
      </c>
      <c r="F3117" s="5">
        <f>decoded[[#This Row],[FRT_DEC]]-B3116</f>
        <v>3</v>
      </c>
      <c r="G3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INFO]]))),G3116)</f>
        <v>69</v>
      </c>
    </row>
    <row r="3118" spans="1:7" x14ac:dyDescent="0.25">
      <c r="A3118" s="4" t="s">
        <v>3469</v>
      </c>
      <c r="B3118" s="5">
        <v>1556344004444</v>
      </c>
      <c r="C3118" s="4" t="s">
        <v>7676</v>
      </c>
      <c r="D3118" s="4" t="s">
        <v>14</v>
      </c>
      <c r="E3118" s="6" t="s">
        <v>36</v>
      </c>
      <c r="F3118" s="5">
        <f>decoded[[#This Row],[FRT_DEC]]-B3117</f>
        <v>8</v>
      </c>
      <c r="G3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INFO]]))),G3117)</f>
        <v>69</v>
      </c>
    </row>
    <row r="3119" spans="1:7" x14ac:dyDescent="0.25">
      <c r="A3119" s="4" t="s">
        <v>3470</v>
      </c>
      <c r="B3119" s="5">
        <v>1556344004451</v>
      </c>
      <c r="C3119" s="4" t="s">
        <v>7677</v>
      </c>
      <c r="D3119" s="4" t="s">
        <v>11</v>
      </c>
      <c r="E3119" s="6" t="s">
        <v>4020</v>
      </c>
      <c r="F3119" s="5">
        <f>decoded[[#This Row],[FRT_DEC]]-B3118</f>
        <v>7</v>
      </c>
      <c r="G3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INFO]]))),G3118)</f>
        <v>69</v>
      </c>
    </row>
    <row r="3120" spans="1:7" x14ac:dyDescent="0.25">
      <c r="A3120" s="4" t="s">
        <v>3471</v>
      </c>
      <c r="B3120" s="5">
        <v>1556344004470</v>
      </c>
      <c r="C3120" s="4" t="s">
        <v>7678</v>
      </c>
      <c r="D3120" s="4" t="s">
        <v>8</v>
      </c>
      <c r="E3120" s="6" t="s">
        <v>4085</v>
      </c>
      <c r="F3120" s="5">
        <f>decoded[[#This Row],[FRT_DEC]]-B3119</f>
        <v>19</v>
      </c>
      <c r="G3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INFO]]))),G3119)</f>
        <v>69</v>
      </c>
    </row>
    <row r="3121" spans="1:7" x14ac:dyDescent="0.25">
      <c r="A3121" s="4" t="s">
        <v>3472</v>
      </c>
      <c r="B3121" s="5">
        <v>1556344004493</v>
      </c>
      <c r="C3121" s="4" t="s">
        <v>7679</v>
      </c>
      <c r="D3121" s="4" t="s">
        <v>12</v>
      </c>
      <c r="E3121" s="6" t="s">
        <v>4</v>
      </c>
      <c r="F3121" s="5">
        <f>decoded[[#This Row],[FRT_DEC]]-B3120</f>
        <v>23</v>
      </c>
      <c r="G3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INFO]]))),G3120)</f>
        <v>69</v>
      </c>
    </row>
    <row r="3122" spans="1:7" x14ac:dyDescent="0.25">
      <c r="A3122" s="4" t="s">
        <v>3473</v>
      </c>
      <c r="B3122" s="5">
        <v>1556344004498</v>
      </c>
      <c r="C3122" s="4" t="s">
        <v>7680</v>
      </c>
      <c r="D3122" s="4" t="s">
        <v>8</v>
      </c>
      <c r="E3122" s="6" t="s">
        <v>4104</v>
      </c>
      <c r="F3122" s="5">
        <f>decoded[[#This Row],[FRT_DEC]]-B3121</f>
        <v>5</v>
      </c>
      <c r="G3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INFO]]))),G3121)</f>
        <v>69</v>
      </c>
    </row>
    <row r="3123" spans="1:7" x14ac:dyDescent="0.25">
      <c r="A3123" s="4" t="s">
        <v>3474</v>
      </c>
      <c r="B3123" s="5">
        <v>1556344007605</v>
      </c>
      <c r="C3123" s="4" t="s">
        <v>7681</v>
      </c>
      <c r="D3123" s="4" t="s">
        <v>15</v>
      </c>
      <c r="E3123" s="6" t="s">
        <v>7682</v>
      </c>
      <c r="F3123" s="5">
        <f>decoded[[#This Row],[FRT_DEC]]-B3122</f>
        <v>3107</v>
      </c>
      <c r="G3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INFO]]))),G3122)</f>
        <v>69</v>
      </c>
    </row>
    <row r="3124" spans="1:7" x14ac:dyDescent="0.25">
      <c r="A3124" s="4" t="s">
        <v>3475</v>
      </c>
      <c r="B3124" s="5">
        <v>1556344007607</v>
      </c>
      <c r="C3124" s="4" t="s">
        <v>7683</v>
      </c>
      <c r="D3124" s="4" t="s">
        <v>15</v>
      </c>
      <c r="E3124" s="6" t="s">
        <v>3987</v>
      </c>
      <c r="F3124" s="5">
        <f>decoded[[#This Row],[FRT_DEC]]-B3123</f>
        <v>2</v>
      </c>
      <c r="G3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INFO]]))),G3123)</f>
        <v>69</v>
      </c>
    </row>
    <row r="3125" spans="1:7" x14ac:dyDescent="0.25">
      <c r="A3125" s="4" t="s">
        <v>3476</v>
      </c>
      <c r="B3125" s="5">
        <v>1556344007610</v>
      </c>
      <c r="C3125" s="4" t="s">
        <v>7684</v>
      </c>
      <c r="D3125" s="4" t="s">
        <v>3744</v>
      </c>
      <c r="E3125" s="6" t="s">
        <v>7685</v>
      </c>
      <c r="F3125" s="5">
        <f>decoded[[#This Row],[FRT_DEC]]-B3124</f>
        <v>3</v>
      </c>
      <c r="G3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INFO]]))),G3124)</f>
        <v>69</v>
      </c>
    </row>
    <row r="3126" spans="1:7" x14ac:dyDescent="0.25">
      <c r="A3126" s="4" t="s">
        <v>3477</v>
      </c>
      <c r="B3126" s="5">
        <v>1556344007612</v>
      </c>
      <c r="C3126" s="4" t="s">
        <v>7686</v>
      </c>
      <c r="D3126" s="4" t="s">
        <v>3744</v>
      </c>
      <c r="E3126" s="6" t="s">
        <v>3988</v>
      </c>
      <c r="F3126" s="5">
        <f>decoded[[#This Row],[FRT_DEC]]-B3125</f>
        <v>2</v>
      </c>
      <c r="G3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INFO]]))),G3125)</f>
        <v>69</v>
      </c>
    </row>
    <row r="3127" spans="1:7" x14ac:dyDescent="0.25">
      <c r="A3127" s="4" t="s">
        <v>3478</v>
      </c>
      <c r="B3127" s="5">
        <v>1556344007696</v>
      </c>
      <c r="C3127" s="4" t="s">
        <v>7687</v>
      </c>
      <c r="D3127" s="4" t="s">
        <v>3765</v>
      </c>
      <c r="E3127" s="6" t="s">
        <v>3766</v>
      </c>
      <c r="F3127" s="5">
        <f>decoded[[#This Row],[FRT_DEC]]-B3126</f>
        <v>84</v>
      </c>
      <c r="G3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INFO]]))),G3126)</f>
        <v>69</v>
      </c>
    </row>
    <row r="3128" spans="1:7" ht="30" x14ac:dyDescent="0.25">
      <c r="A3128" s="4" t="s">
        <v>3479</v>
      </c>
      <c r="B3128" s="5">
        <v>1556344007699</v>
      </c>
      <c r="C3128" s="4" t="s">
        <v>7688</v>
      </c>
      <c r="D3128" s="4" t="s">
        <v>267</v>
      </c>
      <c r="E3128" s="6" t="s">
        <v>3724</v>
      </c>
      <c r="F3128" s="5">
        <f>decoded[[#This Row],[FRT_DEC]]-B3127</f>
        <v>3</v>
      </c>
      <c r="G3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INFO]]))),G3127)</f>
        <v>69</v>
      </c>
    </row>
    <row r="3129" spans="1:7" x14ac:dyDescent="0.25">
      <c r="A3129" s="4" t="s">
        <v>3480</v>
      </c>
      <c r="B3129" s="5">
        <v>1556344007702</v>
      </c>
      <c r="C3129" s="4" t="s">
        <v>7689</v>
      </c>
      <c r="D3129" s="4" t="s">
        <v>269</v>
      </c>
      <c r="E3129" s="6" t="s">
        <v>283</v>
      </c>
      <c r="F3129" s="5">
        <f>decoded[[#This Row],[FRT_DEC]]-B3128</f>
        <v>3</v>
      </c>
      <c r="G3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INFO]]))),G3128)</f>
        <v>69</v>
      </c>
    </row>
    <row r="3130" spans="1:7" x14ac:dyDescent="0.25">
      <c r="A3130" s="4" t="s">
        <v>3481</v>
      </c>
      <c r="B3130" s="5">
        <v>1556344007708</v>
      </c>
      <c r="C3130" s="4" t="s">
        <v>7690</v>
      </c>
      <c r="D3130" s="4" t="s">
        <v>1131</v>
      </c>
      <c r="E3130" s="6" t="s">
        <v>2132</v>
      </c>
      <c r="F3130" s="5">
        <f>decoded[[#This Row],[FRT_DEC]]-B3129</f>
        <v>6</v>
      </c>
      <c r="G3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INFO]]))),G3129)</f>
        <v>69</v>
      </c>
    </row>
    <row r="3131" spans="1:7" x14ac:dyDescent="0.25">
      <c r="A3131" s="4" t="s">
        <v>3482</v>
      </c>
      <c r="B3131" s="5">
        <v>1556344007713</v>
      </c>
      <c r="C3131" s="4" t="s">
        <v>7691</v>
      </c>
      <c r="D3131" s="4" t="s">
        <v>97</v>
      </c>
      <c r="E3131" s="6" t="s">
        <v>2133</v>
      </c>
      <c r="F3131" s="5">
        <f>decoded[[#This Row],[FRT_DEC]]-B3130</f>
        <v>5</v>
      </c>
      <c r="G3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INFO]]))),G3130)</f>
        <v>69</v>
      </c>
    </row>
    <row r="3132" spans="1:7" x14ac:dyDescent="0.25">
      <c r="A3132" s="4" t="s">
        <v>3483</v>
      </c>
      <c r="B3132" s="5">
        <v>1556344007717</v>
      </c>
      <c r="C3132" s="4" t="s">
        <v>7692</v>
      </c>
      <c r="D3132" s="4" t="s">
        <v>97</v>
      </c>
      <c r="E3132" s="6" t="s">
        <v>2134</v>
      </c>
      <c r="F3132" s="5">
        <f>decoded[[#This Row],[FRT_DEC]]-B3131</f>
        <v>4</v>
      </c>
      <c r="G3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INFO]]))),G3131)</f>
        <v>69</v>
      </c>
    </row>
    <row r="3133" spans="1:7" x14ac:dyDescent="0.25">
      <c r="A3133" s="4" t="s">
        <v>3484</v>
      </c>
      <c r="B3133" s="5">
        <v>1556344007729</v>
      </c>
      <c r="C3133" s="4" t="s">
        <v>7693</v>
      </c>
      <c r="D3133" s="4" t="s">
        <v>272</v>
      </c>
      <c r="E3133" s="6" t="s">
        <v>7694</v>
      </c>
      <c r="F3133" s="5">
        <f>decoded[[#This Row],[FRT_DEC]]-B3132</f>
        <v>12</v>
      </c>
      <c r="G3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INFO]]))),G3132)</f>
        <v>69</v>
      </c>
    </row>
    <row r="3134" spans="1:7" x14ac:dyDescent="0.25">
      <c r="A3134" s="4" t="s">
        <v>3485</v>
      </c>
      <c r="B3134" s="5">
        <v>1556344008068</v>
      </c>
      <c r="C3134" s="4" t="s">
        <v>7695</v>
      </c>
      <c r="D3134" s="4" t="s">
        <v>1131</v>
      </c>
      <c r="E3134" s="6" t="s">
        <v>2135</v>
      </c>
      <c r="F3134" s="5">
        <f>decoded[[#This Row],[FRT_DEC]]-B3133</f>
        <v>339</v>
      </c>
      <c r="G3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INFO]]))),G3133)</f>
        <v>69</v>
      </c>
    </row>
    <row r="3135" spans="1:7" x14ac:dyDescent="0.25">
      <c r="A3135" s="4" t="s">
        <v>3486</v>
      </c>
      <c r="B3135" s="5">
        <v>1556344008074</v>
      </c>
      <c r="C3135" s="4" t="s">
        <v>7696</v>
      </c>
      <c r="D3135" s="4" t="s">
        <v>97</v>
      </c>
      <c r="E3135" s="6" t="s">
        <v>2136</v>
      </c>
      <c r="F3135" s="5">
        <f>decoded[[#This Row],[FRT_DEC]]-B3134</f>
        <v>6</v>
      </c>
      <c r="G3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INFO]]))),G3134)</f>
        <v>69</v>
      </c>
    </row>
    <row r="3136" spans="1:7" x14ac:dyDescent="0.25">
      <c r="A3136" s="4" t="s">
        <v>3487</v>
      </c>
      <c r="B3136" s="5">
        <v>1556344008086</v>
      </c>
      <c r="C3136" s="4" t="s">
        <v>7697</v>
      </c>
      <c r="D3136" s="4" t="s">
        <v>3727</v>
      </c>
      <c r="E3136" s="6" t="s">
        <v>3997</v>
      </c>
      <c r="F3136" s="5">
        <f>decoded[[#This Row],[FRT_DEC]]-B3135</f>
        <v>12</v>
      </c>
      <c r="G3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INFO]]))),G3135)</f>
        <v>69</v>
      </c>
    </row>
    <row r="3137" spans="1:7" x14ac:dyDescent="0.25">
      <c r="A3137" s="4" t="s">
        <v>3488</v>
      </c>
      <c r="B3137" s="5">
        <v>1556344008103</v>
      </c>
      <c r="C3137" s="4" t="s">
        <v>7698</v>
      </c>
      <c r="D3137" s="4" t="s">
        <v>289</v>
      </c>
      <c r="E3137" s="6" t="s">
        <v>3998</v>
      </c>
      <c r="F3137" s="5">
        <f>decoded[[#This Row],[FRT_DEC]]-B3136</f>
        <v>17</v>
      </c>
      <c r="G3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INFO]]))),G3136)</f>
        <v>69</v>
      </c>
    </row>
    <row r="3138" spans="1:7" x14ac:dyDescent="0.25">
      <c r="A3138" s="4" t="s">
        <v>3489</v>
      </c>
      <c r="B3138" s="5">
        <v>1556344009535</v>
      </c>
      <c r="C3138" s="4" t="s">
        <v>7699</v>
      </c>
      <c r="D3138" s="4" t="s">
        <v>109</v>
      </c>
      <c r="E3138" s="6" t="s">
        <v>3989</v>
      </c>
      <c r="F3138" s="5">
        <f>decoded[[#This Row],[FRT_DEC]]-B3137</f>
        <v>1432</v>
      </c>
      <c r="G3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INFO]]))),G3137)</f>
        <v>69</v>
      </c>
    </row>
    <row r="3139" spans="1:7" x14ac:dyDescent="0.25">
      <c r="A3139" s="4" t="s">
        <v>3490</v>
      </c>
      <c r="B3139" s="5">
        <v>1556344009538</v>
      </c>
      <c r="C3139" s="4" t="s">
        <v>7700</v>
      </c>
      <c r="D3139" s="4" t="s">
        <v>3742</v>
      </c>
      <c r="E3139" s="6" t="s">
        <v>7701</v>
      </c>
      <c r="F3139" s="5">
        <f>decoded[[#This Row],[FRT_DEC]]-B3138</f>
        <v>3</v>
      </c>
      <c r="G3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INFO]]))),G3138)</f>
        <v>69</v>
      </c>
    </row>
    <row r="3140" spans="1:7" x14ac:dyDescent="0.25">
      <c r="A3140" s="4" t="s">
        <v>3491</v>
      </c>
      <c r="B3140" s="5">
        <v>1556344009540</v>
      </c>
      <c r="C3140" s="4" t="s">
        <v>7702</v>
      </c>
      <c r="D3140" s="4" t="s">
        <v>3742</v>
      </c>
      <c r="E3140" s="6" t="s">
        <v>3982</v>
      </c>
      <c r="F3140" s="5">
        <f>decoded[[#This Row],[FRT_DEC]]-B3139</f>
        <v>2</v>
      </c>
      <c r="G3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INFO]]))),G3139)</f>
        <v>69</v>
      </c>
    </row>
    <row r="3141" spans="1:7" x14ac:dyDescent="0.25">
      <c r="A3141" s="4" t="s">
        <v>3492</v>
      </c>
      <c r="B3141" s="5">
        <v>1556344009556</v>
      </c>
      <c r="C3141" s="4" t="s">
        <v>7703</v>
      </c>
      <c r="D3141" s="4" t="s">
        <v>1131</v>
      </c>
      <c r="E3141" s="6" t="s">
        <v>2137</v>
      </c>
      <c r="F3141" s="5">
        <f>decoded[[#This Row],[FRT_DEC]]-B3140</f>
        <v>16</v>
      </c>
      <c r="G3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INFO]]))),G3140)</f>
        <v>69</v>
      </c>
    </row>
    <row r="3142" spans="1:7" x14ac:dyDescent="0.25">
      <c r="A3142" s="4" t="s">
        <v>3493</v>
      </c>
      <c r="B3142" s="5">
        <v>1556344009560</v>
      </c>
      <c r="C3142" s="4" t="s">
        <v>7704</v>
      </c>
      <c r="D3142" s="4" t="s">
        <v>97</v>
      </c>
      <c r="E3142" s="6" t="s">
        <v>2138</v>
      </c>
      <c r="F3142" s="5">
        <f>decoded[[#This Row],[FRT_DEC]]-B3141</f>
        <v>4</v>
      </c>
      <c r="G3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INFO]]))),G3141)</f>
        <v>69</v>
      </c>
    </row>
    <row r="3143" spans="1:7" x14ac:dyDescent="0.25">
      <c r="A3143" s="4" t="s">
        <v>3494</v>
      </c>
      <c r="B3143" s="5">
        <v>1556344009626</v>
      </c>
      <c r="C3143" s="4" t="s">
        <v>7705</v>
      </c>
      <c r="D3143" s="4" t="s">
        <v>110</v>
      </c>
      <c r="E3143" s="6" t="s">
        <v>290</v>
      </c>
      <c r="F3143" s="5">
        <f>decoded[[#This Row],[FRT_DEC]]-B3142</f>
        <v>66</v>
      </c>
      <c r="G3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INFO]]))),G3142)</f>
        <v>69</v>
      </c>
    </row>
    <row r="3144" spans="1:7" x14ac:dyDescent="0.25">
      <c r="A3144" s="4" t="s">
        <v>3495</v>
      </c>
      <c r="B3144" s="5">
        <v>1556344009639</v>
      </c>
      <c r="C3144" s="4" t="s">
        <v>7706</v>
      </c>
      <c r="D3144" s="4" t="s">
        <v>1131</v>
      </c>
      <c r="E3144" s="6" t="s">
        <v>2139</v>
      </c>
      <c r="F3144" s="5">
        <f>decoded[[#This Row],[FRT_DEC]]-B3143</f>
        <v>13</v>
      </c>
      <c r="G3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INFO]]))),G3143)</f>
        <v>69</v>
      </c>
    </row>
    <row r="3145" spans="1:7" x14ac:dyDescent="0.25">
      <c r="A3145" s="4" t="s">
        <v>3496</v>
      </c>
      <c r="B3145" s="5">
        <v>1556344009643</v>
      </c>
      <c r="C3145" s="4" t="s">
        <v>7707</v>
      </c>
      <c r="D3145" s="4" t="s">
        <v>97</v>
      </c>
      <c r="E3145" s="6" t="s">
        <v>2140</v>
      </c>
      <c r="F3145" s="5">
        <f>decoded[[#This Row],[FRT_DEC]]-B3144</f>
        <v>4</v>
      </c>
      <c r="G3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INFO]]))),G3144)</f>
        <v>69</v>
      </c>
    </row>
    <row r="3146" spans="1:7" x14ac:dyDescent="0.25">
      <c r="A3146" s="4" t="s">
        <v>3497</v>
      </c>
      <c r="B3146" s="5">
        <v>1556344010283</v>
      </c>
      <c r="C3146" s="4" t="s">
        <v>7708</v>
      </c>
      <c r="D3146" s="4" t="s">
        <v>112</v>
      </c>
      <c r="E3146" s="6" t="s">
        <v>3757</v>
      </c>
      <c r="F3146" s="5">
        <f>decoded[[#This Row],[FRT_DEC]]-B3145</f>
        <v>640</v>
      </c>
      <c r="G3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INFO]]))),G3145)</f>
        <v>69</v>
      </c>
    </row>
    <row r="3147" spans="1:7" x14ac:dyDescent="0.25">
      <c r="A3147" s="4" t="s">
        <v>3498</v>
      </c>
      <c r="B3147" s="5">
        <v>1556344010296</v>
      </c>
      <c r="C3147" s="4" t="s">
        <v>7709</v>
      </c>
      <c r="D3147" s="4" t="s">
        <v>1131</v>
      </c>
      <c r="E3147" s="6" t="s">
        <v>2141</v>
      </c>
      <c r="F3147" s="5">
        <f>decoded[[#This Row],[FRT_DEC]]-B3146</f>
        <v>13</v>
      </c>
      <c r="G3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INFO]]))),G3146)</f>
        <v>69</v>
      </c>
    </row>
    <row r="3148" spans="1:7" x14ac:dyDescent="0.25">
      <c r="A3148" s="4" t="s">
        <v>3499</v>
      </c>
      <c r="B3148" s="5">
        <v>1556344010302</v>
      </c>
      <c r="C3148" s="4" t="s">
        <v>7710</v>
      </c>
      <c r="D3148" s="4" t="s">
        <v>97</v>
      </c>
      <c r="E3148" s="6" t="s">
        <v>2142</v>
      </c>
      <c r="F3148" s="5">
        <f>decoded[[#This Row],[FRT_DEC]]-B3147</f>
        <v>6</v>
      </c>
      <c r="G3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INFO]]))),G3147)</f>
        <v>69</v>
      </c>
    </row>
    <row r="3149" spans="1:7" x14ac:dyDescent="0.25">
      <c r="A3149" s="4" t="s">
        <v>3500</v>
      </c>
      <c r="B3149" s="5">
        <v>1556344010306</v>
      </c>
      <c r="C3149" s="4" t="s">
        <v>7711</v>
      </c>
      <c r="D3149" s="4" t="s">
        <v>291</v>
      </c>
      <c r="E3149" s="6" t="s">
        <v>7712</v>
      </c>
      <c r="F3149" s="5">
        <f>decoded[[#This Row],[FRT_DEC]]-B3148</f>
        <v>4</v>
      </c>
      <c r="G3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INFO]]))),G3148)</f>
        <v>69</v>
      </c>
    </row>
    <row r="3150" spans="1:7" x14ac:dyDescent="0.25">
      <c r="A3150" s="4" t="s">
        <v>3501</v>
      </c>
      <c r="B3150" s="5">
        <v>1556344010310</v>
      </c>
      <c r="C3150" s="4" t="s">
        <v>7713</v>
      </c>
      <c r="D3150" s="4" t="s">
        <v>11</v>
      </c>
      <c r="E3150" s="6" t="s">
        <v>4012</v>
      </c>
      <c r="F3150" s="5">
        <f>decoded[[#This Row],[FRT_DEC]]-B3149</f>
        <v>4</v>
      </c>
      <c r="G3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INFO]]))),G3149)</f>
        <v>69</v>
      </c>
    </row>
    <row r="3151" spans="1:7" x14ac:dyDescent="0.25">
      <c r="A3151" s="4" t="s">
        <v>3502</v>
      </c>
      <c r="B3151" s="5">
        <v>1556344010320</v>
      </c>
      <c r="C3151" s="4" t="s">
        <v>7714</v>
      </c>
      <c r="D3151" s="4" t="s">
        <v>52</v>
      </c>
      <c r="E3151" s="6" t="s">
        <v>356</v>
      </c>
      <c r="F3151" s="5">
        <f>decoded[[#This Row],[FRT_DEC]]-B3150</f>
        <v>10</v>
      </c>
      <c r="G3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INFO]]))),G3150)</f>
        <v>69</v>
      </c>
    </row>
    <row r="3152" spans="1:7" x14ac:dyDescent="0.25">
      <c r="A3152" s="4" t="s">
        <v>3503</v>
      </c>
      <c r="B3152" s="5">
        <v>1556344010322</v>
      </c>
      <c r="C3152" s="4" t="s">
        <v>7715</v>
      </c>
      <c r="D3152" s="4" t="s">
        <v>358</v>
      </c>
      <c r="E3152" s="6" t="s">
        <v>7716</v>
      </c>
      <c r="F3152" s="5">
        <f>decoded[[#This Row],[FRT_DEC]]-B3151</f>
        <v>2</v>
      </c>
      <c r="G3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INFO]]))),G3151)</f>
        <v>69</v>
      </c>
    </row>
    <row r="3153" spans="1:7" x14ac:dyDescent="0.25">
      <c r="A3153" s="4" t="s">
        <v>3504</v>
      </c>
      <c r="B3153" s="5">
        <v>1556344010326</v>
      </c>
      <c r="C3153" s="4" t="s">
        <v>7717</v>
      </c>
      <c r="D3153" s="4" t="s">
        <v>8</v>
      </c>
      <c r="E3153" s="6" t="s">
        <v>4027</v>
      </c>
      <c r="F3153" s="5">
        <f>decoded[[#This Row],[FRT_DEC]]-B3152</f>
        <v>4</v>
      </c>
      <c r="G3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INFO]]))),G3152)</f>
        <v>69</v>
      </c>
    </row>
    <row r="3154" spans="1:7" x14ac:dyDescent="0.25">
      <c r="A3154" s="4" t="s">
        <v>3505</v>
      </c>
      <c r="B3154" s="5">
        <v>1556344010331</v>
      </c>
      <c r="C3154" s="4" t="s">
        <v>7718</v>
      </c>
      <c r="D3154" s="4" t="s">
        <v>11</v>
      </c>
      <c r="E3154" s="6" t="s">
        <v>4016</v>
      </c>
      <c r="F3154" s="5">
        <f>decoded[[#This Row],[FRT_DEC]]-B3153</f>
        <v>5</v>
      </c>
      <c r="G3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INFO]]))),G3153)</f>
        <v>69</v>
      </c>
    </row>
    <row r="3155" spans="1:7" x14ac:dyDescent="0.25">
      <c r="A3155" s="4" t="s">
        <v>3506</v>
      </c>
      <c r="B3155" s="5">
        <v>1556344010340</v>
      </c>
      <c r="C3155" s="4" t="s">
        <v>7719</v>
      </c>
      <c r="D3155" s="4" t="s">
        <v>52</v>
      </c>
      <c r="E3155" s="6" t="s">
        <v>2078</v>
      </c>
      <c r="F3155" s="5">
        <f>decoded[[#This Row],[FRT_DEC]]-B3154</f>
        <v>9</v>
      </c>
      <c r="G3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INFO]]))),G3154)</f>
        <v>69</v>
      </c>
    </row>
    <row r="3156" spans="1:7" x14ac:dyDescent="0.25">
      <c r="A3156" s="4" t="s">
        <v>3507</v>
      </c>
      <c r="B3156" s="5">
        <v>1556344010343</v>
      </c>
      <c r="C3156" s="4" t="s">
        <v>7720</v>
      </c>
      <c r="D3156" s="4" t="s">
        <v>2079</v>
      </c>
      <c r="E3156" s="6" t="s">
        <v>7641</v>
      </c>
      <c r="F3156" s="5">
        <f>decoded[[#This Row],[FRT_DEC]]-B3155</f>
        <v>3</v>
      </c>
      <c r="G3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INFO]]))),G3155)</f>
        <v>69</v>
      </c>
    </row>
    <row r="3157" spans="1:7" x14ac:dyDescent="0.25">
      <c r="A3157" s="4" t="s">
        <v>3508</v>
      </c>
      <c r="B3157" s="5">
        <v>1556344010388</v>
      </c>
      <c r="C3157" s="4" t="s">
        <v>7721</v>
      </c>
      <c r="D3157" s="4" t="s">
        <v>12</v>
      </c>
      <c r="E3157" s="6" t="s">
        <v>4</v>
      </c>
      <c r="F3157" s="5">
        <f>decoded[[#This Row],[FRT_DEC]]-B3156</f>
        <v>45</v>
      </c>
      <c r="G3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INFO]]))),G3156)</f>
        <v>69</v>
      </c>
    </row>
    <row r="3158" spans="1:7" x14ac:dyDescent="0.25">
      <c r="A3158" s="4" t="s">
        <v>3509</v>
      </c>
      <c r="B3158" s="5">
        <v>1556344010393</v>
      </c>
      <c r="C3158" s="4" t="s">
        <v>7722</v>
      </c>
      <c r="D3158" s="4" t="s">
        <v>8</v>
      </c>
      <c r="E3158" s="6" t="s">
        <v>4089</v>
      </c>
      <c r="F3158" s="5">
        <f>decoded[[#This Row],[FRT_DEC]]-B3157</f>
        <v>5</v>
      </c>
      <c r="G3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INFO]]))),G3157)</f>
        <v>69</v>
      </c>
    </row>
    <row r="3159" spans="1:7" x14ac:dyDescent="0.25">
      <c r="A3159" s="4" t="s">
        <v>3510</v>
      </c>
      <c r="B3159" s="5">
        <v>1556344010718</v>
      </c>
      <c r="C3159" s="4" t="s">
        <v>7723</v>
      </c>
      <c r="D3159" s="4" t="s">
        <v>12</v>
      </c>
      <c r="E3159" s="6" t="s">
        <v>4</v>
      </c>
      <c r="F3159" s="5">
        <f>decoded[[#This Row],[FRT_DEC]]-B3158</f>
        <v>325</v>
      </c>
      <c r="G3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INFO]]))),G3158)</f>
        <v>69</v>
      </c>
    </row>
    <row r="3160" spans="1:7" x14ac:dyDescent="0.25">
      <c r="A3160" s="4" t="s">
        <v>3511</v>
      </c>
      <c r="B3160" s="5">
        <v>1556344010722</v>
      </c>
      <c r="C3160" s="4" t="s">
        <v>7724</v>
      </c>
      <c r="D3160" s="4" t="s">
        <v>8</v>
      </c>
      <c r="E3160" s="6" t="s">
        <v>4078</v>
      </c>
      <c r="F3160" s="5">
        <f>decoded[[#This Row],[FRT_DEC]]-B3159</f>
        <v>4</v>
      </c>
      <c r="G3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INFO]]))),G3159)</f>
        <v>69</v>
      </c>
    </row>
    <row r="3161" spans="1:7" x14ac:dyDescent="0.25">
      <c r="A3161" s="4" t="s">
        <v>3512</v>
      </c>
      <c r="B3161" s="5">
        <v>1556344010909</v>
      </c>
      <c r="C3161" s="4" t="s">
        <v>7725</v>
      </c>
      <c r="D3161" s="4" t="s">
        <v>13</v>
      </c>
      <c r="E3161" s="6" t="s">
        <v>5</v>
      </c>
      <c r="F3161" s="5">
        <f>decoded[[#This Row],[FRT_DEC]]-B3160</f>
        <v>187</v>
      </c>
      <c r="G3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INFO]]))),G3160)</f>
        <v>69</v>
      </c>
    </row>
    <row r="3162" spans="1:7" x14ac:dyDescent="0.25">
      <c r="A3162" s="4" t="s">
        <v>3513</v>
      </c>
      <c r="B3162" s="5">
        <v>1556344010914</v>
      </c>
      <c r="C3162" s="4" t="s">
        <v>7726</v>
      </c>
      <c r="D3162" s="4" t="s">
        <v>11</v>
      </c>
      <c r="E3162" s="6" t="s">
        <v>4010</v>
      </c>
      <c r="F3162" s="5">
        <f>decoded[[#This Row],[FRT_DEC]]-B3161</f>
        <v>5</v>
      </c>
      <c r="G3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INFO]]))),G3161)</f>
        <v>69</v>
      </c>
    </row>
    <row r="3163" spans="1:7" x14ac:dyDescent="0.25">
      <c r="A3163" s="4" t="s">
        <v>3514</v>
      </c>
      <c r="B3163" s="5">
        <v>1556344010990</v>
      </c>
      <c r="C3163" s="4" t="s">
        <v>7727</v>
      </c>
      <c r="D3163" s="4" t="s">
        <v>12</v>
      </c>
      <c r="E3163" s="6" t="s">
        <v>4</v>
      </c>
      <c r="F3163" s="5">
        <f>decoded[[#This Row],[FRT_DEC]]-B3162</f>
        <v>76</v>
      </c>
      <c r="G3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INFO]]))),G3162)</f>
        <v>69</v>
      </c>
    </row>
    <row r="3164" spans="1:7" x14ac:dyDescent="0.25">
      <c r="A3164" s="4" t="s">
        <v>3515</v>
      </c>
      <c r="B3164" s="5">
        <v>1556344010993</v>
      </c>
      <c r="C3164" s="4" t="s">
        <v>7728</v>
      </c>
      <c r="D3164" s="4" t="s">
        <v>14</v>
      </c>
      <c r="E3164" s="6" t="s">
        <v>6</v>
      </c>
      <c r="F3164" s="5">
        <f>decoded[[#This Row],[FRT_DEC]]-B3163</f>
        <v>3</v>
      </c>
      <c r="G3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INFO]]))),G3163)</f>
        <v>69</v>
      </c>
    </row>
    <row r="3165" spans="1:7" x14ac:dyDescent="0.25">
      <c r="A3165" s="4" t="s">
        <v>3516</v>
      </c>
      <c r="B3165" s="5">
        <v>1556344011002</v>
      </c>
      <c r="C3165" s="4" t="s">
        <v>7729</v>
      </c>
      <c r="D3165" s="4" t="s">
        <v>14</v>
      </c>
      <c r="E3165" s="6" t="s">
        <v>71</v>
      </c>
      <c r="F3165" s="5">
        <f>decoded[[#This Row],[FRT_DEC]]-B3164</f>
        <v>9</v>
      </c>
      <c r="G3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INFO]]))),G3164)</f>
        <v>69</v>
      </c>
    </row>
    <row r="3166" spans="1:7" x14ac:dyDescent="0.25">
      <c r="A3166" s="4" t="s">
        <v>3517</v>
      </c>
      <c r="B3166" s="5">
        <v>1556344011142</v>
      </c>
      <c r="C3166" s="4" t="s">
        <v>7730</v>
      </c>
      <c r="D3166" s="4" t="s">
        <v>55</v>
      </c>
      <c r="E3166" s="6" t="s">
        <v>3754</v>
      </c>
      <c r="F3166" s="5">
        <f>decoded[[#This Row],[FRT_DEC]]-B3165</f>
        <v>140</v>
      </c>
      <c r="G3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INFO]]))),G3165)</f>
        <v>69</v>
      </c>
    </row>
    <row r="3167" spans="1:7" x14ac:dyDescent="0.25">
      <c r="A3167" s="4" t="s">
        <v>3518</v>
      </c>
      <c r="B3167" s="5">
        <v>1556344011144</v>
      </c>
      <c r="C3167" s="4" t="s">
        <v>7731</v>
      </c>
      <c r="D3167" s="4" t="s">
        <v>3743</v>
      </c>
      <c r="E3167" s="6" t="s">
        <v>7732</v>
      </c>
      <c r="F3167" s="5">
        <f>decoded[[#This Row],[FRT_DEC]]-B3166</f>
        <v>2</v>
      </c>
      <c r="G3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INFO]]))),G3166)</f>
        <v>69</v>
      </c>
    </row>
    <row r="3168" spans="1:7" x14ac:dyDescent="0.25">
      <c r="A3168" s="4" t="s">
        <v>3519</v>
      </c>
      <c r="B3168" s="5">
        <v>1556344011146</v>
      </c>
      <c r="C3168" s="4" t="s">
        <v>7733</v>
      </c>
      <c r="D3168" s="4" t="s">
        <v>3743</v>
      </c>
      <c r="E3168" s="6" t="s">
        <v>3983</v>
      </c>
      <c r="F3168" s="5">
        <f>decoded[[#This Row],[FRT_DEC]]-B3167</f>
        <v>2</v>
      </c>
      <c r="G3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INFO]]))),G3167)</f>
        <v>69</v>
      </c>
    </row>
    <row r="3169" spans="1:7" x14ac:dyDescent="0.25">
      <c r="A3169" s="4" t="s">
        <v>3520</v>
      </c>
      <c r="B3169" s="5">
        <v>1556344011163</v>
      </c>
      <c r="C3169" s="4" t="s">
        <v>7734</v>
      </c>
      <c r="D3169" s="4" t="s">
        <v>73</v>
      </c>
      <c r="E3169" s="6" t="s">
        <v>2080</v>
      </c>
      <c r="F3169" s="5">
        <f>decoded[[#This Row],[FRT_DEC]]-B3168</f>
        <v>17</v>
      </c>
      <c r="G3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INFO]]))),G3168)</f>
        <v>69</v>
      </c>
    </row>
    <row r="3170" spans="1:7" x14ac:dyDescent="0.25">
      <c r="A3170" s="4" t="s">
        <v>3521</v>
      </c>
      <c r="B3170" s="5">
        <v>1556344011167</v>
      </c>
      <c r="C3170" s="4" t="s">
        <v>7735</v>
      </c>
      <c r="D3170" s="4" t="s">
        <v>2081</v>
      </c>
      <c r="E3170" s="6" t="s">
        <v>2083</v>
      </c>
      <c r="F3170" s="5">
        <f>decoded[[#This Row],[FRT_DEC]]-B3169</f>
        <v>4</v>
      </c>
      <c r="G3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INFO]]))),G3169)</f>
        <v>69</v>
      </c>
    </row>
    <row r="3171" spans="1:7" x14ac:dyDescent="0.25">
      <c r="A3171" s="4" t="s">
        <v>3522</v>
      </c>
      <c r="B3171" s="5">
        <v>1556344011171</v>
      </c>
      <c r="C3171" s="4" t="s">
        <v>7736</v>
      </c>
      <c r="D3171" s="4" t="s">
        <v>8</v>
      </c>
      <c r="E3171" s="6" t="s">
        <v>4090</v>
      </c>
      <c r="F3171" s="5">
        <f>decoded[[#This Row],[FRT_DEC]]-B3170</f>
        <v>4</v>
      </c>
      <c r="G3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INFO]]))),G3170)</f>
        <v>69</v>
      </c>
    </row>
    <row r="3172" spans="1:7" ht="30" x14ac:dyDescent="0.25">
      <c r="A3172" s="4" t="s">
        <v>3523</v>
      </c>
      <c r="B3172" s="5">
        <v>1556344011182</v>
      </c>
      <c r="C3172" s="4" t="s">
        <v>7737</v>
      </c>
      <c r="D3172" s="4" t="s">
        <v>267</v>
      </c>
      <c r="E3172" s="6" t="s">
        <v>3725</v>
      </c>
      <c r="F3172" s="5">
        <f>decoded[[#This Row],[FRT_DEC]]-B3171</f>
        <v>11</v>
      </c>
      <c r="G3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INFO]]))),G3171)</f>
        <v>69</v>
      </c>
    </row>
    <row r="3173" spans="1:7" x14ac:dyDescent="0.25">
      <c r="A3173" s="4" t="s">
        <v>3524</v>
      </c>
      <c r="B3173" s="5">
        <v>1556344011185</v>
      </c>
      <c r="C3173" s="4" t="s">
        <v>7738</v>
      </c>
      <c r="D3173" s="4" t="s">
        <v>269</v>
      </c>
      <c r="E3173" s="6" t="s">
        <v>298</v>
      </c>
      <c r="F3173" s="5">
        <f>decoded[[#This Row],[FRT_DEC]]-B3172</f>
        <v>3</v>
      </c>
      <c r="G3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INFO]]))),G3172)</f>
        <v>69</v>
      </c>
    </row>
    <row r="3174" spans="1:7" x14ac:dyDescent="0.25">
      <c r="A3174" s="4" t="s">
        <v>3525</v>
      </c>
      <c r="B3174" s="5">
        <v>1556344011197</v>
      </c>
      <c r="C3174" s="4" t="s">
        <v>7739</v>
      </c>
      <c r="D3174" s="4" t="s">
        <v>11</v>
      </c>
      <c r="E3174" s="6" t="s">
        <v>4011</v>
      </c>
      <c r="F3174" s="5">
        <f>decoded[[#This Row],[FRT_DEC]]-B3173</f>
        <v>12</v>
      </c>
      <c r="G3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INFO]]))),G3173)</f>
        <v>69</v>
      </c>
    </row>
    <row r="3175" spans="1:7" x14ac:dyDescent="0.25">
      <c r="A3175" s="4" t="s">
        <v>3526</v>
      </c>
      <c r="B3175" s="5">
        <v>1556344011217</v>
      </c>
      <c r="C3175" s="4" t="s">
        <v>7740</v>
      </c>
      <c r="D3175" s="4" t="s">
        <v>52</v>
      </c>
      <c r="E3175" s="6" t="s">
        <v>56</v>
      </c>
      <c r="F3175" s="5">
        <f>decoded[[#This Row],[FRT_DEC]]-B3174</f>
        <v>20</v>
      </c>
      <c r="G3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INFO]]))),G3174)</f>
        <v>69</v>
      </c>
    </row>
    <row r="3176" spans="1:7" x14ac:dyDescent="0.25">
      <c r="A3176" s="4" t="s">
        <v>3527</v>
      </c>
      <c r="B3176" s="5">
        <v>1556344011224</v>
      </c>
      <c r="C3176" s="4" t="s">
        <v>7741</v>
      </c>
      <c r="D3176" s="4" t="s">
        <v>272</v>
      </c>
      <c r="E3176" s="6" t="s">
        <v>7742</v>
      </c>
      <c r="F3176" s="5">
        <f>decoded[[#This Row],[FRT_DEC]]-B3175</f>
        <v>7</v>
      </c>
      <c r="G3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INFO]]))),G3175)</f>
        <v>69</v>
      </c>
    </row>
    <row r="3177" spans="1:7" x14ac:dyDescent="0.25">
      <c r="A3177" s="4" t="s">
        <v>3528</v>
      </c>
      <c r="B3177" s="5">
        <v>1556344011231</v>
      </c>
      <c r="C3177" s="4" t="s">
        <v>7743</v>
      </c>
      <c r="D3177" s="4" t="s">
        <v>57</v>
      </c>
      <c r="E3177" s="6" t="s">
        <v>366</v>
      </c>
      <c r="F3177" s="5">
        <f>decoded[[#This Row],[FRT_DEC]]-B3176</f>
        <v>7</v>
      </c>
      <c r="G3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INFO]]))),G3176)</f>
        <v>69</v>
      </c>
    </row>
    <row r="3178" spans="1:7" x14ac:dyDescent="0.25">
      <c r="A3178" s="4" t="s">
        <v>3529</v>
      </c>
      <c r="B3178" s="5">
        <v>1556344011235</v>
      </c>
      <c r="C3178" s="4" t="s">
        <v>7744</v>
      </c>
      <c r="D3178" s="4" t="s">
        <v>57</v>
      </c>
      <c r="E3178" s="6" t="s">
        <v>368</v>
      </c>
      <c r="F3178" s="5">
        <f>decoded[[#This Row],[FRT_DEC]]-B3177</f>
        <v>4</v>
      </c>
      <c r="G3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INFO]]))),G3177)</f>
        <v>69</v>
      </c>
    </row>
    <row r="3179" spans="1:7" x14ac:dyDescent="0.25">
      <c r="A3179" s="4" t="s">
        <v>3530</v>
      </c>
      <c r="B3179" s="5">
        <v>1556344011238</v>
      </c>
      <c r="C3179" s="4" t="s">
        <v>7745</v>
      </c>
      <c r="D3179" s="4" t="s">
        <v>57</v>
      </c>
      <c r="E3179" s="6" t="s">
        <v>59</v>
      </c>
      <c r="F3179" s="5">
        <f>decoded[[#This Row],[FRT_DEC]]-B3178</f>
        <v>3</v>
      </c>
      <c r="G3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INFO]]))),G3178)</f>
        <v>69</v>
      </c>
    </row>
    <row r="3180" spans="1:7" x14ac:dyDescent="0.25">
      <c r="A3180" s="4" t="s">
        <v>3531</v>
      </c>
      <c r="B3180" s="5">
        <v>1556344011242</v>
      </c>
      <c r="C3180" s="4" t="s">
        <v>7746</v>
      </c>
      <c r="D3180" s="4" t="s">
        <v>57</v>
      </c>
      <c r="E3180" s="6" t="s">
        <v>60</v>
      </c>
      <c r="F3180" s="5">
        <f>decoded[[#This Row],[FRT_DEC]]-B3179</f>
        <v>4</v>
      </c>
      <c r="G3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INFO]]))),G3179)</f>
        <v>69</v>
      </c>
    </row>
    <row r="3181" spans="1:7" x14ac:dyDescent="0.25">
      <c r="A3181" s="4" t="s">
        <v>3532</v>
      </c>
      <c r="B3181" s="5">
        <v>1556344011245</v>
      </c>
      <c r="C3181" s="4" t="s">
        <v>7747</v>
      </c>
      <c r="D3181" s="4" t="s">
        <v>61</v>
      </c>
      <c r="E3181" s="6" t="s">
        <v>7748</v>
      </c>
      <c r="F3181" s="5">
        <f>decoded[[#This Row],[FRT_DEC]]-B3180</f>
        <v>3</v>
      </c>
      <c r="G3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INFO]]))),G3180)</f>
        <v>69</v>
      </c>
    </row>
    <row r="3182" spans="1:7" x14ac:dyDescent="0.25">
      <c r="A3182" s="4" t="s">
        <v>3533</v>
      </c>
      <c r="B3182" s="5">
        <v>1556344011248</v>
      </c>
      <c r="C3182" s="4" t="s">
        <v>7749</v>
      </c>
      <c r="D3182" s="4" t="s">
        <v>62</v>
      </c>
      <c r="E3182" s="6" t="s">
        <v>63</v>
      </c>
      <c r="F3182" s="5">
        <f>decoded[[#This Row],[FRT_DEC]]-B3181</f>
        <v>3</v>
      </c>
      <c r="G3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INFO]]))),G3181)</f>
        <v>69</v>
      </c>
    </row>
    <row r="3183" spans="1:7" x14ac:dyDescent="0.25">
      <c r="A3183" s="4" t="s">
        <v>3534</v>
      </c>
      <c r="B3183" s="5">
        <v>1556344011263</v>
      </c>
      <c r="C3183" s="4" t="s">
        <v>7750</v>
      </c>
      <c r="D3183" s="4" t="s">
        <v>1131</v>
      </c>
      <c r="E3183" s="6" t="s">
        <v>2143</v>
      </c>
      <c r="F3183" s="5">
        <f>decoded[[#This Row],[FRT_DEC]]-B3182</f>
        <v>15</v>
      </c>
      <c r="G3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INFO]]))),G3182)</f>
        <v>69</v>
      </c>
    </row>
    <row r="3184" spans="1:7" x14ac:dyDescent="0.25">
      <c r="A3184" s="4" t="s">
        <v>3535</v>
      </c>
      <c r="B3184" s="5">
        <v>1556344011267</v>
      </c>
      <c r="C3184" s="4" t="s">
        <v>7751</v>
      </c>
      <c r="D3184" s="4" t="s">
        <v>1131</v>
      </c>
      <c r="E3184" s="6" t="s">
        <v>2144</v>
      </c>
      <c r="F3184" s="5">
        <f>decoded[[#This Row],[FRT_DEC]]-B3183</f>
        <v>4</v>
      </c>
      <c r="G3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INFO]]))),G3183)</f>
        <v>69</v>
      </c>
    </row>
    <row r="3185" spans="1:7" x14ac:dyDescent="0.25">
      <c r="A3185" s="4" t="s">
        <v>3536</v>
      </c>
      <c r="B3185" s="5">
        <v>1556344011279</v>
      </c>
      <c r="C3185" s="4" t="s">
        <v>7752</v>
      </c>
      <c r="D3185" s="4" t="s">
        <v>1131</v>
      </c>
      <c r="E3185" s="6" t="s">
        <v>2145</v>
      </c>
      <c r="F3185" s="5">
        <f>decoded[[#This Row],[FRT_DEC]]-B3184</f>
        <v>12</v>
      </c>
      <c r="G3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INFO]]))),G3184)</f>
        <v>69</v>
      </c>
    </row>
    <row r="3186" spans="1:7" x14ac:dyDescent="0.25">
      <c r="A3186" s="4" t="s">
        <v>3537</v>
      </c>
      <c r="B3186" s="5">
        <v>1556344011284</v>
      </c>
      <c r="C3186" s="4" t="s">
        <v>7753</v>
      </c>
      <c r="D3186" s="4" t="s">
        <v>65</v>
      </c>
      <c r="E3186" s="6" t="s">
        <v>66</v>
      </c>
      <c r="F3186" s="5">
        <f>decoded[[#This Row],[FRT_DEC]]-B3185</f>
        <v>5</v>
      </c>
      <c r="G3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INFO]]))),G3185)</f>
        <v>69</v>
      </c>
    </row>
    <row r="3187" spans="1:7" x14ac:dyDescent="0.25">
      <c r="A3187" s="4" t="s">
        <v>3538</v>
      </c>
      <c r="B3187" s="5">
        <v>1556344011292</v>
      </c>
      <c r="C3187" s="4" t="s">
        <v>7754</v>
      </c>
      <c r="D3187" s="4" t="s">
        <v>11</v>
      </c>
      <c r="E3187" s="6" t="s">
        <v>4023</v>
      </c>
      <c r="F3187" s="5">
        <f>decoded[[#This Row],[FRT_DEC]]-B3186</f>
        <v>8</v>
      </c>
      <c r="G3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INFO]]))),G3186)</f>
        <v>69</v>
      </c>
    </row>
    <row r="3188" spans="1:7" x14ac:dyDescent="0.25">
      <c r="A3188" s="4" t="s">
        <v>3539</v>
      </c>
      <c r="B3188" s="5">
        <v>1556344011303</v>
      </c>
      <c r="C3188" s="4" t="s">
        <v>7755</v>
      </c>
      <c r="D3188" s="4" t="s">
        <v>52</v>
      </c>
      <c r="E3188" s="6" t="s">
        <v>754</v>
      </c>
      <c r="F3188" s="5">
        <f>decoded[[#This Row],[FRT_DEC]]-B3187</f>
        <v>11</v>
      </c>
      <c r="G3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INFO]]))),G3187)</f>
        <v>69</v>
      </c>
    </row>
    <row r="3189" spans="1:7" x14ac:dyDescent="0.25">
      <c r="A3189" s="4" t="s">
        <v>3540</v>
      </c>
      <c r="B3189" s="5">
        <v>1556344011308</v>
      </c>
      <c r="C3189" s="4" t="s">
        <v>7756</v>
      </c>
      <c r="D3189" s="4" t="s">
        <v>11</v>
      </c>
      <c r="E3189" s="6" t="s">
        <v>4015</v>
      </c>
      <c r="F3189" s="5">
        <f>decoded[[#This Row],[FRT_DEC]]-B3188</f>
        <v>5</v>
      </c>
      <c r="G3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INFO]]))),G3188)</f>
        <v>69</v>
      </c>
    </row>
    <row r="3190" spans="1:7" x14ac:dyDescent="0.25">
      <c r="A3190" s="4" t="s">
        <v>3541</v>
      </c>
      <c r="B3190" s="5">
        <v>1556344011318</v>
      </c>
      <c r="C3190" s="4" t="s">
        <v>7757</v>
      </c>
      <c r="D3190" s="4" t="s">
        <v>52</v>
      </c>
      <c r="E3190" s="6" t="s">
        <v>64</v>
      </c>
      <c r="F3190" s="5">
        <f>decoded[[#This Row],[FRT_DEC]]-B3189</f>
        <v>10</v>
      </c>
      <c r="G3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INFO]]))),G3189)</f>
        <v>69</v>
      </c>
    </row>
    <row r="3191" spans="1:7" x14ac:dyDescent="0.25">
      <c r="A3191" s="4" t="s">
        <v>3542</v>
      </c>
      <c r="B3191" s="5">
        <v>1556344011322</v>
      </c>
      <c r="C3191" s="4" t="s">
        <v>7758</v>
      </c>
      <c r="D3191" s="4" t="s">
        <v>67</v>
      </c>
      <c r="E3191" s="6" t="s">
        <v>4091</v>
      </c>
      <c r="F3191" s="5">
        <f>decoded[[#This Row],[FRT_DEC]]-B3190</f>
        <v>4</v>
      </c>
      <c r="G3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INFO]]))),G3190)</f>
        <v>69</v>
      </c>
    </row>
    <row r="3192" spans="1:7" x14ac:dyDescent="0.25">
      <c r="A3192" s="4" t="s">
        <v>3543</v>
      </c>
      <c r="B3192" s="5">
        <v>1556344011328</v>
      </c>
      <c r="C3192" s="4" t="s">
        <v>7759</v>
      </c>
      <c r="D3192" s="4" t="s">
        <v>97</v>
      </c>
      <c r="E3192" s="6" t="s">
        <v>3741</v>
      </c>
      <c r="F3192" s="5">
        <f>decoded[[#This Row],[FRT_DEC]]-B3191</f>
        <v>6</v>
      </c>
      <c r="G3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INFO]]))),G3191)</f>
        <v>69</v>
      </c>
    </row>
    <row r="3193" spans="1:7" x14ac:dyDescent="0.25">
      <c r="A3193" s="4" t="s">
        <v>3544</v>
      </c>
      <c r="B3193" s="5">
        <v>1556344011333</v>
      </c>
      <c r="C3193" s="4" t="s">
        <v>7760</v>
      </c>
      <c r="D3193" s="4" t="s">
        <v>97</v>
      </c>
      <c r="E3193" s="6" t="s">
        <v>2127</v>
      </c>
      <c r="F3193" s="5">
        <f>decoded[[#This Row],[FRT_DEC]]-B3192</f>
        <v>5</v>
      </c>
      <c r="G3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INFO]]))),G3192)</f>
        <v>69</v>
      </c>
    </row>
    <row r="3194" spans="1:7" x14ac:dyDescent="0.25">
      <c r="A3194" s="4" t="s">
        <v>3545</v>
      </c>
      <c r="B3194" s="5">
        <v>1556344011345</v>
      </c>
      <c r="C3194" s="4" t="s">
        <v>7761</v>
      </c>
      <c r="D3194" s="4" t="s">
        <v>9</v>
      </c>
      <c r="E3194" s="6" t="s">
        <v>4002</v>
      </c>
      <c r="F3194" s="5">
        <f>decoded[[#This Row],[FRT_DEC]]-B3193</f>
        <v>12</v>
      </c>
      <c r="G3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INFO]]))),G3193)</f>
        <v>69</v>
      </c>
    </row>
    <row r="3195" spans="1:7" x14ac:dyDescent="0.25">
      <c r="A3195" s="4" t="s">
        <v>3546</v>
      </c>
      <c r="B3195" s="5">
        <v>1556344011350</v>
      </c>
      <c r="C3195" s="4" t="s">
        <v>7762</v>
      </c>
      <c r="D3195" s="4" t="s">
        <v>97</v>
      </c>
      <c r="E3195" s="6" t="s">
        <v>2146</v>
      </c>
      <c r="F3195" s="5">
        <f>decoded[[#This Row],[FRT_DEC]]-B3194</f>
        <v>5</v>
      </c>
      <c r="G3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INFO]]))),G3194)</f>
        <v>69</v>
      </c>
    </row>
    <row r="3196" spans="1:7" x14ac:dyDescent="0.25">
      <c r="A3196" s="4" t="s">
        <v>3547</v>
      </c>
      <c r="B3196" s="5">
        <v>1556344012115</v>
      </c>
      <c r="C3196" s="4" t="s">
        <v>7763</v>
      </c>
      <c r="D3196" s="4" t="s">
        <v>12</v>
      </c>
      <c r="E3196" s="6" t="s">
        <v>4</v>
      </c>
      <c r="F3196" s="5">
        <f>decoded[[#This Row],[FRT_DEC]]-B3195</f>
        <v>765</v>
      </c>
      <c r="G3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INFO]]))),G3195)</f>
        <v>69</v>
      </c>
    </row>
    <row r="3197" spans="1:7" x14ac:dyDescent="0.25">
      <c r="A3197" s="4" t="s">
        <v>3548</v>
      </c>
      <c r="B3197" s="5">
        <v>1556344012123</v>
      </c>
      <c r="C3197" s="4" t="s">
        <v>7764</v>
      </c>
      <c r="D3197" s="4" t="s">
        <v>8</v>
      </c>
      <c r="E3197" s="6" t="s">
        <v>4078</v>
      </c>
      <c r="F3197" s="5">
        <f>decoded[[#This Row],[FRT_DEC]]-B3196</f>
        <v>8</v>
      </c>
      <c r="G3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INFO]]))),G3196)</f>
        <v>69</v>
      </c>
    </row>
    <row r="3198" spans="1:7" x14ac:dyDescent="0.25">
      <c r="A3198" s="4" t="s">
        <v>3549</v>
      </c>
      <c r="B3198" s="5">
        <v>1556344012207</v>
      </c>
      <c r="C3198" s="4" t="s">
        <v>7765</v>
      </c>
      <c r="D3198" s="4" t="s">
        <v>12</v>
      </c>
      <c r="E3198" s="6" t="s">
        <v>4</v>
      </c>
      <c r="F3198" s="5">
        <f>decoded[[#This Row],[FRT_DEC]]-B3197</f>
        <v>84</v>
      </c>
      <c r="G3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INFO]]))),G3197)</f>
        <v>69</v>
      </c>
    </row>
    <row r="3199" spans="1:7" x14ac:dyDescent="0.25">
      <c r="A3199" s="4" t="s">
        <v>3550</v>
      </c>
      <c r="B3199" s="5">
        <v>1556344012212</v>
      </c>
      <c r="C3199" s="4" t="s">
        <v>7766</v>
      </c>
      <c r="D3199" s="4" t="s">
        <v>8</v>
      </c>
      <c r="E3199" s="6" t="s">
        <v>4080</v>
      </c>
      <c r="F3199" s="5">
        <f>decoded[[#This Row],[FRT_DEC]]-B3198</f>
        <v>5</v>
      </c>
      <c r="G3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INFO]]))),G3198)</f>
        <v>69</v>
      </c>
    </row>
    <row r="3200" spans="1:7" x14ac:dyDescent="0.25">
      <c r="A3200" s="4" t="s">
        <v>3551</v>
      </c>
      <c r="B3200" s="5">
        <v>1556344012307</v>
      </c>
      <c r="C3200" s="4" t="s">
        <v>7767</v>
      </c>
      <c r="D3200" s="4" t="s">
        <v>12</v>
      </c>
      <c r="E3200" s="6" t="s">
        <v>4</v>
      </c>
      <c r="F3200" s="5">
        <f>decoded[[#This Row],[FRT_DEC]]-B3199</f>
        <v>95</v>
      </c>
      <c r="G3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INFO]]))),G3199)</f>
        <v>69</v>
      </c>
    </row>
    <row r="3201" spans="1:7" x14ac:dyDescent="0.25">
      <c r="A3201" s="4" t="s">
        <v>3552</v>
      </c>
      <c r="B3201" s="5">
        <v>1556344012313</v>
      </c>
      <c r="C3201" s="4" t="s">
        <v>7768</v>
      </c>
      <c r="D3201" s="4" t="s">
        <v>8</v>
      </c>
      <c r="E3201" s="6" t="s">
        <v>4682</v>
      </c>
      <c r="F3201" s="5">
        <f>decoded[[#This Row],[FRT_DEC]]-B3200</f>
        <v>6</v>
      </c>
      <c r="G3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INFO]]))),G3200)</f>
        <v>69</v>
      </c>
    </row>
    <row r="3202" spans="1:7" x14ac:dyDescent="0.25">
      <c r="A3202" s="4" t="s">
        <v>3553</v>
      </c>
      <c r="B3202" s="5">
        <v>1556344017088</v>
      </c>
      <c r="C3202" s="4" t="s">
        <v>7769</v>
      </c>
      <c r="D3202" s="4" t="s">
        <v>1131</v>
      </c>
      <c r="E3202" s="6" t="s">
        <v>2120</v>
      </c>
      <c r="F3202" s="5">
        <f>decoded[[#This Row],[FRT_DEC]]-B3201</f>
        <v>4775</v>
      </c>
      <c r="G3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INFO]]))),G3201)</f>
        <v>69</v>
      </c>
    </row>
    <row r="3203" spans="1:7" x14ac:dyDescent="0.25">
      <c r="A3203" s="4" t="s">
        <v>3554</v>
      </c>
      <c r="B3203" s="5">
        <v>1556344017092</v>
      </c>
      <c r="C3203" s="4" t="s">
        <v>7770</v>
      </c>
      <c r="D3203" s="4" t="s">
        <v>97</v>
      </c>
      <c r="E3203" s="6" t="s">
        <v>2121</v>
      </c>
      <c r="F3203" s="5">
        <f>decoded[[#This Row],[FRT_DEC]]-B3202</f>
        <v>4</v>
      </c>
      <c r="G3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INFO]]))),G3202)</f>
        <v>69</v>
      </c>
    </row>
    <row r="3204" spans="1:7" x14ac:dyDescent="0.25">
      <c r="A3204" s="4" t="s">
        <v>3555</v>
      </c>
      <c r="B3204" s="5">
        <v>1556344017229</v>
      </c>
      <c r="C3204" s="4" t="s">
        <v>7771</v>
      </c>
      <c r="D3204" s="4" t="s">
        <v>109</v>
      </c>
      <c r="E3204" s="6" t="s">
        <v>3768</v>
      </c>
      <c r="F3204" s="5">
        <f>decoded[[#This Row],[FRT_DEC]]-B3203</f>
        <v>137</v>
      </c>
      <c r="G3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INFO]]))),G3203)</f>
        <v>69</v>
      </c>
    </row>
    <row r="3205" spans="1:7" x14ac:dyDescent="0.25">
      <c r="A3205" s="4" t="s">
        <v>3556</v>
      </c>
      <c r="B3205" s="5">
        <v>1556344017232</v>
      </c>
      <c r="C3205" s="4" t="s">
        <v>7772</v>
      </c>
      <c r="D3205" s="4" t="s">
        <v>3742</v>
      </c>
      <c r="E3205" s="6" t="s">
        <v>7773</v>
      </c>
      <c r="F3205" s="5">
        <f>decoded[[#This Row],[FRT_DEC]]-B3204</f>
        <v>3</v>
      </c>
      <c r="G3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INFO]]))),G3204)</f>
        <v>69</v>
      </c>
    </row>
    <row r="3206" spans="1:7" x14ac:dyDescent="0.25">
      <c r="A3206" s="4" t="s">
        <v>3557</v>
      </c>
      <c r="B3206" s="5">
        <v>1556344017234</v>
      </c>
      <c r="C3206" s="4" t="s">
        <v>7774</v>
      </c>
      <c r="D3206" s="4" t="s">
        <v>3742</v>
      </c>
      <c r="E3206" s="6" t="s">
        <v>3982</v>
      </c>
      <c r="F3206" s="5">
        <f>decoded[[#This Row],[FRT_DEC]]-B3205</f>
        <v>2</v>
      </c>
      <c r="G3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INFO]]))),G3205)</f>
        <v>69</v>
      </c>
    </row>
    <row r="3207" spans="1:7" x14ac:dyDescent="0.25">
      <c r="A3207" s="4" t="s">
        <v>3558</v>
      </c>
      <c r="B3207" s="5">
        <v>1556344017247</v>
      </c>
      <c r="C3207" s="4" t="s">
        <v>7775</v>
      </c>
      <c r="D3207" s="4" t="s">
        <v>1131</v>
      </c>
      <c r="E3207" s="6" t="s">
        <v>2122</v>
      </c>
      <c r="F3207" s="5">
        <f>decoded[[#This Row],[FRT_DEC]]-B3206</f>
        <v>13</v>
      </c>
      <c r="G3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INFO]]))),G3206)</f>
        <v>69</v>
      </c>
    </row>
    <row r="3208" spans="1:7" x14ac:dyDescent="0.25">
      <c r="A3208" s="4" t="s">
        <v>3559</v>
      </c>
      <c r="B3208" s="5">
        <v>1556344017251</v>
      </c>
      <c r="C3208" s="4" t="s">
        <v>7776</v>
      </c>
      <c r="D3208" s="4" t="s">
        <v>97</v>
      </c>
      <c r="E3208" s="6" t="s">
        <v>2123</v>
      </c>
      <c r="F3208" s="5">
        <f>decoded[[#This Row],[FRT_DEC]]-B3207</f>
        <v>4</v>
      </c>
      <c r="G3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INFO]]))),G3207)</f>
        <v>69</v>
      </c>
    </row>
    <row r="3209" spans="1:7" x14ac:dyDescent="0.25">
      <c r="A3209" s="4" t="s">
        <v>3560</v>
      </c>
      <c r="B3209" s="5">
        <v>1556344017321</v>
      </c>
      <c r="C3209" s="4" t="s">
        <v>7777</v>
      </c>
      <c r="D3209" s="4" t="s">
        <v>110</v>
      </c>
      <c r="E3209" s="6" t="s">
        <v>234</v>
      </c>
      <c r="F3209" s="5">
        <f>decoded[[#This Row],[FRT_DEC]]-B3208</f>
        <v>70</v>
      </c>
      <c r="G3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INFO]]))),G3208)</f>
        <v>69</v>
      </c>
    </row>
    <row r="3210" spans="1:7" x14ac:dyDescent="0.25">
      <c r="A3210" s="4" t="s">
        <v>3561</v>
      </c>
      <c r="B3210" s="5">
        <v>1556344017333</v>
      </c>
      <c r="C3210" s="4" t="s">
        <v>7778</v>
      </c>
      <c r="D3210" s="4" t="s">
        <v>1131</v>
      </c>
      <c r="E3210" s="6" t="s">
        <v>2124</v>
      </c>
      <c r="F3210" s="5">
        <f>decoded[[#This Row],[FRT_DEC]]-B3209</f>
        <v>12</v>
      </c>
      <c r="G3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INFO]]))),G3209)</f>
        <v>69</v>
      </c>
    </row>
    <row r="3211" spans="1:7" x14ac:dyDescent="0.25">
      <c r="A3211" s="4" t="s">
        <v>3562</v>
      </c>
      <c r="B3211" s="5">
        <v>1556344017339</v>
      </c>
      <c r="C3211" s="4" t="s">
        <v>7779</v>
      </c>
      <c r="D3211" s="4" t="s">
        <v>97</v>
      </c>
      <c r="E3211" s="6" t="s">
        <v>2125</v>
      </c>
      <c r="F3211" s="5">
        <f>decoded[[#This Row],[FRT_DEC]]-B3210</f>
        <v>6</v>
      </c>
      <c r="G3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INFO]]))),G3210)</f>
        <v>69</v>
      </c>
    </row>
    <row r="3212" spans="1:7" x14ac:dyDescent="0.25">
      <c r="A3212" s="4" t="s">
        <v>3563</v>
      </c>
      <c r="B3212" s="5">
        <v>1556344018632</v>
      </c>
      <c r="C3212" s="4" t="s">
        <v>7780</v>
      </c>
      <c r="D3212" s="4" t="s">
        <v>112</v>
      </c>
      <c r="E3212" s="6" t="s">
        <v>3761</v>
      </c>
      <c r="F3212" s="5">
        <f>decoded[[#This Row],[FRT_DEC]]-B3211</f>
        <v>1293</v>
      </c>
      <c r="G3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INFO]]))),G3211)</f>
        <v>69</v>
      </c>
    </row>
    <row r="3213" spans="1:7" x14ac:dyDescent="0.25">
      <c r="A3213" s="4" t="s">
        <v>3564</v>
      </c>
      <c r="B3213" s="5">
        <v>1556344018644</v>
      </c>
      <c r="C3213" s="4" t="s">
        <v>7781</v>
      </c>
      <c r="D3213" s="4" t="s">
        <v>238</v>
      </c>
      <c r="E3213" s="6" t="s">
        <v>239</v>
      </c>
      <c r="F3213" s="5">
        <f>decoded[[#This Row],[FRT_DEC]]-B3212</f>
        <v>12</v>
      </c>
      <c r="G3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INFO]]))),G3212)</f>
        <v>69</v>
      </c>
    </row>
    <row r="3214" spans="1:7" x14ac:dyDescent="0.25">
      <c r="A3214" s="4" t="s">
        <v>3565</v>
      </c>
      <c r="B3214" s="5">
        <v>1556344018647</v>
      </c>
      <c r="C3214" s="4" t="s">
        <v>7782</v>
      </c>
      <c r="D3214" s="4" t="s">
        <v>241</v>
      </c>
      <c r="E3214" s="6" t="s">
        <v>3764</v>
      </c>
      <c r="F3214" s="5">
        <f>decoded[[#This Row],[FRT_DEC]]-B3213</f>
        <v>3</v>
      </c>
      <c r="G3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INFO]]))),G3213)</f>
        <v>69</v>
      </c>
    </row>
    <row r="3215" spans="1:7" x14ac:dyDescent="0.25">
      <c r="A3215" s="4" t="s">
        <v>3566</v>
      </c>
      <c r="B3215" s="5">
        <v>1556344018651</v>
      </c>
      <c r="C3215" s="4" t="s">
        <v>7783</v>
      </c>
      <c r="D3215" s="4" t="s">
        <v>74</v>
      </c>
      <c r="E3215" s="6" t="s">
        <v>243</v>
      </c>
      <c r="F3215" s="5">
        <f>decoded[[#This Row],[FRT_DEC]]-B3214</f>
        <v>4</v>
      </c>
      <c r="G3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INFO]]))),G3214)</f>
        <v>69</v>
      </c>
    </row>
    <row r="3216" spans="1:7" x14ac:dyDescent="0.25">
      <c r="A3216" s="4" t="s">
        <v>3567</v>
      </c>
      <c r="B3216" s="5">
        <v>1556344018653</v>
      </c>
      <c r="C3216" s="4" t="s">
        <v>7784</v>
      </c>
      <c r="D3216" s="4" t="s">
        <v>74</v>
      </c>
      <c r="E3216" s="6" t="s">
        <v>76</v>
      </c>
      <c r="F3216" s="5">
        <f>decoded[[#This Row],[FRT_DEC]]-B3215</f>
        <v>2</v>
      </c>
      <c r="G3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INFO]]))),G3215)</f>
        <v>69</v>
      </c>
    </row>
    <row r="3217" spans="1:7" x14ac:dyDescent="0.25">
      <c r="A3217" s="4" t="s">
        <v>3568</v>
      </c>
      <c r="B3217" s="5">
        <v>1556344018665</v>
      </c>
      <c r="C3217" s="4" t="s">
        <v>7785</v>
      </c>
      <c r="D3217" s="4" t="s">
        <v>51</v>
      </c>
      <c r="E3217" s="6" t="s">
        <v>2012</v>
      </c>
      <c r="F3217" s="5">
        <f>decoded[[#This Row],[FRT_DEC]]-B3216</f>
        <v>12</v>
      </c>
      <c r="G3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INFO]]))),G3216)</f>
        <v>69</v>
      </c>
    </row>
    <row r="3218" spans="1:7" x14ac:dyDescent="0.25">
      <c r="A3218" s="4" t="s">
        <v>3569</v>
      </c>
      <c r="B3218" s="5">
        <v>1556344018675</v>
      </c>
      <c r="C3218" s="4" t="s">
        <v>7786</v>
      </c>
      <c r="D3218" s="4" t="s">
        <v>51</v>
      </c>
      <c r="E3218" s="6" t="s">
        <v>7787</v>
      </c>
      <c r="F3218" s="5">
        <f>decoded[[#This Row],[FRT_DEC]]-B3217</f>
        <v>10</v>
      </c>
      <c r="G3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INFO]]))),G3217)</f>
        <v>69</v>
      </c>
    </row>
    <row r="3219" spans="1:7" x14ac:dyDescent="0.25">
      <c r="A3219" s="4" t="s">
        <v>3570</v>
      </c>
      <c r="B3219" s="5">
        <v>1556344018678</v>
      </c>
      <c r="C3219" s="4" t="s">
        <v>7788</v>
      </c>
      <c r="D3219" s="4" t="s">
        <v>247</v>
      </c>
      <c r="E3219" s="6" t="s">
        <v>248</v>
      </c>
      <c r="F3219" s="5">
        <f>decoded[[#This Row],[FRT_DEC]]-B3218</f>
        <v>3</v>
      </c>
      <c r="G3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INFO]]))),G3218)</f>
        <v>69</v>
      </c>
    </row>
    <row r="3220" spans="1:7" x14ac:dyDescent="0.25">
      <c r="A3220" s="4" t="s">
        <v>3571</v>
      </c>
      <c r="B3220" s="5">
        <v>1556344018681</v>
      </c>
      <c r="C3220" s="4" t="s">
        <v>7789</v>
      </c>
      <c r="D3220" s="4" t="s">
        <v>9</v>
      </c>
      <c r="E3220" s="6" t="s">
        <v>4002</v>
      </c>
      <c r="F3220" s="5">
        <f>decoded[[#This Row],[FRT_DEC]]-B3219</f>
        <v>3</v>
      </c>
      <c r="G3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INFO]]))),G3219)</f>
        <v>69</v>
      </c>
    </row>
    <row r="3221" spans="1:7" x14ac:dyDescent="0.25">
      <c r="A3221" s="4" t="s">
        <v>3572</v>
      </c>
      <c r="B3221" s="5">
        <v>1556344018686</v>
      </c>
      <c r="C3221" s="4" t="s">
        <v>7790</v>
      </c>
      <c r="D3221" s="4" t="s">
        <v>11</v>
      </c>
      <c r="E3221" s="6" t="s">
        <v>4022</v>
      </c>
      <c r="F3221" s="5">
        <f>decoded[[#This Row],[FRT_DEC]]-B3220</f>
        <v>5</v>
      </c>
      <c r="G3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INFO]]))),G3220)</f>
        <v>69</v>
      </c>
    </row>
    <row r="3222" spans="1:7" x14ac:dyDescent="0.25">
      <c r="A3222" s="4" t="s">
        <v>3573</v>
      </c>
      <c r="B3222" s="5">
        <v>1556344018694</v>
      </c>
      <c r="C3222" s="4" t="s">
        <v>7791</v>
      </c>
      <c r="D3222" s="4" t="s">
        <v>52</v>
      </c>
      <c r="E3222" s="6" t="s">
        <v>53</v>
      </c>
      <c r="F3222" s="5">
        <f>decoded[[#This Row],[FRT_DEC]]-B3221</f>
        <v>8</v>
      </c>
      <c r="G3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INFO]]))),G3221)</f>
        <v>69</v>
      </c>
    </row>
    <row r="3223" spans="1:7" x14ac:dyDescent="0.25">
      <c r="A3223" s="4" t="s">
        <v>3574</v>
      </c>
      <c r="B3223" s="5">
        <v>1556344018723</v>
      </c>
      <c r="C3223" s="4" t="s">
        <v>7792</v>
      </c>
      <c r="D3223" s="4" t="s">
        <v>54</v>
      </c>
      <c r="E3223" s="6" t="s">
        <v>7793</v>
      </c>
      <c r="F3223" s="5">
        <f>decoded[[#This Row],[FRT_DEC]]-B3222</f>
        <v>29</v>
      </c>
      <c r="G3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INFO]]))),G3222)</f>
        <v>69</v>
      </c>
    </row>
    <row r="3224" spans="1:7" x14ac:dyDescent="0.25">
      <c r="A3224" s="4" t="s">
        <v>3575</v>
      </c>
      <c r="B3224" s="5">
        <v>1556344018728</v>
      </c>
      <c r="C3224" s="4" t="s">
        <v>7794</v>
      </c>
      <c r="D3224" s="4" t="s">
        <v>1131</v>
      </c>
      <c r="E3224" s="6" t="s">
        <v>2126</v>
      </c>
      <c r="F3224" s="5">
        <f>decoded[[#This Row],[FRT_DEC]]-B3223</f>
        <v>5</v>
      </c>
      <c r="G3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INFO]]))),G3223)</f>
        <v>69</v>
      </c>
    </row>
    <row r="3225" spans="1:7" x14ac:dyDescent="0.25">
      <c r="A3225" s="4" t="s">
        <v>3576</v>
      </c>
      <c r="B3225" s="5">
        <v>1556344018734</v>
      </c>
      <c r="C3225" s="4" t="s">
        <v>7795</v>
      </c>
      <c r="D3225" s="4" t="s">
        <v>97</v>
      </c>
      <c r="E3225" s="6" t="s">
        <v>2127</v>
      </c>
      <c r="F3225" s="5">
        <f>decoded[[#This Row],[FRT_DEC]]-B3224</f>
        <v>6</v>
      </c>
      <c r="G3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INFO]]))),G3224)</f>
        <v>69</v>
      </c>
    </row>
    <row r="3226" spans="1:7" x14ac:dyDescent="0.25">
      <c r="A3226" s="4" t="s">
        <v>3577</v>
      </c>
      <c r="B3226" s="5">
        <v>1556344018749</v>
      </c>
      <c r="C3226" s="4" t="s">
        <v>7796</v>
      </c>
      <c r="D3226" s="4" t="s">
        <v>10</v>
      </c>
      <c r="E3226" s="6" t="s">
        <v>7797</v>
      </c>
      <c r="F3226" s="5">
        <f>decoded[[#This Row],[FRT_DEC]]-B3225</f>
        <v>15</v>
      </c>
      <c r="G3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INFO]]))),G3225)</f>
        <v>69</v>
      </c>
    </row>
    <row r="3227" spans="1:7" x14ac:dyDescent="0.25">
      <c r="A3227" s="4" t="s">
        <v>3578</v>
      </c>
      <c r="B3227" s="5">
        <v>1556344018752</v>
      </c>
      <c r="C3227" s="4" t="s">
        <v>7798</v>
      </c>
      <c r="D3227" s="4" t="s">
        <v>10</v>
      </c>
      <c r="E3227" s="6" t="s">
        <v>7797</v>
      </c>
      <c r="F3227" s="5">
        <f>decoded[[#This Row],[FRT_DEC]]-B3226</f>
        <v>3</v>
      </c>
      <c r="G3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INFO]]))),G3226)</f>
        <v>69</v>
      </c>
    </row>
    <row r="3228" spans="1:7" x14ac:dyDescent="0.25">
      <c r="A3228" s="4" t="s">
        <v>3579</v>
      </c>
      <c r="B3228" s="5">
        <v>1556344018755</v>
      </c>
      <c r="C3228" s="4" t="s">
        <v>7799</v>
      </c>
      <c r="D3228" s="4" t="s">
        <v>10</v>
      </c>
      <c r="E3228" s="6" t="s">
        <v>7800</v>
      </c>
      <c r="F3228" s="5">
        <f>decoded[[#This Row],[FRT_DEC]]-B3227</f>
        <v>3</v>
      </c>
      <c r="G3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INFO]]))),G3227)</f>
        <v>69</v>
      </c>
    </row>
    <row r="3229" spans="1:7" x14ac:dyDescent="0.25">
      <c r="A3229" s="4" t="s">
        <v>3580</v>
      </c>
      <c r="B3229" s="5">
        <v>1556344018759</v>
      </c>
      <c r="C3229" s="4" t="s">
        <v>7801</v>
      </c>
      <c r="D3229" s="4" t="s">
        <v>1131</v>
      </c>
      <c r="E3229" s="6" t="s">
        <v>2128</v>
      </c>
      <c r="F3229" s="5">
        <f>decoded[[#This Row],[FRT_DEC]]-B3228</f>
        <v>4</v>
      </c>
      <c r="G3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INFO]]))),G3228)</f>
        <v>69</v>
      </c>
    </row>
    <row r="3230" spans="1:7" x14ac:dyDescent="0.25">
      <c r="A3230" s="4" t="s">
        <v>3581</v>
      </c>
      <c r="B3230" s="5">
        <v>1556344018761</v>
      </c>
      <c r="C3230" s="4" t="s">
        <v>7802</v>
      </c>
      <c r="D3230" s="4" t="s">
        <v>1131</v>
      </c>
      <c r="E3230" s="6" t="s">
        <v>2128</v>
      </c>
      <c r="F3230" s="5">
        <f>decoded[[#This Row],[FRT_DEC]]-B3229</f>
        <v>2</v>
      </c>
      <c r="G3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INFO]]))),G3229)</f>
        <v>69</v>
      </c>
    </row>
    <row r="3231" spans="1:7" x14ac:dyDescent="0.25">
      <c r="A3231" s="4" t="s">
        <v>3582</v>
      </c>
      <c r="B3231" s="5">
        <v>1556344018766</v>
      </c>
      <c r="C3231" s="4" t="s">
        <v>7803</v>
      </c>
      <c r="D3231" s="4" t="s">
        <v>97</v>
      </c>
      <c r="E3231" s="6" t="s">
        <v>2129</v>
      </c>
      <c r="F3231" s="5">
        <f>decoded[[#This Row],[FRT_DEC]]-B3230</f>
        <v>5</v>
      </c>
      <c r="G3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INFO]]))),G3230)</f>
        <v>69</v>
      </c>
    </row>
    <row r="3232" spans="1:7" x14ac:dyDescent="0.25">
      <c r="A3232" s="4" t="s">
        <v>3583</v>
      </c>
      <c r="B3232" s="5">
        <v>1556344018771</v>
      </c>
      <c r="C3232" s="4" t="s">
        <v>7804</v>
      </c>
      <c r="D3232" s="4" t="s">
        <v>16</v>
      </c>
      <c r="E3232" s="6" t="s">
        <v>7805</v>
      </c>
      <c r="F3232" s="5">
        <f>decoded[[#This Row],[FRT_DEC]]-B3231</f>
        <v>5</v>
      </c>
      <c r="G3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INFO]]))),G3231)</f>
        <v>70</v>
      </c>
    </row>
    <row r="3233" spans="1:7" x14ac:dyDescent="0.25">
      <c r="A3233" s="4" t="s">
        <v>3584</v>
      </c>
      <c r="B3233" s="5">
        <v>1556344018776</v>
      </c>
      <c r="C3233" s="4" t="s">
        <v>7806</v>
      </c>
      <c r="D3233" s="4" t="s">
        <v>97</v>
      </c>
      <c r="E3233" s="6" t="s">
        <v>2130</v>
      </c>
      <c r="F3233" s="5">
        <f>decoded[[#This Row],[FRT_DEC]]-B3232</f>
        <v>5</v>
      </c>
      <c r="G3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INFO]]))),G3232)</f>
        <v>70</v>
      </c>
    </row>
    <row r="3234" spans="1:7" x14ac:dyDescent="0.25">
      <c r="A3234" s="4" t="s">
        <v>3585</v>
      </c>
      <c r="B3234" s="5">
        <v>1556344018802</v>
      </c>
      <c r="C3234" s="4" t="s">
        <v>7807</v>
      </c>
      <c r="D3234" s="4" t="s">
        <v>11</v>
      </c>
      <c r="E3234" s="6" t="s">
        <v>4006</v>
      </c>
      <c r="F3234" s="5">
        <f>decoded[[#This Row],[FRT_DEC]]-B3233</f>
        <v>26</v>
      </c>
      <c r="G3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INFO]]))),G3233)</f>
        <v>70</v>
      </c>
    </row>
    <row r="3235" spans="1:7" x14ac:dyDescent="0.25">
      <c r="A3235" s="4" t="s">
        <v>3586</v>
      </c>
      <c r="B3235" s="5">
        <v>1556344018811</v>
      </c>
      <c r="C3235" s="4" t="s">
        <v>7808</v>
      </c>
      <c r="D3235" s="4" t="s">
        <v>52</v>
      </c>
      <c r="E3235" s="6" t="s">
        <v>2078</v>
      </c>
      <c r="F3235" s="5">
        <f>decoded[[#This Row],[FRT_DEC]]-B3234</f>
        <v>9</v>
      </c>
      <c r="G3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INFO]]))),G3234)</f>
        <v>70</v>
      </c>
    </row>
    <row r="3236" spans="1:7" x14ac:dyDescent="0.25">
      <c r="A3236" s="4" t="s">
        <v>3587</v>
      </c>
      <c r="B3236" s="5">
        <v>1556344018813</v>
      </c>
      <c r="C3236" s="4" t="s">
        <v>7809</v>
      </c>
      <c r="D3236" s="4" t="s">
        <v>2079</v>
      </c>
      <c r="E3236" s="6" t="s">
        <v>7810</v>
      </c>
      <c r="F3236" s="5">
        <f>decoded[[#This Row],[FRT_DEC]]-B3235</f>
        <v>2</v>
      </c>
      <c r="G3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INFO]]))),G3235)</f>
        <v>70</v>
      </c>
    </row>
    <row r="3237" spans="1:7" x14ac:dyDescent="0.25">
      <c r="A3237" s="4" t="s">
        <v>3588</v>
      </c>
      <c r="B3237" s="5">
        <v>1556344018838</v>
      </c>
      <c r="C3237" s="4" t="s">
        <v>7811</v>
      </c>
      <c r="D3237" s="4" t="s">
        <v>12</v>
      </c>
      <c r="E3237" s="6" t="s">
        <v>4</v>
      </c>
      <c r="F3237" s="5">
        <f>decoded[[#This Row],[FRT_DEC]]-B3236</f>
        <v>25</v>
      </c>
      <c r="G3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INFO]]))),G3236)</f>
        <v>70</v>
      </c>
    </row>
    <row r="3238" spans="1:7" x14ac:dyDescent="0.25">
      <c r="A3238" s="4" t="s">
        <v>3589</v>
      </c>
      <c r="B3238" s="5">
        <v>1556344018842</v>
      </c>
      <c r="C3238" s="4" t="s">
        <v>7812</v>
      </c>
      <c r="D3238" s="4" t="s">
        <v>8</v>
      </c>
      <c r="E3238" s="6" t="s">
        <v>4078</v>
      </c>
      <c r="F3238" s="5">
        <f>decoded[[#This Row],[FRT_DEC]]-B3237</f>
        <v>4</v>
      </c>
      <c r="G3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INFO]]))),G3237)</f>
        <v>70</v>
      </c>
    </row>
    <row r="3239" spans="1:7" x14ac:dyDescent="0.25">
      <c r="A3239" s="4" t="s">
        <v>3590</v>
      </c>
      <c r="B3239" s="5">
        <v>1556344019194</v>
      </c>
      <c r="C3239" s="4" t="s">
        <v>7813</v>
      </c>
      <c r="D3239" s="4" t="s">
        <v>12</v>
      </c>
      <c r="E3239" s="6" t="s">
        <v>4</v>
      </c>
      <c r="F3239" s="5">
        <f>decoded[[#This Row],[FRT_DEC]]-B3238</f>
        <v>352</v>
      </c>
      <c r="G3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INFO]]))),G3238)</f>
        <v>70</v>
      </c>
    </row>
    <row r="3240" spans="1:7" x14ac:dyDescent="0.25">
      <c r="A3240" s="4" t="s">
        <v>3591</v>
      </c>
      <c r="B3240" s="5">
        <v>1556344019198</v>
      </c>
      <c r="C3240" s="4" t="s">
        <v>7814</v>
      </c>
      <c r="D3240" s="4" t="s">
        <v>8</v>
      </c>
      <c r="E3240" s="6" t="s">
        <v>4089</v>
      </c>
      <c r="F3240" s="5">
        <f>decoded[[#This Row],[FRT_DEC]]-B3239</f>
        <v>4</v>
      </c>
      <c r="G3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INFO]]))),G3239)</f>
        <v>70</v>
      </c>
    </row>
    <row r="3241" spans="1:7" x14ac:dyDescent="0.25">
      <c r="A3241" s="4" t="s">
        <v>3592</v>
      </c>
      <c r="B3241" s="5">
        <v>1556344019374</v>
      </c>
      <c r="C3241" s="4" t="s">
        <v>7815</v>
      </c>
      <c r="D3241" s="4" t="s">
        <v>13</v>
      </c>
      <c r="E3241" s="6" t="s">
        <v>5</v>
      </c>
      <c r="F3241" s="5">
        <f>decoded[[#This Row],[FRT_DEC]]-B3240</f>
        <v>176</v>
      </c>
      <c r="G3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INFO]]))),G3240)</f>
        <v>70</v>
      </c>
    </row>
    <row r="3242" spans="1:7" x14ac:dyDescent="0.25">
      <c r="A3242" s="4" t="s">
        <v>3593</v>
      </c>
      <c r="B3242" s="5">
        <v>1556344019378</v>
      </c>
      <c r="C3242" s="4" t="s">
        <v>7816</v>
      </c>
      <c r="D3242" s="4" t="s">
        <v>11</v>
      </c>
      <c r="E3242" s="6" t="s">
        <v>4010</v>
      </c>
      <c r="F3242" s="5">
        <f>decoded[[#This Row],[FRT_DEC]]-B3241</f>
        <v>4</v>
      </c>
      <c r="G3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INFO]]))),G3241)</f>
        <v>70</v>
      </c>
    </row>
    <row r="3243" spans="1:7" x14ac:dyDescent="0.25">
      <c r="A3243" s="4" t="s">
        <v>3594</v>
      </c>
      <c r="B3243" s="5">
        <v>1556344019450</v>
      </c>
      <c r="C3243" s="4" t="s">
        <v>7817</v>
      </c>
      <c r="D3243" s="4" t="s">
        <v>12</v>
      </c>
      <c r="E3243" s="6" t="s">
        <v>4</v>
      </c>
      <c r="F3243" s="5">
        <f>decoded[[#This Row],[FRT_DEC]]-B3242</f>
        <v>72</v>
      </c>
      <c r="G3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INFO]]))),G3242)</f>
        <v>70</v>
      </c>
    </row>
    <row r="3244" spans="1:7" x14ac:dyDescent="0.25">
      <c r="A3244" s="4" t="s">
        <v>3595</v>
      </c>
      <c r="B3244" s="5">
        <v>1556344019454</v>
      </c>
      <c r="C3244" s="4" t="s">
        <v>7818</v>
      </c>
      <c r="D3244" s="4" t="s">
        <v>14</v>
      </c>
      <c r="E3244" s="6" t="s">
        <v>6</v>
      </c>
      <c r="F3244" s="5">
        <f>decoded[[#This Row],[FRT_DEC]]-B3243</f>
        <v>4</v>
      </c>
      <c r="G3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INFO]]))),G3243)</f>
        <v>70</v>
      </c>
    </row>
    <row r="3245" spans="1:7" x14ac:dyDescent="0.25">
      <c r="A3245" s="4" t="s">
        <v>3596</v>
      </c>
      <c r="B3245" s="5">
        <v>1556344019462</v>
      </c>
      <c r="C3245" s="4" t="s">
        <v>7819</v>
      </c>
      <c r="D3245" s="4" t="s">
        <v>14</v>
      </c>
      <c r="E3245" s="6" t="s">
        <v>71</v>
      </c>
      <c r="F3245" s="5">
        <f>decoded[[#This Row],[FRT_DEC]]-B3244</f>
        <v>8</v>
      </c>
      <c r="G3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INFO]]))),G3244)</f>
        <v>70</v>
      </c>
    </row>
    <row r="3246" spans="1:7" x14ac:dyDescent="0.25">
      <c r="A3246" s="4" t="s">
        <v>3597</v>
      </c>
      <c r="B3246" s="5">
        <v>1556344019478</v>
      </c>
      <c r="C3246" s="4" t="s">
        <v>7820</v>
      </c>
      <c r="D3246" s="4" t="s">
        <v>73</v>
      </c>
      <c r="E3246" s="6" t="s">
        <v>2080</v>
      </c>
      <c r="F3246" s="5">
        <f>decoded[[#This Row],[FRT_DEC]]-B3245</f>
        <v>16</v>
      </c>
      <c r="G3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INFO]]))),G3245)</f>
        <v>70</v>
      </c>
    </row>
    <row r="3247" spans="1:7" x14ac:dyDescent="0.25">
      <c r="A3247" s="4" t="s">
        <v>3598</v>
      </c>
      <c r="B3247" s="5">
        <v>1556344019482</v>
      </c>
      <c r="C3247" s="4" t="s">
        <v>7821</v>
      </c>
      <c r="D3247" s="4" t="s">
        <v>2081</v>
      </c>
      <c r="E3247" s="6" t="s">
        <v>2083</v>
      </c>
      <c r="F3247" s="5">
        <f>decoded[[#This Row],[FRT_DEC]]-B3246</f>
        <v>4</v>
      </c>
      <c r="G3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INFO]]))),G3246)</f>
        <v>70</v>
      </c>
    </row>
    <row r="3248" spans="1:7" x14ac:dyDescent="0.25">
      <c r="A3248" s="4" t="s">
        <v>3599</v>
      </c>
      <c r="B3248" s="5">
        <v>1556344019486</v>
      </c>
      <c r="C3248" s="4" t="s">
        <v>7822</v>
      </c>
      <c r="D3248" s="4" t="s">
        <v>8</v>
      </c>
      <c r="E3248" s="6" t="s">
        <v>4090</v>
      </c>
      <c r="F3248" s="5">
        <f>decoded[[#This Row],[FRT_DEC]]-B3247</f>
        <v>4</v>
      </c>
      <c r="G3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INFO]]))),G3247)</f>
        <v>70</v>
      </c>
    </row>
    <row r="3249" spans="1:7" x14ac:dyDescent="0.25">
      <c r="A3249" s="4" t="s">
        <v>3600</v>
      </c>
      <c r="B3249" s="5">
        <v>1556344019874</v>
      </c>
      <c r="C3249" s="4" t="s">
        <v>7823</v>
      </c>
      <c r="D3249" s="4" t="s">
        <v>55</v>
      </c>
      <c r="E3249" s="6" t="s">
        <v>3772</v>
      </c>
      <c r="F3249" s="5">
        <f>decoded[[#This Row],[FRT_DEC]]-B3248</f>
        <v>388</v>
      </c>
      <c r="G3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INFO]]))),G3248)</f>
        <v>70</v>
      </c>
    </row>
    <row r="3250" spans="1:7" x14ac:dyDescent="0.25">
      <c r="A3250" s="4" t="s">
        <v>3601</v>
      </c>
      <c r="B3250" s="5">
        <v>1556344019876</v>
      </c>
      <c r="C3250" s="4" t="s">
        <v>7824</v>
      </c>
      <c r="D3250" s="4" t="s">
        <v>3743</v>
      </c>
      <c r="E3250" s="6" t="s">
        <v>7825</v>
      </c>
      <c r="F3250" s="5">
        <f>decoded[[#This Row],[FRT_DEC]]-B3249</f>
        <v>2</v>
      </c>
      <c r="G3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INFO]]))),G3249)</f>
        <v>70</v>
      </c>
    </row>
    <row r="3251" spans="1:7" x14ac:dyDescent="0.25">
      <c r="A3251" s="4" t="s">
        <v>3602</v>
      </c>
      <c r="B3251" s="5">
        <v>1556344019879</v>
      </c>
      <c r="C3251" s="4" t="s">
        <v>7826</v>
      </c>
      <c r="D3251" s="4" t="s">
        <v>3743</v>
      </c>
      <c r="E3251" s="6" t="s">
        <v>3983</v>
      </c>
      <c r="F3251" s="5">
        <f>decoded[[#This Row],[FRT_DEC]]-B3250</f>
        <v>3</v>
      </c>
      <c r="G3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INFO]]))),G3250)</f>
        <v>70</v>
      </c>
    </row>
    <row r="3252" spans="1:7" x14ac:dyDescent="0.25">
      <c r="A3252" s="4" t="s">
        <v>3603</v>
      </c>
      <c r="B3252" s="5">
        <v>1556344019911</v>
      </c>
      <c r="C3252" s="4" t="s">
        <v>7827</v>
      </c>
      <c r="D3252" s="4" t="s">
        <v>267</v>
      </c>
      <c r="E3252" s="6" t="s">
        <v>1082</v>
      </c>
      <c r="F3252" s="5">
        <f>decoded[[#This Row],[FRT_DEC]]-B3251</f>
        <v>32</v>
      </c>
      <c r="G3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INFO]]))),G3251)</f>
        <v>70</v>
      </c>
    </row>
    <row r="3253" spans="1:7" x14ac:dyDescent="0.25">
      <c r="A3253" s="4" t="s">
        <v>3604</v>
      </c>
      <c r="B3253" s="5">
        <v>1556344019916</v>
      </c>
      <c r="C3253" s="4" t="s">
        <v>7828</v>
      </c>
      <c r="D3253" s="4" t="s">
        <v>269</v>
      </c>
      <c r="E3253" s="6" t="s">
        <v>4092</v>
      </c>
      <c r="F3253" s="5">
        <f>decoded[[#This Row],[FRT_DEC]]-B3252</f>
        <v>5</v>
      </c>
      <c r="G3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INFO]]))),G3252)</f>
        <v>70</v>
      </c>
    </row>
    <row r="3254" spans="1:7" x14ac:dyDescent="0.25">
      <c r="A3254" s="4" t="s">
        <v>3605</v>
      </c>
      <c r="B3254" s="5">
        <v>1556344019931</v>
      </c>
      <c r="C3254" s="4" t="s">
        <v>7829</v>
      </c>
      <c r="D3254" s="4" t="s">
        <v>11</v>
      </c>
      <c r="E3254" s="6" t="s">
        <v>4011</v>
      </c>
      <c r="F3254" s="5">
        <f>decoded[[#This Row],[FRT_DEC]]-B3253</f>
        <v>15</v>
      </c>
      <c r="G3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INFO]]))),G3253)</f>
        <v>70</v>
      </c>
    </row>
    <row r="3255" spans="1:7" x14ac:dyDescent="0.25">
      <c r="A3255" s="4" t="s">
        <v>3606</v>
      </c>
      <c r="B3255" s="5">
        <v>1556344019950</v>
      </c>
      <c r="C3255" s="4" t="s">
        <v>7830</v>
      </c>
      <c r="D3255" s="4" t="s">
        <v>52</v>
      </c>
      <c r="E3255" s="6" t="s">
        <v>56</v>
      </c>
      <c r="F3255" s="5">
        <f>decoded[[#This Row],[FRT_DEC]]-B3254</f>
        <v>19</v>
      </c>
      <c r="G3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INFO]]))),G3254)</f>
        <v>70</v>
      </c>
    </row>
    <row r="3256" spans="1:7" x14ac:dyDescent="0.25">
      <c r="A3256" s="4" t="s">
        <v>3607</v>
      </c>
      <c r="B3256" s="5">
        <v>1556344019957</v>
      </c>
      <c r="C3256" s="4" t="s">
        <v>7831</v>
      </c>
      <c r="D3256" s="4" t="s">
        <v>272</v>
      </c>
      <c r="E3256" s="6" t="s">
        <v>7832</v>
      </c>
      <c r="F3256" s="5">
        <f>decoded[[#This Row],[FRT_DEC]]-B3255</f>
        <v>7</v>
      </c>
      <c r="G3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INFO]]))),G3255)</f>
        <v>70</v>
      </c>
    </row>
    <row r="3257" spans="1:7" x14ac:dyDescent="0.25">
      <c r="A3257" s="4" t="s">
        <v>3608</v>
      </c>
      <c r="B3257" s="5">
        <v>1556344019964</v>
      </c>
      <c r="C3257" s="4" t="s">
        <v>7833</v>
      </c>
      <c r="D3257" s="4" t="s">
        <v>1131</v>
      </c>
      <c r="E3257" s="6" t="s">
        <v>3767</v>
      </c>
      <c r="F3257" s="5">
        <f>decoded[[#This Row],[FRT_DEC]]-B3256</f>
        <v>7</v>
      </c>
      <c r="G3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INFO]]))),G3256)</f>
        <v>70</v>
      </c>
    </row>
    <row r="3258" spans="1:7" x14ac:dyDescent="0.25">
      <c r="A3258" s="4" t="s">
        <v>3609</v>
      </c>
      <c r="B3258" s="5">
        <v>1556344019969</v>
      </c>
      <c r="C3258" s="4" t="s">
        <v>7834</v>
      </c>
      <c r="D3258" s="4" t="s">
        <v>97</v>
      </c>
      <c r="E3258" s="6" t="s">
        <v>2131</v>
      </c>
      <c r="F3258" s="5">
        <f>decoded[[#This Row],[FRT_DEC]]-B3257</f>
        <v>5</v>
      </c>
      <c r="G3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INFO]]))),G3257)</f>
        <v>70</v>
      </c>
    </row>
    <row r="3259" spans="1:7" x14ac:dyDescent="0.25">
      <c r="A3259" s="4" t="s">
        <v>3610</v>
      </c>
      <c r="B3259" s="5">
        <v>1556344019989</v>
      </c>
      <c r="C3259" s="4" t="s">
        <v>7835</v>
      </c>
      <c r="D3259" s="4" t="s">
        <v>3726</v>
      </c>
      <c r="E3259" s="6" t="s">
        <v>7836</v>
      </c>
      <c r="F3259" s="5">
        <f>decoded[[#This Row],[FRT_DEC]]-B3258</f>
        <v>20</v>
      </c>
      <c r="G3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INFO]]))),G3258)</f>
        <v>70</v>
      </c>
    </row>
    <row r="3260" spans="1:7" x14ac:dyDescent="0.25">
      <c r="A3260" s="4" t="s">
        <v>3611</v>
      </c>
      <c r="B3260" s="5">
        <v>1556344019993</v>
      </c>
      <c r="C3260" s="4" t="s">
        <v>7837</v>
      </c>
      <c r="D3260" s="4" t="s">
        <v>3726</v>
      </c>
      <c r="E3260" s="6" t="s">
        <v>3986</v>
      </c>
      <c r="F3260" s="5">
        <f>decoded[[#This Row],[FRT_DEC]]-B3259</f>
        <v>4</v>
      </c>
      <c r="G3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INFO]]))),G3259)</f>
        <v>70</v>
      </c>
    </row>
    <row r="3261" spans="1:7" x14ac:dyDescent="0.25">
      <c r="A3261" s="4" t="s">
        <v>3612</v>
      </c>
      <c r="B3261" s="5">
        <v>1556344021224</v>
      </c>
      <c r="C3261" s="4" t="s">
        <v>7838</v>
      </c>
      <c r="D3261" s="4" t="s">
        <v>275</v>
      </c>
      <c r="E3261" s="6" t="s">
        <v>7839</v>
      </c>
      <c r="F3261" s="5">
        <f>decoded[[#This Row],[FRT_DEC]]-B3260</f>
        <v>1231</v>
      </c>
      <c r="G3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INFO]]))),G3260)</f>
        <v>70</v>
      </c>
    </row>
    <row r="3262" spans="1:7" x14ac:dyDescent="0.25">
      <c r="A3262" s="4" t="s">
        <v>3613</v>
      </c>
      <c r="B3262" s="5">
        <v>1556344021264</v>
      </c>
      <c r="C3262" s="4" t="s">
        <v>7840</v>
      </c>
      <c r="D3262" s="4" t="s">
        <v>12</v>
      </c>
      <c r="E3262" s="6" t="s">
        <v>4</v>
      </c>
      <c r="F3262" s="5">
        <f>decoded[[#This Row],[FRT_DEC]]-B3261</f>
        <v>40</v>
      </c>
      <c r="G3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INFO]]))),G3261)</f>
        <v>70</v>
      </c>
    </row>
    <row r="3263" spans="1:7" x14ac:dyDescent="0.25">
      <c r="A3263" s="4" t="s">
        <v>3614</v>
      </c>
      <c r="B3263" s="5">
        <v>1556344021269</v>
      </c>
      <c r="C3263" s="4" t="s">
        <v>7841</v>
      </c>
      <c r="D3263" s="4" t="s">
        <v>8</v>
      </c>
      <c r="E3263" s="6" t="s">
        <v>4080</v>
      </c>
      <c r="F3263" s="5">
        <f>decoded[[#This Row],[FRT_DEC]]-B3262</f>
        <v>5</v>
      </c>
      <c r="G3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INFO]]))),G3262)</f>
        <v>70</v>
      </c>
    </row>
    <row r="3264" spans="1:7" x14ac:dyDescent="0.25">
      <c r="A3264" s="4" t="s">
        <v>3615</v>
      </c>
      <c r="B3264" s="5">
        <v>1556344022553</v>
      </c>
      <c r="C3264" s="4" t="s">
        <v>7842</v>
      </c>
      <c r="D3264" s="4" t="s">
        <v>15</v>
      </c>
      <c r="E3264" s="6" t="s">
        <v>7843</v>
      </c>
      <c r="F3264" s="5">
        <f>decoded[[#This Row],[FRT_DEC]]-B3263</f>
        <v>1284</v>
      </c>
      <c r="G3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INFO]]))),G3263)</f>
        <v>70</v>
      </c>
    </row>
    <row r="3265" spans="1:7" x14ac:dyDescent="0.25">
      <c r="A3265" s="4" t="s">
        <v>3616</v>
      </c>
      <c r="B3265" s="5">
        <v>1556344022555</v>
      </c>
      <c r="C3265" s="4" t="s">
        <v>7844</v>
      </c>
      <c r="D3265" s="4" t="s">
        <v>15</v>
      </c>
      <c r="E3265" s="6" t="s">
        <v>3987</v>
      </c>
      <c r="F3265" s="5">
        <f>decoded[[#This Row],[FRT_DEC]]-B3264</f>
        <v>2</v>
      </c>
      <c r="G3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INFO]]))),G3264)</f>
        <v>70</v>
      </c>
    </row>
    <row r="3266" spans="1:7" x14ac:dyDescent="0.25">
      <c r="A3266" s="4" t="s">
        <v>3617</v>
      </c>
      <c r="B3266" s="5">
        <v>1556344022558</v>
      </c>
      <c r="C3266" s="4" t="s">
        <v>7845</v>
      </c>
      <c r="D3266" s="4" t="s">
        <v>3744</v>
      </c>
      <c r="E3266" s="6" t="s">
        <v>7846</v>
      </c>
      <c r="F3266" s="5">
        <f>decoded[[#This Row],[FRT_DEC]]-B3265</f>
        <v>3</v>
      </c>
      <c r="G3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INFO]]))),G3265)</f>
        <v>70</v>
      </c>
    </row>
    <row r="3267" spans="1:7" x14ac:dyDescent="0.25">
      <c r="A3267" s="4" t="s">
        <v>3618</v>
      </c>
      <c r="B3267" s="5">
        <v>1556344022562</v>
      </c>
      <c r="C3267" s="4" t="s">
        <v>7847</v>
      </c>
      <c r="D3267" s="4" t="s">
        <v>3744</v>
      </c>
      <c r="E3267" s="6" t="s">
        <v>3988</v>
      </c>
      <c r="F3267" s="5">
        <f>decoded[[#This Row],[FRT_DEC]]-B3266</f>
        <v>4</v>
      </c>
      <c r="G3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INFO]]))),G3266)</f>
        <v>70</v>
      </c>
    </row>
    <row r="3268" spans="1:7" x14ac:dyDescent="0.25">
      <c r="A3268" s="4" t="s">
        <v>3619</v>
      </c>
      <c r="B3268" s="5">
        <v>1556344022596</v>
      </c>
      <c r="C3268" s="4" t="s">
        <v>7848</v>
      </c>
      <c r="D3268" s="4" t="s">
        <v>3765</v>
      </c>
      <c r="E3268" s="6" t="s">
        <v>3766</v>
      </c>
      <c r="F3268" s="5">
        <f>decoded[[#This Row],[FRT_DEC]]-B3267</f>
        <v>34</v>
      </c>
      <c r="G3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INFO]]))),G3267)</f>
        <v>70</v>
      </c>
    </row>
    <row r="3269" spans="1:7" ht="30" x14ac:dyDescent="0.25">
      <c r="A3269" s="4" t="s">
        <v>3620</v>
      </c>
      <c r="B3269" s="5">
        <v>1556344022598</v>
      </c>
      <c r="C3269" s="4" t="s">
        <v>7849</v>
      </c>
      <c r="D3269" s="4" t="s">
        <v>267</v>
      </c>
      <c r="E3269" s="6" t="s">
        <v>281</v>
      </c>
      <c r="F3269" s="5">
        <f>decoded[[#This Row],[FRT_DEC]]-B3268</f>
        <v>2</v>
      </c>
      <c r="G3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INFO]]))),G3268)</f>
        <v>70</v>
      </c>
    </row>
    <row r="3270" spans="1:7" x14ac:dyDescent="0.25">
      <c r="A3270" s="4" t="s">
        <v>3621</v>
      </c>
      <c r="B3270" s="5">
        <v>1556344022601</v>
      </c>
      <c r="C3270" s="4" t="s">
        <v>7850</v>
      </c>
      <c r="D3270" s="4" t="s">
        <v>269</v>
      </c>
      <c r="E3270" s="6" t="s">
        <v>283</v>
      </c>
      <c r="F3270" s="5">
        <f>decoded[[#This Row],[FRT_DEC]]-B3269</f>
        <v>3</v>
      </c>
      <c r="G3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INFO]]))),G3269)</f>
        <v>70</v>
      </c>
    </row>
    <row r="3271" spans="1:7" x14ac:dyDescent="0.25">
      <c r="A3271" s="4" t="s">
        <v>3622</v>
      </c>
      <c r="B3271" s="5">
        <v>1556344022606</v>
      </c>
      <c r="C3271" s="4" t="s">
        <v>7851</v>
      </c>
      <c r="D3271" s="4" t="s">
        <v>1131</v>
      </c>
      <c r="E3271" s="6" t="s">
        <v>2132</v>
      </c>
      <c r="F3271" s="5">
        <f>decoded[[#This Row],[FRT_DEC]]-B3270</f>
        <v>5</v>
      </c>
      <c r="G3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INFO]]))),G3270)</f>
        <v>70</v>
      </c>
    </row>
    <row r="3272" spans="1:7" x14ac:dyDescent="0.25">
      <c r="A3272" s="4" t="s">
        <v>3623</v>
      </c>
      <c r="B3272" s="5">
        <v>1556344022611</v>
      </c>
      <c r="C3272" s="4" t="s">
        <v>7852</v>
      </c>
      <c r="D3272" s="4" t="s">
        <v>97</v>
      </c>
      <c r="E3272" s="6" t="s">
        <v>2133</v>
      </c>
      <c r="F3272" s="5">
        <f>decoded[[#This Row],[FRT_DEC]]-B3271</f>
        <v>5</v>
      </c>
      <c r="G3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INFO]]))),G3271)</f>
        <v>70</v>
      </c>
    </row>
    <row r="3273" spans="1:7" x14ac:dyDescent="0.25">
      <c r="A3273" s="4" t="s">
        <v>3624</v>
      </c>
      <c r="B3273" s="5">
        <v>1556344022615</v>
      </c>
      <c r="C3273" s="4" t="s">
        <v>7853</v>
      </c>
      <c r="D3273" s="4" t="s">
        <v>97</v>
      </c>
      <c r="E3273" s="6" t="s">
        <v>2134</v>
      </c>
      <c r="F3273" s="5">
        <f>decoded[[#This Row],[FRT_DEC]]-B3272</f>
        <v>4</v>
      </c>
      <c r="G3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INFO]]))),G3272)</f>
        <v>70</v>
      </c>
    </row>
    <row r="3274" spans="1:7" x14ac:dyDescent="0.25">
      <c r="A3274" s="4" t="s">
        <v>3625</v>
      </c>
      <c r="B3274" s="5">
        <v>1556344022627</v>
      </c>
      <c r="C3274" s="4" t="s">
        <v>7854</v>
      </c>
      <c r="D3274" s="4" t="s">
        <v>272</v>
      </c>
      <c r="E3274" s="6" t="s">
        <v>7855</v>
      </c>
      <c r="F3274" s="5">
        <f>decoded[[#This Row],[FRT_DEC]]-B3273</f>
        <v>12</v>
      </c>
      <c r="G3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INFO]]))),G3273)</f>
        <v>70</v>
      </c>
    </row>
    <row r="3275" spans="1:7" x14ac:dyDescent="0.25">
      <c r="A3275" s="4" t="s">
        <v>3626</v>
      </c>
      <c r="B3275" s="5">
        <v>1556344023157</v>
      </c>
      <c r="C3275" s="4" t="s">
        <v>7856</v>
      </c>
      <c r="D3275" s="4" t="s">
        <v>1131</v>
      </c>
      <c r="E3275" s="6" t="s">
        <v>2135</v>
      </c>
      <c r="F3275" s="5">
        <f>decoded[[#This Row],[FRT_DEC]]-B3274</f>
        <v>530</v>
      </c>
      <c r="G3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INFO]]))),G3274)</f>
        <v>70</v>
      </c>
    </row>
    <row r="3276" spans="1:7" x14ac:dyDescent="0.25">
      <c r="A3276" s="4" t="s">
        <v>3627</v>
      </c>
      <c r="B3276" s="5">
        <v>1556344023162</v>
      </c>
      <c r="C3276" s="4" t="s">
        <v>7857</v>
      </c>
      <c r="D3276" s="4" t="s">
        <v>97</v>
      </c>
      <c r="E3276" s="6" t="s">
        <v>2136</v>
      </c>
      <c r="F3276" s="5">
        <f>decoded[[#This Row],[FRT_DEC]]-B3275</f>
        <v>5</v>
      </c>
      <c r="G3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INFO]]))),G3275)</f>
        <v>70</v>
      </c>
    </row>
    <row r="3277" spans="1:7" x14ac:dyDescent="0.25">
      <c r="A3277" s="4" t="s">
        <v>3628</v>
      </c>
      <c r="B3277" s="5">
        <v>1556344023174</v>
      </c>
      <c r="C3277" s="4" t="s">
        <v>7858</v>
      </c>
      <c r="D3277" s="4" t="s">
        <v>3727</v>
      </c>
      <c r="E3277" s="6" t="s">
        <v>7859</v>
      </c>
      <c r="F3277" s="5">
        <f>decoded[[#This Row],[FRT_DEC]]-B3276</f>
        <v>12</v>
      </c>
      <c r="G3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INFO]]))),G3276)</f>
        <v>70</v>
      </c>
    </row>
    <row r="3278" spans="1:7" x14ac:dyDescent="0.25">
      <c r="A3278" s="4" t="s">
        <v>3629</v>
      </c>
      <c r="B3278" s="5">
        <v>1556344023331</v>
      </c>
      <c r="C3278" s="4" t="s">
        <v>7860</v>
      </c>
      <c r="D3278" s="4" t="s">
        <v>289</v>
      </c>
      <c r="E3278" s="6" t="s">
        <v>7861</v>
      </c>
      <c r="F3278" s="5">
        <f>decoded[[#This Row],[FRT_DEC]]-B3277</f>
        <v>157</v>
      </c>
      <c r="G3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INFO]]))),G3277)</f>
        <v>70</v>
      </c>
    </row>
    <row r="3279" spans="1:7" x14ac:dyDescent="0.25">
      <c r="A3279" s="4" t="s">
        <v>3630</v>
      </c>
      <c r="B3279" s="5">
        <v>1556344024458</v>
      </c>
      <c r="C3279" s="4" t="s">
        <v>7862</v>
      </c>
      <c r="D3279" s="4" t="s">
        <v>13</v>
      </c>
      <c r="E3279" s="6" t="s">
        <v>5</v>
      </c>
      <c r="F3279" s="5">
        <f>decoded[[#This Row],[FRT_DEC]]-B3278</f>
        <v>1127</v>
      </c>
      <c r="G3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INFO]]))),G3278)</f>
        <v>70</v>
      </c>
    </row>
    <row r="3280" spans="1:7" x14ac:dyDescent="0.25">
      <c r="A3280" s="4" t="s">
        <v>3631</v>
      </c>
      <c r="B3280" s="5">
        <v>1556344024462</v>
      </c>
      <c r="C3280" s="4" t="s">
        <v>7863</v>
      </c>
      <c r="D3280" s="4" t="s">
        <v>11</v>
      </c>
      <c r="E3280" s="6" t="s">
        <v>4021</v>
      </c>
      <c r="F3280" s="5">
        <f>decoded[[#This Row],[FRT_DEC]]-B3279</f>
        <v>4</v>
      </c>
      <c r="G3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INFO]]))),G3279)</f>
        <v>70</v>
      </c>
    </row>
    <row r="3281" spans="1:7" x14ac:dyDescent="0.25">
      <c r="A3281" s="4" t="s">
        <v>3632</v>
      </c>
      <c r="B3281" s="5">
        <v>1556344024503</v>
      </c>
      <c r="C3281" s="4" t="s">
        <v>7864</v>
      </c>
      <c r="D3281" s="4" t="s">
        <v>12</v>
      </c>
      <c r="E3281" s="6" t="s">
        <v>4</v>
      </c>
      <c r="F3281" s="5">
        <f>decoded[[#This Row],[FRT_DEC]]-B3280</f>
        <v>41</v>
      </c>
      <c r="G3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INFO]]))),G3280)</f>
        <v>70</v>
      </c>
    </row>
    <row r="3282" spans="1:7" x14ac:dyDescent="0.25">
      <c r="A3282" s="4" t="s">
        <v>3633</v>
      </c>
      <c r="B3282" s="5">
        <v>1556344024507</v>
      </c>
      <c r="C3282" s="4" t="s">
        <v>7865</v>
      </c>
      <c r="D3282" s="4" t="s">
        <v>14</v>
      </c>
      <c r="E3282" s="6" t="s">
        <v>6</v>
      </c>
      <c r="F3282" s="5">
        <f>decoded[[#This Row],[FRT_DEC]]-B3281</f>
        <v>4</v>
      </c>
      <c r="G3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INFO]]))),G3281)</f>
        <v>70</v>
      </c>
    </row>
    <row r="3283" spans="1:7" x14ac:dyDescent="0.25">
      <c r="A3283" s="4" t="s">
        <v>3634</v>
      </c>
      <c r="B3283" s="5">
        <v>1556344024514</v>
      </c>
      <c r="C3283" s="4" t="s">
        <v>7866</v>
      </c>
      <c r="D3283" s="4" t="s">
        <v>14</v>
      </c>
      <c r="E3283" s="6" t="s">
        <v>36</v>
      </c>
      <c r="F3283" s="5">
        <f>decoded[[#This Row],[FRT_DEC]]-B3282</f>
        <v>7</v>
      </c>
      <c r="G3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INFO]]))),G3282)</f>
        <v>70</v>
      </c>
    </row>
    <row r="3284" spans="1:7" x14ac:dyDescent="0.25">
      <c r="A3284" s="4" t="s">
        <v>3635</v>
      </c>
      <c r="B3284" s="5">
        <v>1556344024669</v>
      </c>
      <c r="C3284" s="4" t="s">
        <v>7867</v>
      </c>
      <c r="D3284" s="4" t="s">
        <v>109</v>
      </c>
      <c r="E3284" s="6" t="s">
        <v>4099</v>
      </c>
      <c r="F3284" s="5">
        <f>decoded[[#This Row],[FRT_DEC]]-B3283</f>
        <v>155</v>
      </c>
      <c r="G3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INFO]]))),G3283)</f>
        <v>70</v>
      </c>
    </row>
    <row r="3285" spans="1:7" x14ac:dyDescent="0.25">
      <c r="A3285" s="4" t="s">
        <v>3636</v>
      </c>
      <c r="B3285" s="5">
        <v>1556344024671</v>
      </c>
      <c r="C3285" s="4" t="s">
        <v>7868</v>
      </c>
      <c r="D3285" s="4" t="s">
        <v>3742</v>
      </c>
      <c r="E3285" s="6" t="s">
        <v>7869</v>
      </c>
      <c r="F3285" s="5">
        <f>decoded[[#This Row],[FRT_DEC]]-B3284</f>
        <v>2</v>
      </c>
      <c r="G3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INFO]]))),G3284)</f>
        <v>70</v>
      </c>
    </row>
    <row r="3286" spans="1:7" x14ac:dyDescent="0.25">
      <c r="A3286" s="4" t="s">
        <v>3637</v>
      </c>
      <c r="B3286" s="5">
        <v>1556344024674</v>
      </c>
      <c r="C3286" s="4" t="s">
        <v>7870</v>
      </c>
      <c r="D3286" s="4" t="s">
        <v>3742</v>
      </c>
      <c r="E3286" s="6" t="s">
        <v>3982</v>
      </c>
      <c r="F3286" s="5">
        <f>decoded[[#This Row],[FRT_DEC]]-B3285</f>
        <v>3</v>
      </c>
      <c r="G3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INFO]]))),G3285)</f>
        <v>70</v>
      </c>
    </row>
    <row r="3287" spans="1:7" x14ac:dyDescent="0.25">
      <c r="A3287" s="4" t="s">
        <v>3638</v>
      </c>
      <c r="B3287" s="5">
        <v>1556344024729</v>
      </c>
      <c r="C3287" s="4" t="s">
        <v>7871</v>
      </c>
      <c r="D3287" s="4" t="s">
        <v>1131</v>
      </c>
      <c r="E3287" s="6" t="s">
        <v>2137</v>
      </c>
      <c r="F3287" s="5">
        <f>decoded[[#This Row],[FRT_DEC]]-B3286</f>
        <v>55</v>
      </c>
      <c r="G3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INFO]]))),G3286)</f>
        <v>70</v>
      </c>
    </row>
    <row r="3288" spans="1:7" x14ac:dyDescent="0.25">
      <c r="A3288" s="4" t="s">
        <v>3639</v>
      </c>
      <c r="B3288" s="5">
        <v>1556344024735</v>
      </c>
      <c r="C3288" s="4" t="s">
        <v>7872</v>
      </c>
      <c r="D3288" s="4" t="s">
        <v>97</v>
      </c>
      <c r="E3288" s="6" t="s">
        <v>2138</v>
      </c>
      <c r="F3288" s="5">
        <f>decoded[[#This Row],[FRT_DEC]]-B3287</f>
        <v>6</v>
      </c>
      <c r="G3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INFO]]))),G3287)</f>
        <v>70</v>
      </c>
    </row>
    <row r="3289" spans="1:7" x14ac:dyDescent="0.25">
      <c r="A3289" s="4" t="s">
        <v>3640</v>
      </c>
      <c r="B3289" s="5">
        <v>1556344024752</v>
      </c>
      <c r="C3289" s="4" t="s">
        <v>7873</v>
      </c>
      <c r="D3289" s="4" t="s">
        <v>11</v>
      </c>
      <c r="E3289" s="6" t="s">
        <v>4008</v>
      </c>
      <c r="F3289" s="5">
        <f>decoded[[#This Row],[FRT_DEC]]-B3288</f>
        <v>17</v>
      </c>
      <c r="G3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INFO]]))),G3288)</f>
        <v>70</v>
      </c>
    </row>
    <row r="3290" spans="1:7" x14ac:dyDescent="0.25">
      <c r="A3290" s="4" t="s">
        <v>3641</v>
      </c>
      <c r="B3290" s="5">
        <v>1556344024770</v>
      </c>
      <c r="C3290" s="4" t="s">
        <v>7874</v>
      </c>
      <c r="D3290" s="4" t="s">
        <v>8</v>
      </c>
      <c r="E3290" s="6" t="s">
        <v>4105</v>
      </c>
      <c r="F3290" s="5">
        <f>decoded[[#This Row],[FRT_DEC]]-B3289</f>
        <v>18</v>
      </c>
      <c r="G3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INFO]]))),G3289)</f>
        <v>70</v>
      </c>
    </row>
    <row r="3291" spans="1:7" x14ac:dyDescent="0.25">
      <c r="A3291" s="4" t="s">
        <v>3642</v>
      </c>
      <c r="B3291" s="5">
        <v>1556344024793</v>
      </c>
      <c r="C3291" s="4" t="s">
        <v>7875</v>
      </c>
      <c r="D3291" s="4" t="s">
        <v>12</v>
      </c>
      <c r="E3291" s="6" t="s">
        <v>4</v>
      </c>
      <c r="F3291" s="5">
        <f>decoded[[#This Row],[FRT_DEC]]-B3290</f>
        <v>23</v>
      </c>
      <c r="G3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INFO]]))),G3290)</f>
        <v>70</v>
      </c>
    </row>
    <row r="3292" spans="1:7" x14ac:dyDescent="0.25">
      <c r="A3292" s="4" t="s">
        <v>3643</v>
      </c>
      <c r="B3292" s="5">
        <v>1556344024802</v>
      </c>
      <c r="C3292" s="4" t="s">
        <v>7876</v>
      </c>
      <c r="D3292" s="4" t="s">
        <v>8</v>
      </c>
      <c r="E3292" s="6" t="s">
        <v>4079</v>
      </c>
      <c r="F3292" s="5">
        <f>decoded[[#This Row],[FRT_DEC]]-B3291</f>
        <v>9</v>
      </c>
      <c r="G3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INFO]]))),G3291)</f>
        <v>70</v>
      </c>
    </row>
    <row r="3293" spans="1:7" x14ac:dyDescent="0.25">
      <c r="A3293" s="4" t="s">
        <v>3644</v>
      </c>
      <c r="B3293" s="5">
        <v>1556344024928</v>
      </c>
      <c r="C3293" s="4" t="s">
        <v>7877</v>
      </c>
      <c r="D3293" s="4" t="s">
        <v>110</v>
      </c>
      <c r="E3293" s="6" t="s">
        <v>290</v>
      </c>
      <c r="F3293" s="5">
        <f>decoded[[#This Row],[FRT_DEC]]-B3292</f>
        <v>126</v>
      </c>
      <c r="G3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INFO]]))),G3292)</f>
        <v>70</v>
      </c>
    </row>
    <row r="3294" spans="1:7" x14ac:dyDescent="0.25">
      <c r="A3294" s="4" t="s">
        <v>3645</v>
      </c>
      <c r="B3294" s="5">
        <v>1556344024933</v>
      </c>
      <c r="C3294" s="4" t="s">
        <v>7878</v>
      </c>
      <c r="D3294" s="4" t="s">
        <v>112</v>
      </c>
      <c r="E3294" s="6" t="s">
        <v>3769</v>
      </c>
      <c r="F3294" s="5">
        <f>decoded[[#This Row],[FRT_DEC]]-B3293</f>
        <v>5</v>
      </c>
      <c r="G3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INFO]]))),G3293)</f>
        <v>70</v>
      </c>
    </row>
    <row r="3295" spans="1:7" x14ac:dyDescent="0.25">
      <c r="A3295" s="4" t="s">
        <v>3646</v>
      </c>
      <c r="B3295" s="5">
        <v>1556344025089</v>
      </c>
      <c r="C3295" s="4" t="s">
        <v>7879</v>
      </c>
      <c r="D3295" s="4" t="s">
        <v>1131</v>
      </c>
      <c r="E3295" s="6" t="s">
        <v>2139</v>
      </c>
      <c r="F3295" s="5">
        <f>decoded[[#This Row],[FRT_DEC]]-B3294</f>
        <v>156</v>
      </c>
      <c r="G3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INFO]]))),G3294)</f>
        <v>70</v>
      </c>
    </row>
    <row r="3296" spans="1:7" x14ac:dyDescent="0.25">
      <c r="A3296" s="4" t="s">
        <v>3647</v>
      </c>
      <c r="B3296" s="5">
        <v>1556344025094</v>
      </c>
      <c r="C3296" s="4" t="s">
        <v>7880</v>
      </c>
      <c r="D3296" s="4" t="s">
        <v>97</v>
      </c>
      <c r="E3296" s="6" t="s">
        <v>2140</v>
      </c>
      <c r="F3296" s="5">
        <f>decoded[[#This Row],[FRT_DEC]]-B3295</f>
        <v>5</v>
      </c>
      <c r="G3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INFO]]))),G3295)</f>
        <v>70</v>
      </c>
    </row>
    <row r="3297" spans="1:7" x14ac:dyDescent="0.25">
      <c r="A3297" s="4" t="s">
        <v>3648</v>
      </c>
      <c r="B3297" s="5">
        <v>1556344025112</v>
      </c>
      <c r="C3297" s="4" t="s">
        <v>7881</v>
      </c>
      <c r="D3297" s="4" t="s">
        <v>1131</v>
      </c>
      <c r="E3297" s="6" t="s">
        <v>2141</v>
      </c>
      <c r="F3297" s="5">
        <f>decoded[[#This Row],[FRT_DEC]]-B3296</f>
        <v>18</v>
      </c>
      <c r="G3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INFO]]))),G3296)</f>
        <v>70</v>
      </c>
    </row>
    <row r="3298" spans="1:7" x14ac:dyDescent="0.25">
      <c r="A3298" s="4" t="s">
        <v>3649</v>
      </c>
      <c r="B3298" s="5">
        <v>1556344025116</v>
      </c>
      <c r="C3298" s="4" t="s">
        <v>7882</v>
      </c>
      <c r="D3298" s="4" t="s">
        <v>97</v>
      </c>
      <c r="E3298" s="6" t="s">
        <v>2142</v>
      </c>
      <c r="F3298" s="5">
        <f>decoded[[#This Row],[FRT_DEC]]-B3297</f>
        <v>4</v>
      </c>
      <c r="G3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INFO]]))),G3297)</f>
        <v>70</v>
      </c>
    </row>
    <row r="3299" spans="1:7" x14ac:dyDescent="0.25">
      <c r="A3299" s="4" t="s">
        <v>3650</v>
      </c>
      <c r="B3299" s="5">
        <v>1556344025121</v>
      </c>
      <c r="C3299" s="4" t="s">
        <v>7883</v>
      </c>
      <c r="D3299" s="4" t="s">
        <v>11</v>
      </c>
      <c r="E3299" s="6" t="s">
        <v>4006</v>
      </c>
      <c r="F3299" s="5">
        <f>decoded[[#This Row],[FRT_DEC]]-B3298</f>
        <v>5</v>
      </c>
      <c r="G3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INFO]]))),G3298)</f>
        <v>70</v>
      </c>
    </row>
    <row r="3300" spans="1:7" x14ac:dyDescent="0.25">
      <c r="A3300" s="4" t="s">
        <v>3651</v>
      </c>
      <c r="B3300" s="5">
        <v>1556344025130</v>
      </c>
      <c r="C3300" s="4" t="s">
        <v>7884</v>
      </c>
      <c r="D3300" s="4" t="s">
        <v>52</v>
      </c>
      <c r="E3300" s="6" t="s">
        <v>2078</v>
      </c>
      <c r="F3300" s="5">
        <f>decoded[[#This Row],[FRT_DEC]]-B3299</f>
        <v>9</v>
      </c>
      <c r="G3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INFO]]))),G3299)</f>
        <v>70</v>
      </c>
    </row>
    <row r="3301" spans="1:7" x14ac:dyDescent="0.25">
      <c r="A3301" s="4" t="s">
        <v>3652</v>
      </c>
      <c r="B3301" s="5">
        <v>1556344025133</v>
      </c>
      <c r="C3301" s="4" t="s">
        <v>7885</v>
      </c>
      <c r="D3301" s="4" t="s">
        <v>2079</v>
      </c>
      <c r="E3301" s="6" t="s">
        <v>7810</v>
      </c>
      <c r="F3301" s="5">
        <f>decoded[[#This Row],[FRT_DEC]]-B3300</f>
        <v>3</v>
      </c>
      <c r="G3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INFO]]))),G3300)</f>
        <v>70</v>
      </c>
    </row>
    <row r="3302" spans="1:7" x14ac:dyDescent="0.25">
      <c r="A3302" s="4" t="s">
        <v>3653</v>
      </c>
      <c r="B3302" s="5">
        <v>1556344025158</v>
      </c>
      <c r="C3302" s="4" t="s">
        <v>7886</v>
      </c>
      <c r="D3302" s="4" t="s">
        <v>12</v>
      </c>
      <c r="E3302" s="6" t="s">
        <v>4</v>
      </c>
      <c r="F3302" s="5">
        <f>decoded[[#This Row],[FRT_DEC]]-B3301</f>
        <v>25</v>
      </c>
      <c r="G3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INFO]]))),G3301)</f>
        <v>70</v>
      </c>
    </row>
    <row r="3303" spans="1:7" x14ac:dyDescent="0.25">
      <c r="A3303" s="4" t="s">
        <v>3654</v>
      </c>
      <c r="B3303" s="5">
        <v>1556344025162</v>
      </c>
      <c r="C3303" s="4" t="s">
        <v>7887</v>
      </c>
      <c r="D3303" s="4" t="s">
        <v>8</v>
      </c>
      <c r="E3303" s="6" t="s">
        <v>4089</v>
      </c>
      <c r="F3303" s="5">
        <f>decoded[[#This Row],[FRT_DEC]]-B3302</f>
        <v>4</v>
      </c>
      <c r="G3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INFO]]))),G3302)</f>
        <v>70</v>
      </c>
    </row>
    <row r="3304" spans="1:7" x14ac:dyDescent="0.25">
      <c r="A3304" s="4" t="s">
        <v>3655</v>
      </c>
      <c r="B3304" s="5">
        <v>1556344025331</v>
      </c>
      <c r="C3304" s="4" t="s">
        <v>7888</v>
      </c>
      <c r="D3304" s="4" t="s">
        <v>13</v>
      </c>
      <c r="E3304" s="6" t="s">
        <v>5</v>
      </c>
      <c r="F3304" s="5">
        <f>decoded[[#This Row],[FRT_DEC]]-B3303</f>
        <v>169</v>
      </c>
      <c r="G3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INFO]]))),G3303)</f>
        <v>70</v>
      </c>
    </row>
    <row r="3305" spans="1:7" x14ac:dyDescent="0.25">
      <c r="A3305" s="4" t="s">
        <v>3656</v>
      </c>
      <c r="B3305" s="5">
        <v>1556344025335</v>
      </c>
      <c r="C3305" s="4" t="s">
        <v>7889</v>
      </c>
      <c r="D3305" s="4" t="s">
        <v>11</v>
      </c>
      <c r="E3305" s="6" t="s">
        <v>4010</v>
      </c>
      <c r="F3305" s="5">
        <f>decoded[[#This Row],[FRT_DEC]]-B3304</f>
        <v>4</v>
      </c>
      <c r="G3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INFO]]))),G3304)</f>
        <v>70</v>
      </c>
    </row>
    <row r="3306" spans="1:7" x14ac:dyDescent="0.25">
      <c r="A3306" s="4" t="s">
        <v>3657</v>
      </c>
      <c r="B3306" s="5">
        <v>1556344025407</v>
      </c>
      <c r="C3306" s="4" t="s">
        <v>7890</v>
      </c>
      <c r="D3306" s="4" t="s">
        <v>12</v>
      </c>
      <c r="E3306" s="6" t="s">
        <v>4</v>
      </c>
      <c r="F3306" s="5">
        <f>decoded[[#This Row],[FRT_DEC]]-B3305</f>
        <v>72</v>
      </c>
      <c r="G3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INFO]]))),G3305)</f>
        <v>70</v>
      </c>
    </row>
    <row r="3307" spans="1:7" x14ac:dyDescent="0.25">
      <c r="A3307" s="4" t="s">
        <v>3658</v>
      </c>
      <c r="B3307" s="5">
        <v>1556344025411</v>
      </c>
      <c r="C3307" s="4" t="s">
        <v>7891</v>
      </c>
      <c r="D3307" s="4" t="s">
        <v>14</v>
      </c>
      <c r="E3307" s="6" t="s">
        <v>6</v>
      </c>
      <c r="F3307" s="5">
        <f>decoded[[#This Row],[FRT_DEC]]-B3306</f>
        <v>4</v>
      </c>
      <c r="G3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INFO]]))),G3306)</f>
        <v>70</v>
      </c>
    </row>
    <row r="3308" spans="1:7" x14ac:dyDescent="0.25">
      <c r="A3308" s="4" t="s">
        <v>3659</v>
      </c>
      <c r="B3308" s="5">
        <v>1556344025419</v>
      </c>
      <c r="C3308" s="4" t="s">
        <v>7892</v>
      </c>
      <c r="D3308" s="4" t="s">
        <v>14</v>
      </c>
      <c r="E3308" s="6" t="s">
        <v>71</v>
      </c>
      <c r="F3308" s="5">
        <f>decoded[[#This Row],[FRT_DEC]]-B3307</f>
        <v>8</v>
      </c>
      <c r="G3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INFO]]))),G3307)</f>
        <v>70</v>
      </c>
    </row>
    <row r="3309" spans="1:7" x14ac:dyDescent="0.25">
      <c r="A3309" s="4" t="s">
        <v>3660</v>
      </c>
      <c r="B3309" s="5">
        <v>1556344025477</v>
      </c>
      <c r="C3309" s="4" t="s">
        <v>7893</v>
      </c>
      <c r="D3309" s="4" t="s">
        <v>73</v>
      </c>
      <c r="E3309" s="6" t="s">
        <v>2080</v>
      </c>
      <c r="F3309" s="5">
        <f>decoded[[#This Row],[FRT_DEC]]-B3308</f>
        <v>58</v>
      </c>
      <c r="G3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INFO]]))),G3308)</f>
        <v>70</v>
      </c>
    </row>
    <row r="3310" spans="1:7" x14ac:dyDescent="0.25">
      <c r="A3310" s="4" t="s">
        <v>3661</v>
      </c>
      <c r="B3310" s="5">
        <v>1556344025481</v>
      </c>
      <c r="C3310" s="4" t="s">
        <v>7894</v>
      </c>
      <c r="D3310" s="4" t="s">
        <v>2081</v>
      </c>
      <c r="E3310" s="6" t="s">
        <v>2083</v>
      </c>
      <c r="F3310" s="5">
        <f>decoded[[#This Row],[FRT_DEC]]-B3309</f>
        <v>4</v>
      </c>
      <c r="G3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INFO]]))),G3309)</f>
        <v>70</v>
      </c>
    </row>
    <row r="3311" spans="1:7" x14ac:dyDescent="0.25">
      <c r="A3311" s="4" t="s">
        <v>3662</v>
      </c>
      <c r="B3311" s="5">
        <v>1556344025484</v>
      </c>
      <c r="C3311" s="4" t="s">
        <v>7895</v>
      </c>
      <c r="D3311" s="4" t="s">
        <v>8</v>
      </c>
      <c r="E3311" s="6" t="s">
        <v>4090</v>
      </c>
      <c r="F3311" s="5">
        <f>decoded[[#This Row],[FRT_DEC]]-B3310</f>
        <v>3</v>
      </c>
      <c r="G3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INFO]]))),G3310)</f>
        <v>70</v>
      </c>
    </row>
    <row r="3312" spans="1:7" x14ac:dyDescent="0.25">
      <c r="A3312" s="4" t="s">
        <v>3663</v>
      </c>
      <c r="B3312" s="5">
        <v>1556344025746</v>
      </c>
      <c r="C3312" s="4" t="s">
        <v>7896</v>
      </c>
      <c r="D3312" s="4" t="s">
        <v>55</v>
      </c>
      <c r="E3312" s="6" t="s">
        <v>3729</v>
      </c>
      <c r="F3312" s="5">
        <f>decoded[[#This Row],[FRT_DEC]]-B3311</f>
        <v>262</v>
      </c>
      <c r="G3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INFO]]))),G3311)</f>
        <v>70</v>
      </c>
    </row>
    <row r="3313" spans="1:7" x14ac:dyDescent="0.25">
      <c r="A3313" s="4" t="s">
        <v>3664</v>
      </c>
      <c r="B3313" s="5">
        <v>1556344025748</v>
      </c>
      <c r="C3313" s="4" t="s">
        <v>7897</v>
      </c>
      <c r="D3313" s="4" t="s">
        <v>3743</v>
      </c>
      <c r="E3313" s="6" t="s">
        <v>7898</v>
      </c>
      <c r="F3313" s="5">
        <f>decoded[[#This Row],[FRT_DEC]]-B3312</f>
        <v>2</v>
      </c>
      <c r="G3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INFO]]))),G3312)</f>
        <v>70</v>
      </c>
    </row>
    <row r="3314" spans="1:7" x14ac:dyDescent="0.25">
      <c r="A3314" s="4" t="s">
        <v>3665</v>
      </c>
      <c r="B3314" s="5">
        <v>1556344025750</v>
      </c>
      <c r="C3314" s="4" t="s">
        <v>7899</v>
      </c>
      <c r="D3314" s="4" t="s">
        <v>3743</v>
      </c>
      <c r="E3314" s="6" t="s">
        <v>3983</v>
      </c>
      <c r="F3314" s="5">
        <f>decoded[[#This Row],[FRT_DEC]]-B3313</f>
        <v>2</v>
      </c>
      <c r="G3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INFO]]))),G3313)</f>
        <v>70</v>
      </c>
    </row>
    <row r="3315" spans="1:7" ht="30" x14ac:dyDescent="0.25">
      <c r="A3315" s="4" t="s">
        <v>3666</v>
      </c>
      <c r="B3315" s="5">
        <v>1556344025781</v>
      </c>
      <c r="C3315" s="4" t="s">
        <v>7900</v>
      </c>
      <c r="D3315" s="4" t="s">
        <v>267</v>
      </c>
      <c r="E3315" s="6" t="s">
        <v>2119</v>
      </c>
      <c r="F3315" s="5">
        <f>decoded[[#This Row],[FRT_DEC]]-B3314</f>
        <v>31</v>
      </c>
      <c r="G3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INFO]]))),G3314)</f>
        <v>70</v>
      </c>
    </row>
    <row r="3316" spans="1:7" x14ac:dyDescent="0.25">
      <c r="A3316" s="4" t="s">
        <v>3667</v>
      </c>
      <c r="B3316" s="5">
        <v>1556344025786</v>
      </c>
      <c r="C3316" s="4" t="s">
        <v>7901</v>
      </c>
      <c r="D3316" s="4" t="s">
        <v>269</v>
      </c>
      <c r="E3316" s="6" t="s">
        <v>283</v>
      </c>
      <c r="F3316" s="5">
        <f>decoded[[#This Row],[FRT_DEC]]-B3315</f>
        <v>5</v>
      </c>
      <c r="G3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INFO]]))),G3315)</f>
        <v>70</v>
      </c>
    </row>
    <row r="3317" spans="1:7" x14ac:dyDescent="0.25">
      <c r="A3317" s="4" t="s">
        <v>3668</v>
      </c>
      <c r="B3317" s="5">
        <v>1556344025796</v>
      </c>
      <c r="C3317" s="4" t="s">
        <v>7902</v>
      </c>
      <c r="D3317" s="4" t="s">
        <v>291</v>
      </c>
      <c r="E3317" s="6" t="s">
        <v>4064</v>
      </c>
      <c r="F3317" s="5">
        <f>decoded[[#This Row],[FRT_DEC]]-B3316</f>
        <v>10</v>
      </c>
      <c r="G3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INFO]]))),G3316)</f>
        <v>70</v>
      </c>
    </row>
    <row r="3318" spans="1:7" x14ac:dyDescent="0.25">
      <c r="A3318" s="4" t="s">
        <v>3669</v>
      </c>
      <c r="B3318" s="5">
        <v>1556344025801</v>
      </c>
      <c r="C3318" s="4" t="s">
        <v>7903</v>
      </c>
      <c r="D3318" s="4" t="s">
        <v>11</v>
      </c>
      <c r="E3318" s="6" t="s">
        <v>4011</v>
      </c>
      <c r="F3318" s="5">
        <f>decoded[[#This Row],[FRT_DEC]]-B3317</f>
        <v>5</v>
      </c>
      <c r="G3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INFO]]))),G3317)</f>
        <v>70</v>
      </c>
    </row>
    <row r="3319" spans="1:7" x14ac:dyDescent="0.25">
      <c r="A3319" s="4" t="s">
        <v>3670</v>
      </c>
      <c r="B3319" s="5">
        <v>1556344025823</v>
      </c>
      <c r="C3319" s="4" t="s">
        <v>7904</v>
      </c>
      <c r="D3319" s="4" t="s">
        <v>52</v>
      </c>
      <c r="E3319" s="6" t="s">
        <v>56</v>
      </c>
      <c r="F3319" s="5">
        <f>decoded[[#This Row],[FRT_DEC]]-B3318</f>
        <v>22</v>
      </c>
      <c r="G3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INFO]]))),G3318)</f>
        <v>70</v>
      </c>
    </row>
    <row r="3320" spans="1:7" x14ac:dyDescent="0.25">
      <c r="A3320" s="4" t="s">
        <v>3671</v>
      </c>
      <c r="B3320" s="5">
        <v>1556344025828</v>
      </c>
      <c r="C3320" s="4" t="s">
        <v>7905</v>
      </c>
      <c r="D3320" s="4" t="s">
        <v>272</v>
      </c>
      <c r="E3320" s="6" t="s">
        <v>7906</v>
      </c>
      <c r="F3320" s="5">
        <f>decoded[[#This Row],[FRT_DEC]]-B3319</f>
        <v>5</v>
      </c>
      <c r="G3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INFO]]))),G3319)</f>
        <v>70</v>
      </c>
    </row>
    <row r="3321" spans="1:7" x14ac:dyDescent="0.25">
      <c r="A3321" s="4" t="s">
        <v>3672</v>
      </c>
      <c r="B3321" s="5">
        <v>1556344025835</v>
      </c>
      <c r="C3321" s="4" t="s">
        <v>7907</v>
      </c>
      <c r="D3321" s="4" t="s">
        <v>1131</v>
      </c>
      <c r="E3321" s="6" t="s">
        <v>2143</v>
      </c>
      <c r="F3321" s="5">
        <f>decoded[[#This Row],[FRT_DEC]]-B3320</f>
        <v>7</v>
      </c>
      <c r="G3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INFO]]))),G3320)</f>
        <v>70</v>
      </c>
    </row>
    <row r="3322" spans="1:7" x14ac:dyDescent="0.25">
      <c r="A3322" s="4" t="s">
        <v>3673</v>
      </c>
      <c r="B3322" s="5">
        <v>1556344025839</v>
      </c>
      <c r="C3322" s="4" t="s">
        <v>7908</v>
      </c>
      <c r="D3322" s="4" t="s">
        <v>1131</v>
      </c>
      <c r="E3322" s="6" t="s">
        <v>2144</v>
      </c>
      <c r="F3322" s="5">
        <f>decoded[[#This Row],[FRT_DEC]]-B3321</f>
        <v>4</v>
      </c>
      <c r="G3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INFO]]))),G3321)</f>
        <v>70</v>
      </c>
    </row>
    <row r="3323" spans="1:7" x14ac:dyDescent="0.25">
      <c r="A3323" s="4" t="s">
        <v>3674</v>
      </c>
      <c r="B3323" s="5">
        <v>1556344025854</v>
      </c>
      <c r="C3323" s="4" t="s">
        <v>7909</v>
      </c>
      <c r="D3323" s="4" t="s">
        <v>97</v>
      </c>
      <c r="E3323" s="6" t="s">
        <v>2131</v>
      </c>
      <c r="F3323" s="5">
        <f>decoded[[#This Row],[FRT_DEC]]-B3322</f>
        <v>15</v>
      </c>
      <c r="G3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INFO]]))),G3322)</f>
        <v>70</v>
      </c>
    </row>
    <row r="3324" spans="1:7" x14ac:dyDescent="0.25">
      <c r="A3324" s="4" t="s">
        <v>3675</v>
      </c>
      <c r="B3324" s="5">
        <v>1556344025883</v>
      </c>
      <c r="C3324" s="4" t="s">
        <v>7910</v>
      </c>
      <c r="D3324" s="4" t="s">
        <v>3726</v>
      </c>
      <c r="E3324" s="6" t="s">
        <v>7911</v>
      </c>
      <c r="F3324" s="5">
        <f>decoded[[#This Row],[FRT_DEC]]-B3323</f>
        <v>29</v>
      </c>
      <c r="G3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INFO]]))),G3323)</f>
        <v>70</v>
      </c>
    </row>
    <row r="3325" spans="1:7" x14ac:dyDescent="0.25">
      <c r="A3325" s="4" t="s">
        <v>3676</v>
      </c>
      <c r="B3325" s="5">
        <v>1556344025886</v>
      </c>
      <c r="C3325" s="4" t="s">
        <v>7912</v>
      </c>
      <c r="D3325" s="4" t="s">
        <v>3726</v>
      </c>
      <c r="E3325" s="6" t="s">
        <v>3986</v>
      </c>
      <c r="F3325" s="5">
        <f>decoded[[#This Row],[FRT_DEC]]-B3324</f>
        <v>3</v>
      </c>
      <c r="G3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INFO]]))),G3324)</f>
        <v>70</v>
      </c>
    </row>
    <row r="3326" spans="1:7" x14ac:dyDescent="0.25">
      <c r="A3326" s="4" t="s">
        <v>3677</v>
      </c>
      <c r="B3326" s="5">
        <v>1556344026692</v>
      </c>
      <c r="C3326" s="4" t="s">
        <v>7913</v>
      </c>
      <c r="D3326" s="4" t="s">
        <v>275</v>
      </c>
      <c r="E3326" s="6" t="s">
        <v>7839</v>
      </c>
      <c r="F3326" s="5">
        <f>decoded[[#This Row],[FRT_DEC]]-B3325</f>
        <v>806</v>
      </c>
      <c r="G3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INFO]]))),G3325)</f>
        <v>70</v>
      </c>
    </row>
    <row r="3327" spans="1:7" x14ac:dyDescent="0.25">
      <c r="A3327" s="4" t="s">
        <v>3678</v>
      </c>
      <c r="B3327" s="5">
        <v>1556344026732</v>
      </c>
      <c r="C3327" s="4" t="s">
        <v>7914</v>
      </c>
      <c r="D3327" s="4" t="s">
        <v>12</v>
      </c>
      <c r="E3327" s="6" t="s">
        <v>4</v>
      </c>
      <c r="F3327" s="5">
        <f>decoded[[#This Row],[FRT_DEC]]-B3326</f>
        <v>40</v>
      </c>
      <c r="G3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INFO]]))),G3326)</f>
        <v>70</v>
      </c>
    </row>
    <row r="3328" spans="1:7" x14ac:dyDescent="0.25">
      <c r="A3328" s="4" t="s">
        <v>3679</v>
      </c>
      <c r="B3328" s="5">
        <v>1556344026737</v>
      </c>
      <c r="C3328" s="4" t="s">
        <v>7915</v>
      </c>
      <c r="D3328" s="4" t="s">
        <v>8</v>
      </c>
      <c r="E3328" s="6" t="s">
        <v>4080</v>
      </c>
      <c r="F3328" s="5">
        <f>decoded[[#This Row],[FRT_DEC]]-B3327</f>
        <v>5</v>
      </c>
      <c r="G3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INFO]]))),G3327)</f>
        <v>70</v>
      </c>
    </row>
    <row r="3329" spans="1:7" x14ac:dyDescent="0.25">
      <c r="A3329" s="4" t="s">
        <v>3680</v>
      </c>
      <c r="B3329" s="5">
        <v>1556344028021</v>
      </c>
      <c r="C3329" s="4" t="s">
        <v>7916</v>
      </c>
      <c r="D3329" s="4" t="s">
        <v>15</v>
      </c>
      <c r="E3329" s="6" t="s">
        <v>7917</v>
      </c>
      <c r="F3329" s="5">
        <f>decoded[[#This Row],[FRT_DEC]]-B3328</f>
        <v>1284</v>
      </c>
      <c r="G3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INFO]]))),G3328)</f>
        <v>70</v>
      </c>
    </row>
    <row r="3330" spans="1:7" x14ac:dyDescent="0.25">
      <c r="A3330" s="4" t="s">
        <v>3681</v>
      </c>
      <c r="B3330" s="5">
        <v>1556344028025</v>
      </c>
      <c r="C3330" s="4" t="s">
        <v>7918</v>
      </c>
      <c r="D3330" s="4" t="s">
        <v>15</v>
      </c>
      <c r="E3330" s="6" t="s">
        <v>3987</v>
      </c>
      <c r="F3330" s="5">
        <f>decoded[[#This Row],[FRT_DEC]]-B3329</f>
        <v>4</v>
      </c>
      <c r="G3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INFO]]))),G3329)</f>
        <v>70</v>
      </c>
    </row>
    <row r="3331" spans="1:7" x14ac:dyDescent="0.25">
      <c r="A3331" s="4" t="s">
        <v>3682</v>
      </c>
      <c r="B3331" s="5">
        <v>1556344028027</v>
      </c>
      <c r="C3331" s="4" t="s">
        <v>7919</v>
      </c>
      <c r="D3331" s="4" t="s">
        <v>3744</v>
      </c>
      <c r="E3331" s="6" t="s">
        <v>7920</v>
      </c>
      <c r="F3331" s="5">
        <f>decoded[[#This Row],[FRT_DEC]]-B3330</f>
        <v>2</v>
      </c>
      <c r="G3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INFO]]))),G3330)</f>
        <v>70</v>
      </c>
    </row>
    <row r="3332" spans="1:7" x14ac:dyDescent="0.25">
      <c r="A3332" s="4" t="s">
        <v>3683</v>
      </c>
      <c r="B3332" s="5">
        <v>1556344028029</v>
      </c>
      <c r="C3332" s="4" t="s">
        <v>7921</v>
      </c>
      <c r="D3332" s="4" t="s">
        <v>3744</v>
      </c>
      <c r="E3332" s="6" t="s">
        <v>3988</v>
      </c>
      <c r="F3332" s="5">
        <f>decoded[[#This Row],[FRT_DEC]]-B3331</f>
        <v>2</v>
      </c>
      <c r="G3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INFO]]))),G3331)</f>
        <v>70</v>
      </c>
    </row>
    <row r="3333" spans="1:7" x14ac:dyDescent="0.25">
      <c r="A3333" s="4" t="s">
        <v>3684</v>
      </c>
      <c r="B3333" s="5">
        <v>1556344028110</v>
      </c>
      <c r="C3333" s="4" t="s">
        <v>7922</v>
      </c>
      <c r="D3333" s="4" t="s">
        <v>3765</v>
      </c>
      <c r="E3333" s="6" t="s">
        <v>3766</v>
      </c>
      <c r="F3333" s="5">
        <f>decoded[[#This Row],[FRT_DEC]]-B3332</f>
        <v>81</v>
      </c>
      <c r="G3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INFO]]))),G3332)</f>
        <v>70</v>
      </c>
    </row>
    <row r="3334" spans="1:7" ht="30" x14ac:dyDescent="0.25">
      <c r="A3334" s="4" t="s">
        <v>3685</v>
      </c>
      <c r="B3334" s="5">
        <v>1556344028113</v>
      </c>
      <c r="C3334" s="4" t="s">
        <v>7923</v>
      </c>
      <c r="D3334" s="4" t="s">
        <v>267</v>
      </c>
      <c r="E3334" s="6" t="s">
        <v>2163</v>
      </c>
      <c r="F3334" s="5">
        <f>decoded[[#This Row],[FRT_DEC]]-B3333</f>
        <v>3</v>
      </c>
      <c r="G3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INFO]]))),G3333)</f>
        <v>70</v>
      </c>
    </row>
    <row r="3335" spans="1:7" x14ac:dyDescent="0.25">
      <c r="A3335" s="4" t="s">
        <v>3686</v>
      </c>
      <c r="B3335" s="5">
        <v>1556344028116</v>
      </c>
      <c r="C3335" s="4" t="s">
        <v>7924</v>
      </c>
      <c r="D3335" s="4" t="s">
        <v>269</v>
      </c>
      <c r="E3335" s="6" t="s">
        <v>298</v>
      </c>
      <c r="F3335" s="5">
        <f>decoded[[#This Row],[FRT_DEC]]-B3334</f>
        <v>3</v>
      </c>
      <c r="G3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INFO]]))),G3334)</f>
        <v>70</v>
      </c>
    </row>
    <row r="3336" spans="1:7" x14ac:dyDescent="0.25">
      <c r="A3336" s="4" t="s">
        <v>3687</v>
      </c>
      <c r="B3336" s="5">
        <v>1556344028122</v>
      </c>
      <c r="C3336" s="4" t="s">
        <v>7925</v>
      </c>
      <c r="D3336" s="4" t="s">
        <v>57</v>
      </c>
      <c r="E3336" s="6" t="s">
        <v>58</v>
      </c>
      <c r="F3336" s="5">
        <f>decoded[[#This Row],[FRT_DEC]]-B3335</f>
        <v>6</v>
      </c>
      <c r="G3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INFO]]))),G3335)</f>
        <v>70</v>
      </c>
    </row>
    <row r="3337" spans="1:7" x14ac:dyDescent="0.25">
      <c r="A3337" s="4" t="s">
        <v>3688</v>
      </c>
      <c r="B3337" s="5">
        <v>1556344028128</v>
      </c>
      <c r="C3337" s="4" t="s">
        <v>7926</v>
      </c>
      <c r="D3337" s="4" t="s">
        <v>57</v>
      </c>
      <c r="E3337" s="6" t="s">
        <v>59</v>
      </c>
      <c r="F3337" s="5">
        <f>decoded[[#This Row],[FRT_DEC]]-B3336</f>
        <v>6</v>
      </c>
      <c r="G3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INFO]]))),G3336)</f>
        <v>70</v>
      </c>
    </row>
    <row r="3338" spans="1:7" x14ac:dyDescent="0.25">
      <c r="A3338" s="4" t="s">
        <v>3689</v>
      </c>
      <c r="B3338" s="5">
        <v>1556344028131</v>
      </c>
      <c r="C3338" s="4" t="s">
        <v>7927</v>
      </c>
      <c r="D3338" s="4" t="s">
        <v>57</v>
      </c>
      <c r="E3338" s="6" t="s">
        <v>60</v>
      </c>
      <c r="F3338" s="5">
        <f>decoded[[#This Row],[FRT_DEC]]-B3337</f>
        <v>3</v>
      </c>
      <c r="G3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INFO]]))),G3337)</f>
        <v>70</v>
      </c>
    </row>
    <row r="3339" spans="1:7" x14ac:dyDescent="0.25">
      <c r="A3339" s="4" t="s">
        <v>3690</v>
      </c>
      <c r="B3339" s="5">
        <v>1556344028134</v>
      </c>
      <c r="C3339" s="4" t="s">
        <v>7928</v>
      </c>
      <c r="D3339" s="4" t="s">
        <v>61</v>
      </c>
      <c r="E3339" s="6" t="s">
        <v>7929</v>
      </c>
      <c r="F3339" s="5">
        <f>decoded[[#This Row],[FRT_DEC]]-B3338</f>
        <v>3</v>
      </c>
      <c r="G3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INFO]]))),G3338)</f>
        <v>70</v>
      </c>
    </row>
    <row r="3340" spans="1:7" x14ac:dyDescent="0.25">
      <c r="A3340" s="4" t="s">
        <v>3691</v>
      </c>
      <c r="B3340" s="5">
        <v>1556344028138</v>
      </c>
      <c r="C3340" s="4" t="s">
        <v>7930</v>
      </c>
      <c r="D3340" s="4" t="s">
        <v>62</v>
      </c>
      <c r="E3340" s="6" t="s">
        <v>63</v>
      </c>
      <c r="F3340" s="5">
        <f>decoded[[#This Row],[FRT_DEC]]-B3339</f>
        <v>4</v>
      </c>
      <c r="G3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INFO]]))),G3339)</f>
        <v>70</v>
      </c>
    </row>
    <row r="3341" spans="1:7" x14ac:dyDescent="0.25">
      <c r="A3341" s="4" t="s">
        <v>3692</v>
      </c>
      <c r="B3341" s="5">
        <v>1556344028150</v>
      </c>
      <c r="C3341" s="4" t="s">
        <v>7931</v>
      </c>
      <c r="D3341" s="4" t="s">
        <v>1131</v>
      </c>
      <c r="E3341" s="6" t="s">
        <v>2132</v>
      </c>
      <c r="F3341" s="5">
        <f>decoded[[#This Row],[FRT_DEC]]-B3340</f>
        <v>12</v>
      </c>
      <c r="G3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INFO]]))),G3340)</f>
        <v>70</v>
      </c>
    </row>
    <row r="3342" spans="1:7" x14ac:dyDescent="0.25">
      <c r="A3342" s="4" t="s">
        <v>3693</v>
      </c>
      <c r="B3342" s="5">
        <v>1556344028155</v>
      </c>
      <c r="C3342" s="4" t="s">
        <v>7932</v>
      </c>
      <c r="D3342" s="4" t="s">
        <v>1131</v>
      </c>
      <c r="E3342" s="6" t="s">
        <v>2145</v>
      </c>
      <c r="F3342" s="5">
        <f>decoded[[#This Row],[FRT_DEC]]-B3341</f>
        <v>5</v>
      </c>
      <c r="G3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INFO]]))),G3341)</f>
        <v>70</v>
      </c>
    </row>
    <row r="3343" spans="1:7" x14ac:dyDescent="0.25">
      <c r="A3343" s="4" t="s">
        <v>3694</v>
      </c>
      <c r="B3343" s="5">
        <v>1556344028168</v>
      </c>
      <c r="C3343" s="4" t="s">
        <v>7933</v>
      </c>
      <c r="D3343" s="4" t="s">
        <v>65</v>
      </c>
      <c r="E3343" s="6" t="s">
        <v>66</v>
      </c>
      <c r="F3343" s="5">
        <f>decoded[[#This Row],[FRT_DEC]]-B3342</f>
        <v>13</v>
      </c>
      <c r="G3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INFO]]))),G3342)</f>
        <v>70</v>
      </c>
    </row>
    <row r="3344" spans="1:7" x14ac:dyDescent="0.25">
      <c r="A3344" s="4" t="s">
        <v>3695</v>
      </c>
      <c r="B3344" s="5">
        <v>1556344028178</v>
      </c>
      <c r="C3344" s="4" t="s">
        <v>7934</v>
      </c>
      <c r="D3344" s="4" t="s">
        <v>11</v>
      </c>
      <c r="E3344" s="6" t="s">
        <v>4014</v>
      </c>
      <c r="F3344" s="5">
        <f>decoded[[#This Row],[FRT_DEC]]-B3343</f>
        <v>10</v>
      </c>
      <c r="G3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INFO]]))),G3343)</f>
        <v>70</v>
      </c>
    </row>
    <row r="3345" spans="1:7" x14ac:dyDescent="0.25">
      <c r="A3345" s="4" t="s">
        <v>3696</v>
      </c>
      <c r="B3345" s="5">
        <v>1556344028190</v>
      </c>
      <c r="C3345" s="4" t="s">
        <v>7935</v>
      </c>
      <c r="D3345" s="4" t="s">
        <v>52</v>
      </c>
      <c r="E3345" s="6" t="s">
        <v>754</v>
      </c>
      <c r="F3345" s="5">
        <f>decoded[[#This Row],[FRT_DEC]]-B3344</f>
        <v>12</v>
      </c>
      <c r="G3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INFO]]))),G3344)</f>
        <v>70</v>
      </c>
    </row>
    <row r="3346" spans="1:7" x14ac:dyDescent="0.25">
      <c r="A3346" s="4" t="s">
        <v>3697</v>
      </c>
      <c r="B3346" s="5">
        <v>1556344028194</v>
      </c>
      <c r="C3346" s="4" t="s">
        <v>7936</v>
      </c>
      <c r="D3346" s="4" t="s">
        <v>11</v>
      </c>
      <c r="E3346" s="6" t="s">
        <v>4024</v>
      </c>
      <c r="F3346" s="5">
        <f>decoded[[#This Row],[FRT_DEC]]-B3345</f>
        <v>4</v>
      </c>
      <c r="G3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INFO]]))),G3345)</f>
        <v>70</v>
      </c>
    </row>
    <row r="3347" spans="1:7" x14ac:dyDescent="0.25">
      <c r="A3347" s="4" t="s">
        <v>3698</v>
      </c>
      <c r="B3347" s="5">
        <v>1556344028203</v>
      </c>
      <c r="C3347" s="4" t="s">
        <v>7937</v>
      </c>
      <c r="D3347" s="4" t="s">
        <v>52</v>
      </c>
      <c r="E3347" s="6" t="s">
        <v>64</v>
      </c>
      <c r="F3347" s="5">
        <f>decoded[[#This Row],[FRT_DEC]]-B3346</f>
        <v>9</v>
      </c>
      <c r="G3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INFO]]))),G3346)</f>
        <v>70</v>
      </c>
    </row>
    <row r="3348" spans="1:7" x14ac:dyDescent="0.25">
      <c r="A3348" s="4" t="s">
        <v>3699</v>
      </c>
      <c r="B3348" s="5">
        <v>1556344028208</v>
      </c>
      <c r="C3348" s="4" t="s">
        <v>7938</v>
      </c>
      <c r="D3348" s="4" t="s">
        <v>67</v>
      </c>
      <c r="E3348" s="6" t="s">
        <v>4100</v>
      </c>
      <c r="F3348" s="5">
        <f>decoded[[#This Row],[FRT_DEC]]-B3347</f>
        <v>5</v>
      </c>
      <c r="G3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INFO]]))),G3347)</f>
        <v>70</v>
      </c>
    </row>
    <row r="3349" spans="1:7" x14ac:dyDescent="0.25">
      <c r="A3349" s="4" t="s">
        <v>3700</v>
      </c>
      <c r="B3349" s="5">
        <v>1556344028214</v>
      </c>
      <c r="C3349" s="4" t="s">
        <v>7939</v>
      </c>
      <c r="D3349" s="4" t="s">
        <v>97</v>
      </c>
      <c r="E3349" s="6" t="s">
        <v>3741</v>
      </c>
      <c r="F3349" s="5">
        <f>decoded[[#This Row],[FRT_DEC]]-B3348</f>
        <v>6</v>
      </c>
      <c r="G3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INFO]]))),G3348)</f>
        <v>70</v>
      </c>
    </row>
    <row r="3350" spans="1:7" x14ac:dyDescent="0.25">
      <c r="A3350" s="4" t="s">
        <v>3701</v>
      </c>
      <c r="B3350" s="5">
        <v>1556344028219</v>
      </c>
      <c r="C3350" s="4" t="s">
        <v>7940</v>
      </c>
      <c r="D3350" s="4" t="s">
        <v>97</v>
      </c>
      <c r="E3350" s="6" t="s">
        <v>2127</v>
      </c>
      <c r="F3350" s="5">
        <f>decoded[[#This Row],[FRT_DEC]]-B3349</f>
        <v>5</v>
      </c>
      <c r="G3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INFO]]))),G3349)</f>
        <v>70</v>
      </c>
    </row>
    <row r="3351" spans="1:7" x14ac:dyDescent="0.25">
      <c r="A3351" s="4" t="s">
        <v>3702</v>
      </c>
      <c r="B3351" s="5">
        <v>1556344028233</v>
      </c>
      <c r="C3351" s="4" t="s">
        <v>7941</v>
      </c>
      <c r="D3351" s="4" t="s">
        <v>9</v>
      </c>
      <c r="E3351" s="6" t="s">
        <v>4002</v>
      </c>
      <c r="F3351" s="5">
        <f>decoded[[#This Row],[FRT_DEC]]-B3350</f>
        <v>14</v>
      </c>
      <c r="G3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INFO]]))),G3350)</f>
        <v>70</v>
      </c>
    </row>
    <row r="3352" spans="1:7" x14ac:dyDescent="0.25">
      <c r="A3352" s="4" t="s">
        <v>3703</v>
      </c>
      <c r="B3352" s="5">
        <v>1556344028237</v>
      </c>
      <c r="C3352" s="4" t="s">
        <v>7942</v>
      </c>
      <c r="D3352" s="4" t="s">
        <v>97</v>
      </c>
      <c r="E3352" s="6" t="s">
        <v>2146</v>
      </c>
      <c r="F3352" s="5">
        <f>decoded[[#This Row],[FRT_DEC]]-B3351</f>
        <v>4</v>
      </c>
      <c r="G3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INFO]]))),G3351)</f>
        <v>70</v>
      </c>
    </row>
    <row r="3353" spans="1:7" x14ac:dyDescent="0.25">
      <c r="A3353" s="4" t="s">
        <v>3704</v>
      </c>
      <c r="B3353" s="5">
        <v>1556344028991</v>
      </c>
      <c r="C3353" s="4" t="s">
        <v>7943</v>
      </c>
      <c r="D3353" s="4" t="s">
        <v>12</v>
      </c>
      <c r="E3353" s="6" t="s">
        <v>4</v>
      </c>
      <c r="F3353" s="5">
        <f>decoded[[#This Row],[FRT_DEC]]-B3352</f>
        <v>754</v>
      </c>
      <c r="G3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INFO]]))),G3352)</f>
        <v>70</v>
      </c>
    </row>
    <row r="3354" spans="1:7" x14ac:dyDescent="0.25">
      <c r="A3354" s="4" t="s">
        <v>3705</v>
      </c>
      <c r="B3354" s="5">
        <v>1556344028996</v>
      </c>
      <c r="C3354" s="4" t="s">
        <v>7944</v>
      </c>
      <c r="D3354" s="4" t="s">
        <v>8</v>
      </c>
      <c r="E3354" s="6" t="s">
        <v>4081</v>
      </c>
      <c r="F3354" s="5">
        <f>decoded[[#This Row],[FRT_DEC]]-B3353</f>
        <v>5</v>
      </c>
      <c r="G3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INFO]]))),G3353)</f>
        <v>70</v>
      </c>
    </row>
    <row r="3355" spans="1:7" x14ac:dyDescent="0.25">
      <c r="A3355" s="4" t="s">
        <v>3706</v>
      </c>
      <c r="B3355" s="5">
        <v>1556344029093</v>
      </c>
      <c r="C3355" s="4" t="s">
        <v>7945</v>
      </c>
      <c r="D3355" s="4" t="s">
        <v>12</v>
      </c>
      <c r="E3355" s="6" t="s">
        <v>4</v>
      </c>
      <c r="F3355" s="5">
        <f>decoded[[#This Row],[FRT_DEC]]-B3354</f>
        <v>97</v>
      </c>
      <c r="G3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INFO]]))),G3354)</f>
        <v>70</v>
      </c>
    </row>
    <row r="3356" spans="1:7" x14ac:dyDescent="0.25">
      <c r="A3356" s="4" t="s">
        <v>3707</v>
      </c>
      <c r="B3356" s="5">
        <v>1556344029098</v>
      </c>
      <c r="C3356" s="4" t="s">
        <v>7946</v>
      </c>
      <c r="D3356" s="4" t="s">
        <v>8</v>
      </c>
      <c r="E3356" s="6" t="s">
        <v>4089</v>
      </c>
      <c r="F3356" s="5">
        <f>decoded[[#This Row],[FRT_DEC]]-B3355</f>
        <v>5</v>
      </c>
      <c r="G3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INFO]]))),G3355)</f>
        <v>70</v>
      </c>
    </row>
    <row r="3357" spans="1:7" x14ac:dyDescent="0.25">
      <c r="A3357" s="4" t="s">
        <v>3708</v>
      </c>
      <c r="B3357" s="5">
        <v>1556344679027</v>
      </c>
      <c r="C3357" s="4" t="s">
        <v>7947</v>
      </c>
      <c r="D3357" s="4" t="s">
        <v>10</v>
      </c>
      <c r="E3357" s="6" t="s">
        <v>7948</v>
      </c>
      <c r="F3357" s="5">
        <f>decoded[[#This Row],[FRT_DEC]]-B3356</f>
        <v>649929</v>
      </c>
      <c r="G3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INFO]]))),G3356)</f>
        <v>70</v>
      </c>
    </row>
    <row r="3358" spans="1:7" ht="30" x14ac:dyDescent="0.25">
      <c r="A3358" s="4" t="s">
        <v>3709</v>
      </c>
      <c r="B3358" s="5">
        <v>1556344679032</v>
      </c>
      <c r="C3358" s="4" t="s">
        <v>7949</v>
      </c>
      <c r="D3358" s="4" t="s">
        <v>10</v>
      </c>
      <c r="E3358" s="6" t="s">
        <v>7950</v>
      </c>
      <c r="F3358" s="5">
        <f>decoded[[#This Row],[FRT_DEC]]-B3357</f>
        <v>5</v>
      </c>
      <c r="G3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INFO]]))),G3357)</f>
        <v>70</v>
      </c>
    </row>
    <row r="3359" spans="1:7" x14ac:dyDescent="0.25">
      <c r="A3359" s="4" t="s">
        <v>3710</v>
      </c>
      <c r="B3359" s="5">
        <v>1556344679035</v>
      </c>
      <c r="C3359" s="4" t="s">
        <v>7951</v>
      </c>
      <c r="D3359" s="4" t="s">
        <v>10</v>
      </c>
      <c r="E3359" s="6" t="s">
        <v>7952</v>
      </c>
      <c r="F3359" s="5">
        <f>decoded[[#This Row],[FRT_DEC]]-B3358</f>
        <v>3</v>
      </c>
      <c r="G3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INFO]]))),G3358)</f>
        <v>70</v>
      </c>
    </row>
    <row r="3360" spans="1:7" x14ac:dyDescent="0.25">
      <c r="A3360" s="4" t="s">
        <v>3711</v>
      </c>
      <c r="B3360" s="5">
        <v>1556344679039</v>
      </c>
      <c r="C3360" s="4" t="s">
        <v>7953</v>
      </c>
      <c r="D3360" s="4" t="s">
        <v>1131</v>
      </c>
      <c r="E3360" s="6" t="s">
        <v>2120</v>
      </c>
      <c r="F3360" s="5">
        <f>decoded[[#This Row],[FRT_DEC]]-B3359</f>
        <v>4</v>
      </c>
      <c r="G3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INFO]]))),G3359)</f>
        <v>70</v>
      </c>
    </row>
    <row r="3361" spans="1:7" x14ac:dyDescent="0.25">
      <c r="A3361" s="4" t="s">
        <v>3712</v>
      </c>
      <c r="B3361" s="5">
        <v>1556344679043</v>
      </c>
      <c r="C3361" s="4" t="s">
        <v>7954</v>
      </c>
      <c r="D3361" s="4" t="s">
        <v>1131</v>
      </c>
      <c r="E3361" s="6" t="s">
        <v>2128</v>
      </c>
      <c r="F3361" s="5">
        <f>decoded[[#This Row],[FRT_DEC]]-B3360</f>
        <v>4</v>
      </c>
      <c r="G3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INFO]]))),G3360)</f>
        <v>70</v>
      </c>
    </row>
    <row r="3362" spans="1:7" x14ac:dyDescent="0.25">
      <c r="A3362" s="4" t="s">
        <v>3713</v>
      </c>
      <c r="B3362" s="5">
        <v>1556344679046</v>
      </c>
      <c r="C3362" s="4" t="s">
        <v>7955</v>
      </c>
      <c r="D3362" s="4" t="s">
        <v>65</v>
      </c>
      <c r="E3362" s="6" t="s">
        <v>66</v>
      </c>
      <c r="F3362" s="5">
        <f>decoded[[#This Row],[FRT_DEC]]-B3361</f>
        <v>3</v>
      </c>
      <c r="G3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INFO]]))),G3361)</f>
        <v>70</v>
      </c>
    </row>
    <row r="3363" spans="1:7" x14ac:dyDescent="0.25">
      <c r="A3363" s="4" t="s">
        <v>3714</v>
      </c>
      <c r="B3363" s="5">
        <v>1556344679052</v>
      </c>
      <c r="C3363" s="4" t="s">
        <v>7956</v>
      </c>
      <c r="D3363" s="4" t="s">
        <v>97</v>
      </c>
      <c r="E3363" s="6" t="s">
        <v>2149</v>
      </c>
      <c r="F3363" s="5">
        <f>decoded[[#This Row],[FRT_DEC]]-B3362</f>
        <v>6</v>
      </c>
      <c r="G3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INFO]]))),G3362)</f>
        <v>70</v>
      </c>
    </row>
    <row r="3364" spans="1:7" x14ac:dyDescent="0.25">
      <c r="A3364" s="4" t="s">
        <v>3715</v>
      </c>
      <c r="B3364" s="5">
        <v>1556344679058</v>
      </c>
      <c r="C3364" s="4" t="s">
        <v>7957</v>
      </c>
      <c r="D3364" s="4" t="s">
        <v>11</v>
      </c>
      <c r="E3364" s="6" t="s">
        <v>4082</v>
      </c>
      <c r="F3364" s="5">
        <f>decoded[[#This Row],[FRT_DEC]]-B3363</f>
        <v>6</v>
      </c>
      <c r="G3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INFO]]))),G3363)</f>
        <v>70</v>
      </c>
    </row>
    <row r="3365" spans="1:7" x14ac:dyDescent="0.25">
      <c r="A3365" s="4" t="s">
        <v>3716</v>
      </c>
      <c r="B3365" s="5">
        <v>1556344679063</v>
      </c>
      <c r="C3365" s="4" t="s">
        <v>7958</v>
      </c>
      <c r="D3365" s="4" t="s">
        <v>9</v>
      </c>
      <c r="E3365" s="6" t="s">
        <v>4002</v>
      </c>
      <c r="F3365" s="5">
        <f>decoded[[#This Row],[FRT_DEC]]-B3364</f>
        <v>5</v>
      </c>
      <c r="G3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INFO]]))),G3364)</f>
        <v>70</v>
      </c>
    </row>
    <row r="3366" spans="1:7" x14ac:dyDescent="0.25">
      <c r="A3366" s="4" t="s">
        <v>3717</v>
      </c>
      <c r="B3366" s="5">
        <v>1556344679068</v>
      </c>
      <c r="C3366" s="4" t="s">
        <v>7959</v>
      </c>
      <c r="D3366" s="4" t="s">
        <v>97</v>
      </c>
      <c r="E3366" s="6" t="s">
        <v>2150</v>
      </c>
      <c r="F3366" s="5">
        <f>decoded[[#This Row],[FRT_DEC]]-B3365</f>
        <v>5</v>
      </c>
      <c r="G3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INFO]]))),G3365)</f>
        <v>70</v>
      </c>
    </row>
    <row r="3367" spans="1:7" x14ac:dyDescent="0.25">
      <c r="A3367" s="4" t="s">
        <v>3718</v>
      </c>
      <c r="B3367" s="5">
        <v>1556344681842</v>
      </c>
      <c r="C3367" s="4" t="s">
        <v>7960</v>
      </c>
      <c r="D3367" s="4" t="s">
        <v>57</v>
      </c>
      <c r="E3367" s="6" t="s">
        <v>2154</v>
      </c>
      <c r="F3367" s="5">
        <f>decoded[[#This Row],[FRT_DEC]]-B3366</f>
        <v>2774</v>
      </c>
      <c r="G3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INFO]]))),G3366)</f>
        <v>70</v>
      </c>
    </row>
    <row r="3368" spans="1:7" x14ac:dyDescent="0.25">
      <c r="A3368" s="4" t="s">
        <v>3719</v>
      </c>
      <c r="B3368" s="5">
        <v>1556344681848</v>
      </c>
      <c r="C3368" s="4" t="s">
        <v>7961</v>
      </c>
      <c r="D3368" s="4" t="s">
        <v>57</v>
      </c>
      <c r="E3368" s="6" t="s">
        <v>2152</v>
      </c>
      <c r="F3368" s="5">
        <f>decoded[[#This Row],[FRT_DEC]]-B3367</f>
        <v>6</v>
      </c>
      <c r="G3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INFO]]))),G3367)</f>
        <v>70</v>
      </c>
    </row>
    <row r="3369" spans="1:7" x14ac:dyDescent="0.25">
      <c r="A3369" s="4" t="s">
        <v>3720</v>
      </c>
      <c r="B3369" s="5">
        <v>1556344681851</v>
      </c>
      <c r="C3369" s="4" t="s">
        <v>7962</v>
      </c>
      <c r="D3369" s="4" t="s">
        <v>57</v>
      </c>
      <c r="E3369" s="6" t="s">
        <v>60</v>
      </c>
      <c r="F3369" s="5">
        <f>decoded[[#This Row],[FRT_DEC]]-B3368</f>
        <v>3</v>
      </c>
      <c r="G3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INFO]]))),G3368)</f>
        <v>70</v>
      </c>
    </row>
    <row r="3370" spans="1:7" x14ac:dyDescent="0.25">
      <c r="A3370" s="4" t="s">
        <v>3721</v>
      </c>
      <c r="B3370" s="5">
        <v>1556344681855</v>
      </c>
      <c r="C3370" s="4" t="s">
        <v>7963</v>
      </c>
      <c r="D3370" s="4" t="s">
        <v>61</v>
      </c>
      <c r="E3370" s="6" t="s">
        <v>7964</v>
      </c>
      <c r="F3370" s="5">
        <f>decoded[[#This Row],[FRT_DEC]]-B3369</f>
        <v>4</v>
      </c>
      <c r="G3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INFO]]))),G3369)</f>
        <v>70</v>
      </c>
    </row>
    <row r="3371" spans="1:7" x14ac:dyDescent="0.25">
      <c r="A3371" s="4" t="s">
        <v>3722</v>
      </c>
      <c r="B3371" s="5">
        <v>1556344681858</v>
      </c>
      <c r="C3371" s="4" t="s">
        <v>7965</v>
      </c>
      <c r="D3371" s="4" t="s">
        <v>62</v>
      </c>
      <c r="E3371" s="6" t="s">
        <v>63</v>
      </c>
      <c r="F3371" s="5">
        <f>decoded[[#This Row],[FRT_DEC]]-B3370</f>
        <v>3</v>
      </c>
      <c r="G3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INFO]]))),G3370)</f>
        <v>70</v>
      </c>
    </row>
    <row r="3372" spans="1:7" x14ac:dyDescent="0.25">
      <c r="A3372" s="4" t="s">
        <v>3723</v>
      </c>
      <c r="B3372" s="5">
        <v>1556344681872</v>
      </c>
      <c r="C3372" s="4" t="s">
        <v>7966</v>
      </c>
      <c r="D3372" s="4" t="s">
        <v>1131</v>
      </c>
      <c r="E3372" s="6" t="s">
        <v>2151</v>
      </c>
      <c r="F3372" s="5">
        <f>decoded[[#This Row],[FRT_DEC]]-B3371</f>
        <v>14</v>
      </c>
      <c r="G3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INFO]]))),G3371)</f>
        <v>70</v>
      </c>
    </row>
    <row r="13226" spans="8:8" x14ac:dyDescent="0.25">
      <c r="H13226" s="7" t="s">
        <v>3739</v>
      </c>
    </row>
    <row r="13304" spans="8:8" x14ac:dyDescent="0.25">
      <c r="H13304" s="7" t="s">
        <v>3739</v>
      </c>
    </row>
    <row r="13558" spans="8:8" x14ac:dyDescent="0.25">
      <c r="H13558" s="7" t="s">
        <v>3738</v>
      </c>
    </row>
    <row r="13583" spans="8:8" x14ac:dyDescent="0.25">
      <c r="H13583" s="7" t="s">
        <v>3739</v>
      </c>
    </row>
    <row r="13614" spans="8:8" x14ac:dyDescent="0.25">
      <c r="H13614" s="7" t="s">
        <v>3740</v>
      </c>
    </row>
    <row r="14240" spans="8:8" x14ac:dyDescent="0.25">
      <c r="H14240" s="7" t="s">
        <v>3751</v>
      </c>
    </row>
    <row r="14241" spans="8:8" x14ac:dyDescent="0.25">
      <c r="H14241" s="7" t="s">
        <v>3751</v>
      </c>
    </row>
    <row r="14242" spans="8:8" x14ac:dyDescent="0.25">
      <c r="H14242" s="7" t="s">
        <v>3751</v>
      </c>
    </row>
    <row r="14243" spans="8:8" x14ac:dyDescent="0.25">
      <c r="H14243" s="7" t="s">
        <v>3751</v>
      </c>
    </row>
    <row r="14244" spans="8:8" x14ac:dyDescent="0.25">
      <c r="H14244" s="7" t="s">
        <v>3751</v>
      </c>
    </row>
    <row r="14245" spans="8:8" x14ac:dyDescent="0.25">
      <c r="H14245" s="7" t="s">
        <v>3751</v>
      </c>
    </row>
    <row r="14246" spans="8:8" x14ac:dyDescent="0.25">
      <c r="H14246" s="7" t="s">
        <v>3751</v>
      </c>
    </row>
    <row r="14247" spans="8:8" x14ac:dyDescent="0.25">
      <c r="H14247" s="7" t="s">
        <v>3751</v>
      </c>
    </row>
    <row r="14248" spans="8:8" x14ac:dyDescent="0.25">
      <c r="H14248" s="7" t="s">
        <v>3751</v>
      </c>
    </row>
    <row r="14249" spans="8:8" x14ac:dyDescent="0.25">
      <c r="H14249" s="7" t="s">
        <v>3751</v>
      </c>
    </row>
    <row r="14250" spans="8:8" x14ac:dyDescent="0.25">
      <c r="H14250" s="7" t="s">
        <v>3751</v>
      </c>
    </row>
    <row r="14251" spans="8:8" x14ac:dyDescent="0.25">
      <c r="H14251" s="7" t="s">
        <v>3751</v>
      </c>
    </row>
    <row r="14252" spans="8:8" x14ac:dyDescent="0.25">
      <c r="H14252" s="7" t="s">
        <v>3751</v>
      </c>
    </row>
    <row r="14253" spans="8:8" x14ac:dyDescent="0.25">
      <c r="H14253" s="7" t="s">
        <v>3751</v>
      </c>
    </row>
    <row r="14254" spans="8:8" x14ac:dyDescent="0.25">
      <c r="H14254" s="7" t="s">
        <v>3751</v>
      </c>
    </row>
    <row r="14255" spans="8:8" x14ac:dyDescent="0.25">
      <c r="H14255" s="7" t="s">
        <v>3751</v>
      </c>
    </row>
    <row r="14256" spans="8:8" x14ac:dyDescent="0.25">
      <c r="H14256" s="7" t="s">
        <v>3751</v>
      </c>
    </row>
    <row r="14257" spans="8:8" x14ac:dyDescent="0.25">
      <c r="H14257" s="7" t="s">
        <v>3751</v>
      </c>
    </row>
    <row r="14258" spans="8:8" x14ac:dyDescent="0.25">
      <c r="H14258" s="7" t="s">
        <v>3751</v>
      </c>
    </row>
    <row r="14259" spans="8:8" x14ac:dyDescent="0.25">
      <c r="H14259" s="7" t="s">
        <v>3751</v>
      </c>
    </row>
    <row r="14260" spans="8:8" x14ac:dyDescent="0.25">
      <c r="H14260" s="7" t="s">
        <v>3751</v>
      </c>
    </row>
    <row r="14261" spans="8:8" x14ac:dyDescent="0.25">
      <c r="H14261" s="7" t="s">
        <v>3751</v>
      </c>
    </row>
    <row r="14262" spans="8:8" x14ac:dyDescent="0.25">
      <c r="H14262" s="7" t="s">
        <v>3751</v>
      </c>
    </row>
    <row r="14263" spans="8:8" x14ac:dyDescent="0.25">
      <c r="H14263" s="7" t="s">
        <v>3751</v>
      </c>
    </row>
    <row r="14264" spans="8:8" x14ac:dyDescent="0.25">
      <c r="H14264" s="7" t="s">
        <v>3751</v>
      </c>
    </row>
    <row r="14265" spans="8:8" x14ac:dyDescent="0.25">
      <c r="H14265" s="7" t="s">
        <v>3751</v>
      </c>
    </row>
    <row r="14266" spans="8:8" x14ac:dyDescent="0.25">
      <c r="H14266" s="7" t="s">
        <v>3751</v>
      </c>
    </row>
    <row r="14267" spans="8:8" x14ac:dyDescent="0.25">
      <c r="H14267" s="7" t="s">
        <v>3751</v>
      </c>
    </row>
    <row r="14268" spans="8:8" x14ac:dyDescent="0.25">
      <c r="H14268" s="7" t="s">
        <v>3751</v>
      </c>
    </row>
    <row r="14269" spans="8:8" x14ac:dyDescent="0.25">
      <c r="H14269" s="7" t="s">
        <v>3751</v>
      </c>
    </row>
    <row r="14270" spans="8:8" x14ac:dyDescent="0.25">
      <c r="H14270" s="7" t="s">
        <v>3751</v>
      </c>
    </row>
    <row r="14271" spans="8:8" x14ac:dyDescent="0.25">
      <c r="H14271" s="7" t="s">
        <v>3751</v>
      </c>
    </row>
    <row r="14272" spans="8:8" x14ac:dyDescent="0.25">
      <c r="H14272" s="7" t="s">
        <v>3751</v>
      </c>
    </row>
    <row r="14273" spans="8:8" x14ac:dyDescent="0.25">
      <c r="H14273" s="7" t="s">
        <v>3751</v>
      </c>
    </row>
    <row r="14274" spans="8:8" x14ac:dyDescent="0.25">
      <c r="H14274" s="7" t="s">
        <v>3751</v>
      </c>
    </row>
    <row r="14275" spans="8:8" x14ac:dyDescent="0.25">
      <c r="H14275" s="7" t="s">
        <v>3751</v>
      </c>
    </row>
    <row r="14276" spans="8:8" x14ac:dyDescent="0.25">
      <c r="H14276" s="7" t="s">
        <v>3751</v>
      </c>
    </row>
    <row r="14277" spans="8:8" x14ac:dyDescent="0.25">
      <c r="H14277" s="7" t="s">
        <v>3751</v>
      </c>
    </row>
    <row r="14691" spans="8:8" x14ac:dyDescent="0.25">
      <c r="H14691" s="7" t="s">
        <v>3738</v>
      </c>
    </row>
    <row r="14712" spans="8:8" x14ac:dyDescent="0.25">
      <c r="H14712" s="7" t="s">
        <v>3739</v>
      </c>
    </row>
  </sheetData>
  <phoneticPr fontId="3" type="noConversion"/>
  <conditionalFormatting sqref="E1:E1048576">
    <cfRule type="containsText" dxfId="122" priority="1" operator="containsText" text="PHY_">
      <formula>NOT(ISERROR(SEARCH("PHY_",E1)))</formula>
    </cfRule>
    <cfRule type="containsText" dxfId="121" priority="2" operator="containsText" text="ELG_">
      <formula>NOT(ISERROR(SEARCH("ELG_",E1)))</formula>
    </cfRule>
    <cfRule type="containsText" dxfId="120" priority="13" operator="containsText" text="LMMGR_NHL_DATA_IN param32 0x00000037">
      <formula>NOT(ISERROR(SEARCH("LMMGR_NHL_DATA_IN param32 0x00000037",E1)))</formula>
    </cfRule>
    <cfRule type="containsText" dxfId="119" priority="33" operator="containsText" text="CL_SEQ_CTRL RX">
      <formula>NOT(ISERROR(SEARCH("CL_SEQ_CTRL RX",E1)))</formula>
    </cfRule>
    <cfRule type="containsText" dxfId="118" priority="39" operator="containsText" text="CL_SEQ_CTRL TX">
      <formula>NOT(ISERROR(SEARCH("CL_SEQ_CTRL TX",E1)))</formula>
    </cfRule>
    <cfRule type="containsText" dxfId="117" priority="69" operator="containsText" text="BCAST">
      <formula>NOT(ISERROR(SEARCH("BCAST",E1)))</formula>
    </cfRule>
    <cfRule type="beginsWith" dxfId="116" priority="70" operator="beginsWith" text="CL_NEW">
      <formula>LEFT(E1,LEN("CL_NEW"))="CL_NEW"</formula>
    </cfRule>
    <cfRule type="beginsWith" dxfId="115" priority="71" operator="beginsWith" text="CL_END">
      <formula>LEFT(E1,LEN("CL_END"))="CL_END"</formula>
    </cfRule>
    <cfRule type="containsText" dxfId="114" priority="72" operator="containsText" text="CL">
      <formula>NOT(ISERROR(SEARCH("CL",E1)))</formula>
    </cfRule>
  </conditionalFormatting>
  <conditionalFormatting sqref="E1:E1048576">
    <cfRule type="containsText" dxfId="113" priority="67" operator="containsText" text="PHY_CALLBACKS_">
      <formula>NOT(ISERROR(SEARCH("PHY_CALLBACKS_",E1)))</formula>
    </cfRule>
    <cfRule type="containsText" dxfId="112" priority="68" operator="containsText" text="LMMGR_">
      <formula>NOT(ISERROR(SEARCH("LMMGR_",E1)))</formula>
    </cfRule>
  </conditionalFormatting>
  <conditionalFormatting sqref="E1:E1048576">
    <cfRule type="containsText" dxfId="111" priority="66" operator="containsText" text="BUFMGR_">
      <formula>NOT(ISERROR(SEARCH("BUFMGR_",E1)))</formula>
    </cfRule>
  </conditionalFormatting>
  <conditionalFormatting sqref="F1:F1048576">
    <cfRule type="cellIs" dxfId="110" priority="40" operator="greaterThan">
      <formula>10000000</formula>
    </cfRule>
    <cfRule type="cellIs" dxfId="109" priority="41" operator="greaterThan">
      <formula>1000000</formula>
    </cfRule>
    <cfRule type="cellIs" dxfId="108" priority="51" operator="greaterThan">
      <formula>100000</formula>
    </cfRule>
  </conditionalFormatting>
  <conditionalFormatting sqref="L1:O7 L17:O18 P7:P14 N8:O14 N15:P15 L8:M15 Q7:R15 L18:R18 L20:O1048576 S13:S19">
    <cfRule type="cellIs" dxfId="107" priority="36" operator="greaterThan">
      <formula>0</formula>
    </cfRule>
  </conditionalFormatting>
  <conditionalFormatting sqref="P1">
    <cfRule type="cellIs" dxfId="106" priority="35" operator="greaterThan">
      <formula>0</formula>
    </cfRule>
  </conditionalFormatting>
  <conditionalFormatting sqref="Q1:S1">
    <cfRule type="cellIs" dxfId="105" priority="23" operator="greaterThan">
      <formula>0</formula>
    </cfRule>
  </conditionalFormatting>
  <conditionalFormatting sqref="I1:I18 I20:I1048576">
    <cfRule type="containsText" dxfId="104" priority="14" operator="containsText" text="CL_SEQ_CTRL RX">
      <formula>NOT(ISERROR(SEARCH("CL_SEQ_CTRL RX",I1)))</formula>
    </cfRule>
    <cfRule type="containsText" dxfId="103" priority="15" operator="containsText" text="CL_SEQ_CTRL TX">
      <formula>NOT(ISERROR(SEARCH("CL_SEQ_CTRL TX",I1)))</formula>
    </cfRule>
    <cfRule type="containsText" dxfId="102" priority="19" operator="containsText" text="BCAST">
      <formula>NOT(ISERROR(SEARCH("BCAST",I1)))</formula>
    </cfRule>
    <cfRule type="beginsWith" dxfId="101" priority="20" operator="beginsWith" text="CL_NEW">
      <formula>LEFT(I1,LEN("CL_NEW"))="CL_NEW"</formula>
    </cfRule>
    <cfRule type="beginsWith" dxfId="100" priority="21" operator="beginsWith" text="CL_END">
      <formula>LEFT(I1,LEN("CL_END"))="CL_END"</formula>
    </cfRule>
    <cfRule type="containsText" dxfId="99" priority="22" operator="containsText" text="CL">
      <formula>NOT(ISERROR(SEARCH("CL",I1)))</formula>
    </cfRule>
  </conditionalFormatting>
  <conditionalFormatting sqref="I1:I18 I20:I1048576">
    <cfRule type="containsText" dxfId="98" priority="17" operator="containsText" text="PHY_CALLBACKS_">
      <formula>NOT(ISERROR(SEARCH("PHY_CALLBACKS_",I1)))</formula>
    </cfRule>
    <cfRule type="containsText" dxfId="97" priority="18" operator="containsText" text="LMMGR_">
      <formula>NOT(ISERROR(SEARCH("LMMGR_",I1)))</formula>
    </cfRule>
  </conditionalFormatting>
  <conditionalFormatting sqref="I1:I18 I20:I1048576">
    <cfRule type="containsText" dxfId="96" priority="16" operator="containsText" text="BUFMGR_">
      <formula>NOT(ISERROR(SEARCH("BUFMGR_",I1)))</formula>
    </cfRule>
  </conditionalFormatting>
  <conditionalFormatting sqref="L19:R19">
    <cfRule type="cellIs" dxfId="95" priority="12" operator="greaterThan">
      <formula>0</formula>
    </cfRule>
  </conditionalFormatting>
  <conditionalFormatting sqref="I19">
    <cfRule type="containsText" dxfId="94" priority="3" operator="containsText" text="CL_SEQ_CTRL RX">
      <formula>NOT(ISERROR(SEARCH("CL_SEQ_CTRL RX",I19)))</formula>
    </cfRule>
    <cfRule type="containsText" dxfId="93" priority="4" operator="containsText" text="CL_SEQ_CTRL TX">
      <formula>NOT(ISERROR(SEARCH("CL_SEQ_CTRL TX",I19)))</formula>
    </cfRule>
    <cfRule type="containsText" dxfId="92" priority="8" operator="containsText" text="BCAST">
      <formula>NOT(ISERROR(SEARCH("BCAST",I19)))</formula>
    </cfRule>
    <cfRule type="beginsWith" dxfId="91" priority="9" operator="beginsWith" text="CL_NEW">
      <formula>LEFT(I19,LEN("CL_NEW"))="CL_NEW"</formula>
    </cfRule>
    <cfRule type="beginsWith" dxfId="90" priority="10" operator="beginsWith" text="CL_END">
      <formula>LEFT(I19,LEN("CL_END"))="CL_END"</formula>
    </cfRule>
    <cfRule type="containsText" dxfId="89" priority="11" operator="containsText" text="CL">
      <formula>NOT(ISERROR(SEARCH("CL",I19)))</formula>
    </cfRule>
  </conditionalFormatting>
  <conditionalFormatting sqref="I19">
    <cfRule type="containsText" dxfId="88" priority="6" operator="containsText" text="PHY_CALLBACKS_">
      <formula>NOT(ISERROR(SEARCH("PHY_CALLBACKS_",I19)))</formula>
    </cfRule>
    <cfRule type="containsText" dxfId="87" priority="7" operator="containsText" text="LMMGR_">
      <formula>NOT(ISERROR(SEARCH("LMMGR_",I19)))</formula>
    </cfRule>
  </conditionalFormatting>
  <conditionalFormatting sqref="I19">
    <cfRule type="containsText" dxfId="86" priority="5" operator="containsText" text="BUFMGR_">
      <formula>NOT(ISERROR(SEARCH("BUFMGR_",I19)))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1806-0C56-44D0-9AC3-44267F812BE3}">
  <dimension ref="A1:R13800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15.28515625" style="13" bestFit="1" customWidth="1"/>
    <col min="2" max="2" width="14.140625" style="19" bestFit="1" customWidth="1"/>
    <col min="3" max="3" width="14.85546875" style="13" bestFit="1" customWidth="1"/>
    <col min="4" max="4" width="19.140625" style="13" bestFit="1" customWidth="1"/>
    <col min="5" max="5" width="81.140625" style="6" bestFit="1" customWidth="1"/>
    <col min="6" max="6" width="9.5703125" style="7" bestFit="1" customWidth="1"/>
    <col min="7" max="7" width="9" bestFit="1" customWidth="1"/>
    <col min="9" max="9" width="25" style="6" bestFit="1" customWidth="1"/>
    <col min="10" max="10" width="9.140625" style="2"/>
    <col min="11" max="11" width="7.5703125" style="11" customWidth="1"/>
    <col min="12" max="12" width="7" style="10" customWidth="1"/>
    <col min="13" max="13" width="9.85546875" style="2" customWidth="1"/>
    <col min="14" max="14" width="6.7109375" style="2" customWidth="1"/>
    <col min="15" max="15" width="7.42578125" style="2" customWidth="1"/>
    <col min="16" max="16" width="8.7109375" style="7" customWidth="1"/>
    <col min="17" max="17" width="9.42578125" style="7" customWidth="1"/>
    <col min="18" max="18" width="10.5703125" style="7" customWidth="1"/>
  </cols>
  <sheetData>
    <row r="1" spans="1:18" s="1" customFormat="1" ht="45" x14ac:dyDescent="0.25">
      <c r="A1" s="1" t="s">
        <v>1</v>
      </c>
      <c r="B1" s="8" t="s">
        <v>2</v>
      </c>
      <c r="C1" s="1" t="s">
        <v>7</v>
      </c>
      <c r="D1" s="1" t="s">
        <v>3</v>
      </c>
      <c r="E1" s="3" t="s">
        <v>0</v>
      </c>
      <c r="F1" s="1" t="s">
        <v>861</v>
      </c>
      <c r="G1" s="1" t="s">
        <v>1156</v>
      </c>
      <c r="H1" s="1" t="s">
        <v>862</v>
      </c>
      <c r="I1" s="3">
        <f>COUNTA(A:A)</f>
        <v>3372</v>
      </c>
      <c r="J1" s="1" t="s">
        <v>27</v>
      </c>
      <c r="K1" s="9" t="s">
        <v>28</v>
      </c>
      <c r="L1" s="10" t="s">
        <v>29</v>
      </c>
      <c r="M1" s="10" t="s">
        <v>37</v>
      </c>
      <c r="N1" s="10" t="s">
        <v>38</v>
      </c>
      <c r="O1" s="10" t="s">
        <v>39</v>
      </c>
      <c r="P1" s="10" t="s">
        <v>42</v>
      </c>
      <c r="Q1" s="10" t="s">
        <v>1059</v>
      </c>
      <c r="R1" s="10" t="s">
        <v>1060</v>
      </c>
    </row>
    <row r="2" spans="1:18" x14ac:dyDescent="0.25">
      <c r="A2" s="12" t="s">
        <v>43</v>
      </c>
      <c r="B2" s="19">
        <v>1556329604367</v>
      </c>
      <c r="C2" s="12" t="s">
        <v>4106</v>
      </c>
      <c r="D2" s="12" t="s">
        <v>13</v>
      </c>
      <c r="E2" s="6" t="s">
        <v>5</v>
      </c>
      <c r="F2" s="5" t="e">
        <f>decoded__2[[#This Row],[FRT_DEC]]-B1</f>
        <v>#VALUE!</v>
      </c>
      <c r="G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INFO]]))),G1)</f>
        <v>clid</v>
      </c>
      <c r="I2" s="6" t="s">
        <v>19</v>
      </c>
      <c r="J2" s="2">
        <f>COUNTIF($E:$E,$I2)</f>
        <v>0</v>
      </c>
    </row>
    <row r="3" spans="1:18" x14ac:dyDescent="0.25">
      <c r="A3" s="12" t="s">
        <v>44</v>
      </c>
      <c r="B3" s="19">
        <v>1556329604373</v>
      </c>
      <c r="C3" s="12" t="s">
        <v>4107</v>
      </c>
      <c r="D3" s="12" t="s">
        <v>11</v>
      </c>
      <c r="E3" s="6" t="s">
        <v>4083</v>
      </c>
      <c r="F3" s="5">
        <f>decoded__2[[#This Row],[FRT_DEC]]-B2</f>
        <v>6</v>
      </c>
      <c r="G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INFO]]))),G2)</f>
        <v>clid</v>
      </c>
      <c r="I3" s="6" t="s">
        <v>17</v>
      </c>
      <c r="J3" s="2">
        <f>COUNTIF($E:$E,$I3)</f>
        <v>20</v>
      </c>
    </row>
    <row r="4" spans="1:18" x14ac:dyDescent="0.25">
      <c r="A4" s="12" t="s">
        <v>45</v>
      </c>
      <c r="B4" s="19">
        <v>1556329604411</v>
      </c>
      <c r="C4" s="12" t="s">
        <v>4108</v>
      </c>
      <c r="D4" s="12" t="s">
        <v>12</v>
      </c>
      <c r="E4" s="6" t="s">
        <v>4</v>
      </c>
      <c r="F4" s="5">
        <f>decoded__2[[#This Row],[FRT_DEC]]-B3</f>
        <v>38</v>
      </c>
      <c r="G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INFO]]))),G3)</f>
        <v>clid</v>
      </c>
      <c r="I4" s="6" t="s">
        <v>20</v>
      </c>
      <c r="J4" s="2">
        <f>COUNTIF($E:$E,$I4)</f>
        <v>1544</v>
      </c>
    </row>
    <row r="5" spans="1:18" x14ac:dyDescent="0.25">
      <c r="A5" s="12" t="s">
        <v>732</v>
      </c>
      <c r="B5" s="19">
        <v>1556329604415</v>
      </c>
      <c r="C5" s="12" t="s">
        <v>4109</v>
      </c>
      <c r="D5" s="12" t="s">
        <v>14</v>
      </c>
      <c r="E5" s="6" t="s">
        <v>6</v>
      </c>
      <c r="F5" s="5">
        <f>decoded__2[[#This Row],[FRT_DEC]]-B4</f>
        <v>4</v>
      </c>
      <c r="G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INFO]]))),G4)</f>
        <v>clid</v>
      </c>
      <c r="I5" s="6" t="s">
        <v>21</v>
      </c>
      <c r="J5" s="2">
        <f>COUNTIF($E:$E,$I5)</f>
        <v>10</v>
      </c>
    </row>
    <row r="6" spans="1:18" x14ac:dyDescent="0.25">
      <c r="A6" s="12" t="s">
        <v>733</v>
      </c>
      <c r="B6" s="19">
        <v>1556329604425</v>
      </c>
      <c r="C6" s="12" t="s">
        <v>4110</v>
      </c>
      <c r="D6" s="12" t="s">
        <v>14</v>
      </c>
      <c r="E6" s="6" t="s">
        <v>2005</v>
      </c>
      <c r="F6" s="5">
        <f>decoded__2[[#This Row],[FRT_DEC]]-B5</f>
        <v>10</v>
      </c>
      <c r="G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INFO]]))),G5)</f>
        <v>clid</v>
      </c>
      <c r="I6" s="6" t="s">
        <v>1171</v>
      </c>
      <c r="J6" s="2" cm="1">
        <f t="array" ref="J6">SUM(IF(FREQUENCY(A2:A11,A2:A11)&gt;0,1))</f>
        <v>0</v>
      </c>
    </row>
    <row r="7" spans="1:18" x14ac:dyDescent="0.25">
      <c r="A7" s="12" t="s">
        <v>46</v>
      </c>
      <c r="B7" s="19">
        <v>1556329604431</v>
      </c>
      <c r="C7" s="12" t="s">
        <v>4111</v>
      </c>
      <c r="D7" s="12" t="s">
        <v>2006</v>
      </c>
      <c r="E7" s="6" t="s">
        <v>2148</v>
      </c>
      <c r="F7" s="5">
        <f>decoded__2[[#This Row],[FRT_DEC]]-B6</f>
        <v>6</v>
      </c>
      <c r="G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INFO]]))),G6)</f>
        <v>clid</v>
      </c>
      <c r="I7" s="6" t="s">
        <v>35</v>
      </c>
      <c r="J7" s="2">
        <f>COUNTIF($E:$E,$I7)</f>
        <v>10</v>
      </c>
      <c r="K7" s="11">
        <f>COUNTIF(E:E,I7&amp;"SUCCESS*")</f>
        <v>10</v>
      </c>
      <c r="L7" s="10">
        <f>J7-K7</f>
        <v>0</v>
      </c>
      <c r="M7" s="2">
        <f>COUNTIF($E:$E,$I7&amp;M$1)</f>
        <v>0</v>
      </c>
      <c r="N7" s="2">
        <f>COUNTIF($E:$E,$I7&amp;N$1)</f>
        <v>0</v>
      </c>
      <c r="O7" s="2">
        <f>COUNTIF($E:$E,$I7&amp;O$1)</f>
        <v>0</v>
      </c>
      <c r="P7" s="2">
        <f>COUNTIF($E:$E,$I7&amp;P$1)</f>
        <v>0</v>
      </c>
      <c r="Q7" s="2">
        <f>COUNTIF($E:$E,$I7&amp;Q$1)</f>
        <v>0</v>
      </c>
      <c r="R7" s="2">
        <f>COUNTIF($E:$E,$I7&amp;R$1)</f>
        <v>0</v>
      </c>
    </row>
    <row r="8" spans="1:18" x14ac:dyDescent="0.25">
      <c r="A8" s="12" t="s">
        <v>47</v>
      </c>
      <c r="B8" s="19">
        <v>1556329604442</v>
      </c>
      <c r="C8" s="12" t="s">
        <v>4112</v>
      </c>
      <c r="D8" s="12" t="s">
        <v>74</v>
      </c>
      <c r="E8" s="6" t="s">
        <v>3756</v>
      </c>
      <c r="F8" s="5">
        <f>decoded__2[[#This Row],[FRT_DEC]]-B7</f>
        <v>11</v>
      </c>
      <c r="G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INFO]]))),G7)</f>
        <v>clid</v>
      </c>
      <c r="I8" s="6" t="s">
        <v>30</v>
      </c>
      <c r="J8" s="2">
        <f>COUNTIF($E:$E,$I8)</f>
        <v>10</v>
      </c>
      <c r="K8" s="11">
        <f>COUNTIF(E:E,I8&amp;"SUCCESS*")</f>
        <v>10</v>
      </c>
      <c r="L8" s="10">
        <f>J8-K8</f>
        <v>0</v>
      </c>
      <c r="M8" s="2">
        <f>COUNTIF($E:$E,$I8&amp;M$1)</f>
        <v>0</v>
      </c>
      <c r="N8" s="2">
        <f>COUNTIF($E:$E,$I8&amp;N$1)</f>
        <v>0</v>
      </c>
      <c r="O8" s="2">
        <f>COUNTIF($E:$E,$I8&amp;O$1)</f>
        <v>0</v>
      </c>
      <c r="P8" s="2">
        <f>COUNTIF($E:$E,$I8&amp;P$1)</f>
        <v>0</v>
      </c>
      <c r="Q8" s="2">
        <f>COUNTIF($E:$E,$I8&amp;Q$1)</f>
        <v>0</v>
      </c>
      <c r="R8" s="2">
        <f>COUNTIF($E:$E,$I8&amp;R$1)</f>
        <v>0</v>
      </c>
    </row>
    <row r="9" spans="1:18" x14ac:dyDescent="0.25">
      <c r="A9" s="12" t="s">
        <v>734</v>
      </c>
      <c r="B9" s="19">
        <v>1556329604444</v>
      </c>
      <c r="C9" s="12" t="s">
        <v>4113</v>
      </c>
      <c r="D9" s="12" t="s">
        <v>74</v>
      </c>
      <c r="E9" s="6" t="s">
        <v>4114</v>
      </c>
      <c r="F9" s="5">
        <f>decoded__2[[#This Row],[FRT_DEC]]-B8</f>
        <v>2</v>
      </c>
      <c r="G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INFO]]))),G8)</f>
        <v>clid</v>
      </c>
      <c r="I9" s="6" t="s">
        <v>32</v>
      </c>
      <c r="J9" s="2">
        <f>COUNTIF($E:$E,$I9)</f>
        <v>146</v>
      </c>
      <c r="K9" s="11">
        <f>COUNTIF(E:E,I9&amp;"SUCCESS*")</f>
        <v>146</v>
      </c>
      <c r="L9" s="10">
        <f>J9-K9</f>
        <v>0</v>
      </c>
      <c r="M9" s="2">
        <f>COUNTIF($E:$E,$I9&amp;M$1)</f>
        <v>0</v>
      </c>
      <c r="N9" s="2">
        <f>COUNTIF($E:$E,$I9&amp;N$1)</f>
        <v>0</v>
      </c>
      <c r="O9" s="2">
        <f>COUNTIF($E:$E,$I9&amp;O$1)</f>
        <v>0</v>
      </c>
      <c r="P9" s="2">
        <f>COUNTIF($E:$E,$I9&amp;P$1)</f>
        <v>0</v>
      </c>
      <c r="Q9" s="2">
        <f>COUNTIF($E:$E,$I9&amp;Q$1)</f>
        <v>0</v>
      </c>
      <c r="R9" s="2">
        <f>COUNTIF($E:$E,$I9&amp;R$1)</f>
        <v>0</v>
      </c>
    </row>
    <row r="10" spans="1:18" x14ac:dyDescent="0.25">
      <c r="A10" s="12" t="s">
        <v>735</v>
      </c>
      <c r="B10" s="19">
        <v>1556329604460</v>
      </c>
      <c r="C10" s="12" t="s">
        <v>4115</v>
      </c>
      <c r="D10" s="12" t="s">
        <v>51</v>
      </c>
      <c r="E10" s="6" t="s">
        <v>4116</v>
      </c>
      <c r="F10" s="5">
        <f>decoded__2[[#This Row],[FRT_DEC]]-B9</f>
        <v>16</v>
      </c>
      <c r="G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INFO]]))),G9)</f>
        <v>clid</v>
      </c>
      <c r="I10" s="6" t="s">
        <v>31</v>
      </c>
      <c r="J10" s="2">
        <f>COUNTIF($E:$E,$I10)</f>
        <v>20</v>
      </c>
      <c r="K10" s="11">
        <f>COUNTIF(E:E,I10&amp;"SUCCESS*")</f>
        <v>20</v>
      </c>
      <c r="L10" s="10">
        <f t="shared" ref="L10:L17" si="0">J10-K10</f>
        <v>0</v>
      </c>
      <c r="M10" s="2">
        <f>COUNTIF($E:$E,$I10&amp;M$1)</f>
        <v>0</v>
      </c>
      <c r="N10" s="2">
        <f>COUNTIF($E:$E,$I10&amp;N$1)</f>
        <v>0</v>
      </c>
      <c r="O10" s="2">
        <f>COUNTIF($E:$E,$I10&amp;O$1)</f>
        <v>0</v>
      </c>
      <c r="P10" s="2">
        <f>COUNTIF($E:$E,$I10&amp;P$1)</f>
        <v>0</v>
      </c>
      <c r="Q10" s="2">
        <f>COUNTIF($E:$E,$I10&amp;Q$1)</f>
        <v>0</v>
      </c>
      <c r="R10" s="2">
        <f>COUNTIF($E:$E,$I10&amp;R$1)</f>
        <v>0</v>
      </c>
    </row>
    <row r="11" spans="1:18" x14ac:dyDescent="0.25">
      <c r="A11" s="12" t="s">
        <v>789</v>
      </c>
      <c r="B11" s="19">
        <v>1556329604463</v>
      </c>
      <c r="C11" s="12" t="s">
        <v>4117</v>
      </c>
      <c r="D11" s="12" t="s">
        <v>51</v>
      </c>
      <c r="E11" s="6" t="s">
        <v>4118</v>
      </c>
      <c r="F11" s="5">
        <f>decoded__2[[#This Row],[FRT_DEC]]-B10</f>
        <v>3</v>
      </c>
      <c r="G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INFO]]))),G10)</f>
        <v>clid</v>
      </c>
      <c r="I11" s="6" t="s">
        <v>40</v>
      </c>
      <c r="J11" s="2">
        <f>COUNTIF($E:$E,$I11)</f>
        <v>30</v>
      </c>
      <c r="K11" s="11">
        <f>COUNTIF(E:E,I11&amp;"SUCCESS*")</f>
        <v>30</v>
      </c>
      <c r="L11" s="10">
        <f t="shared" si="0"/>
        <v>0</v>
      </c>
      <c r="M11" s="2">
        <f>COUNTIF($E:$E,$I11&amp;M$1)</f>
        <v>0</v>
      </c>
      <c r="N11" s="2">
        <f>COUNTIF($E:$E,$I11&amp;N$1)</f>
        <v>0</v>
      </c>
      <c r="O11" s="2">
        <f>COUNTIF($E:$E,$I11&amp;O$1)</f>
        <v>0</v>
      </c>
      <c r="P11" s="2">
        <f>COUNTIF($E:$E,$I11&amp;P$1)</f>
        <v>0</v>
      </c>
      <c r="Q11" s="2">
        <f>COUNTIF($E:$E,$I11&amp;Q$1)</f>
        <v>0</v>
      </c>
      <c r="R11" s="2">
        <f>COUNTIF($E:$E,$I11&amp;R$1)</f>
        <v>0</v>
      </c>
    </row>
    <row r="12" spans="1:18" x14ac:dyDescent="0.25">
      <c r="A12" s="12" t="s">
        <v>790</v>
      </c>
      <c r="B12" s="19">
        <v>1556329604469</v>
      </c>
      <c r="C12" s="12" t="s">
        <v>4119</v>
      </c>
      <c r="D12" s="12" t="s">
        <v>11</v>
      </c>
      <c r="E12" s="6" t="s">
        <v>4120</v>
      </c>
      <c r="F12" s="5">
        <f>decoded__2[[#This Row],[FRT_DEC]]-B11</f>
        <v>6</v>
      </c>
      <c r="G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INFO]]))),G11)</f>
        <v>clid</v>
      </c>
      <c r="I12" s="6" t="s">
        <v>41</v>
      </c>
      <c r="J12" s="2">
        <f>COUNTIF($E:$E,$I12)</f>
        <v>39</v>
      </c>
      <c r="K12" s="11">
        <f>COUNTIF(E:E,I12&amp;"SUCCESS*")</f>
        <v>39</v>
      </c>
      <c r="L12" s="10">
        <f t="shared" si="0"/>
        <v>0</v>
      </c>
      <c r="M12" s="2">
        <f>COUNTIF($E:$E,$I12&amp;M$1)</f>
        <v>0</v>
      </c>
      <c r="N12" s="2">
        <f>COUNTIF($E:$E,$I12&amp;N$1)</f>
        <v>0</v>
      </c>
      <c r="O12" s="2">
        <f>COUNTIF($E:$E,$I12&amp;O$1)</f>
        <v>0</v>
      </c>
      <c r="P12" s="2">
        <f>COUNTIF($E:$E,$I12&amp;P$1)</f>
        <v>0</v>
      </c>
      <c r="Q12" s="2">
        <f>COUNTIF($E:$E,$I12&amp;Q$1)</f>
        <v>0</v>
      </c>
      <c r="R12" s="2">
        <f>COUNTIF($E:$E,$I12&amp;R$1)</f>
        <v>0</v>
      </c>
    </row>
    <row r="13" spans="1:18" x14ac:dyDescent="0.25">
      <c r="A13" s="12" t="s">
        <v>50</v>
      </c>
      <c r="B13" s="19">
        <v>1556329604480</v>
      </c>
      <c r="C13" s="12" t="s">
        <v>4121</v>
      </c>
      <c r="D13" s="12" t="s">
        <v>8</v>
      </c>
      <c r="E13" s="6" t="s">
        <v>4084</v>
      </c>
      <c r="F13" s="5">
        <f>decoded__2[[#This Row],[FRT_DEC]]-B12</f>
        <v>11</v>
      </c>
      <c r="G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INFO]]))),G12)</f>
        <v>clid</v>
      </c>
      <c r="I13" s="6" t="s">
        <v>33</v>
      </c>
      <c r="J13" s="2">
        <f>COUNTIF($E:$E,$I13)</f>
        <v>10</v>
      </c>
      <c r="K13" s="11">
        <f>COUNTIF(E:E,I13&amp;"SUCCESS*")</f>
        <v>10</v>
      </c>
      <c r="L13" s="10">
        <f t="shared" si="0"/>
        <v>0</v>
      </c>
      <c r="M13" s="2">
        <f>COUNTIF($E:$E,$I13&amp;M$1)</f>
        <v>0</v>
      </c>
      <c r="N13" s="2">
        <f>COUNTIF($E:$E,$I13&amp;N$1)</f>
        <v>0</v>
      </c>
      <c r="O13" s="2">
        <f>COUNTIF($E:$E,$I13&amp;O$1)</f>
        <v>0</v>
      </c>
      <c r="P13" s="2">
        <f>COUNTIF($E:$E,$I13&amp;P$1)</f>
        <v>0</v>
      </c>
      <c r="Q13" s="2">
        <f>COUNTIF($E:$E,$I13&amp;Q$1)</f>
        <v>0</v>
      </c>
      <c r="R13" s="2">
        <f>COUNTIF($E:$E,$I13&amp;R$1)</f>
        <v>0</v>
      </c>
    </row>
    <row r="14" spans="1:18" x14ac:dyDescent="0.25">
      <c r="A14" s="12" t="s">
        <v>736</v>
      </c>
      <c r="B14" s="19">
        <v>1556329604498</v>
      </c>
      <c r="C14" s="12" t="s">
        <v>4122</v>
      </c>
      <c r="D14" s="12" t="s">
        <v>12</v>
      </c>
      <c r="E14" s="6" t="s">
        <v>4</v>
      </c>
      <c r="F14" s="5">
        <f>decoded__2[[#This Row],[FRT_DEC]]-B13</f>
        <v>18</v>
      </c>
      <c r="G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INFO]]))),G13)</f>
        <v>clid</v>
      </c>
      <c r="I14" s="6" t="s">
        <v>48</v>
      </c>
      <c r="J14" s="2">
        <f>COUNTIF($E:$E,$I14)</f>
        <v>10</v>
      </c>
      <c r="K14" s="11">
        <f>COUNTIF(E:E,I14&amp;"SUCCESS*")</f>
        <v>10</v>
      </c>
      <c r="L14" s="10">
        <f t="shared" si="0"/>
        <v>0</v>
      </c>
      <c r="M14" s="2">
        <f>COUNTIF($E:$E,$I14&amp;M$1)</f>
        <v>0</v>
      </c>
      <c r="N14" s="2">
        <f>COUNTIF($E:$E,$I14&amp;N$1)</f>
        <v>0</v>
      </c>
      <c r="O14" s="2">
        <f>COUNTIF($E:$E,$I14&amp;O$1)</f>
        <v>0</v>
      </c>
      <c r="P14" s="2">
        <f>COUNTIF($E:$E,$I14&amp;P$1)</f>
        <v>0</v>
      </c>
      <c r="Q14" s="2">
        <f>COUNTIF($E:$E,$I14&amp;Q$1)</f>
        <v>0</v>
      </c>
      <c r="R14" s="2">
        <f>COUNTIF($E:$E,$I14&amp;R$1)</f>
        <v>0</v>
      </c>
    </row>
    <row r="15" spans="1:18" x14ac:dyDescent="0.25">
      <c r="A15" s="12" t="s">
        <v>791</v>
      </c>
      <c r="B15" s="19">
        <v>1556329604503</v>
      </c>
      <c r="C15" s="12" t="s">
        <v>4123</v>
      </c>
      <c r="D15" s="12" t="s">
        <v>8</v>
      </c>
      <c r="E15" s="6" t="s">
        <v>4124</v>
      </c>
      <c r="F15" s="5">
        <f>decoded__2[[#This Row],[FRT_DEC]]-B14</f>
        <v>5</v>
      </c>
      <c r="G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INFO]]))),G14)</f>
        <v>clid</v>
      </c>
      <c r="I15" s="6" t="s">
        <v>49</v>
      </c>
      <c r="J15" s="2">
        <f>COUNTIF($E:$E,$I15)</f>
        <v>9</v>
      </c>
      <c r="K15" s="11">
        <f>COUNTIF(E:E,I15&amp;"SUCCESS*")</f>
        <v>9</v>
      </c>
      <c r="L15" s="10">
        <f t="shared" si="0"/>
        <v>0</v>
      </c>
      <c r="M15" s="2">
        <f>COUNTIF($E:$E,$I15&amp;M$1)</f>
        <v>0</v>
      </c>
      <c r="N15" s="2">
        <f>COUNTIF($E:$E,$I15&amp;N$1)</f>
        <v>0</v>
      </c>
      <c r="O15" s="2">
        <f>COUNTIF($E:$E,$I15&amp;O$1)</f>
        <v>0</v>
      </c>
      <c r="P15" s="2">
        <f>COUNTIF($E:$E,$I15&amp;P$1)</f>
        <v>0</v>
      </c>
      <c r="Q15" s="2">
        <f>COUNTIF($E:$E,$I15&amp;Q$1)</f>
        <v>0</v>
      </c>
      <c r="R15" s="2">
        <f>COUNTIF($E:$E,$I15&amp;R$1)</f>
        <v>0</v>
      </c>
    </row>
    <row r="16" spans="1:18" x14ac:dyDescent="0.25">
      <c r="A16" s="12" t="s">
        <v>792</v>
      </c>
      <c r="B16" s="19">
        <v>1556331933347</v>
      </c>
      <c r="C16" s="12" t="s">
        <v>4125</v>
      </c>
      <c r="D16" s="12" t="s">
        <v>10</v>
      </c>
      <c r="E16" s="6" t="s">
        <v>4126</v>
      </c>
      <c r="F16" s="5">
        <f>decoded__2[[#This Row],[FRT_DEC]]-B15</f>
        <v>2328844</v>
      </c>
      <c r="G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INFO]]))),G15)</f>
        <v>clid</v>
      </c>
      <c r="I16" s="6" t="s">
        <v>1897</v>
      </c>
      <c r="J16" s="2">
        <f>COUNTIF($E:$E,$I16)</f>
        <v>40</v>
      </c>
      <c r="K16" s="11">
        <f>COUNTIF(E:E,I16&amp;"SUCCESS*")</f>
        <v>40</v>
      </c>
      <c r="L16" s="10">
        <f t="shared" si="0"/>
        <v>0</v>
      </c>
      <c r="M16" s="2">
        <f>COUNTIF($E:$E,$I16&amp;M$1)</f>
        <v>0</v>
      </c>
      <c r="N16" s="2">
        <f>COUNTIF($E:$E,$I16&amp;N$1)</f>
        <v>0</v>
      </c>
      <c r="O16" s="2">
        <f>COUNTIF($E:$E,$I16&amp;O$1)</f>
        <v>0</v>
      </c>
      <c r="P16" s="7">
        <f>COUNTIF($E:$E,$I16&amp;P$1)</f>
        <v>0</v>
      </c>
      <c r="Q16" s="7">
        <f>COUNTIF($E:$E,$I16&amp;Q$1)</f>
        <v>0</v>
      </c>
      <c r="R16" s="7">
        <f>COUNTIF($E:$E,$I16&amp;R$1)</f>
        <v>0</v>
      </c>
    </row>
    <row r="17" spans="1:18" ht="30" x14ac:dyDescent="0.25">
      <c r="A17" s="12" t="s">
        <v>793</v>
      </c>
      <c r="B17" s="19">
        <v>1556331933350</v>
      </c>
      <c r="C17" s="12" t="s">
        <v>4127</v>
      </c>
      <c r="D17" s="12" t="s">
        <v>10</v>
      </c>
      <c r="E17" s="6" t="s">
        <v>4128</v>
      </c>
      <c r="F17" s="5">
        <f>decoded__2[[#This Row],[FRT_DEC]]-B16</f>
        <v>3</v>
      </c>
      <c r="G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INFO]]))),G16)</f>
        <v>clid</v>
      </c>
      <c r="I17" s="6" t="s">
        <v>1896</v>
      </c>
      <c r="J17" s="2">
        <f>COUNTIF($E:$E,$I17)</f>
        <v>39</v>
      </c>
      <c r="K17" s="11">
        <f>COUNTIF(E:E,I17&amp;"SUCCESS*")</f>
        <v>39</v>
      </c>
      <c r="L17" s="10">
        <f t="shared" si="0"/>
        <v>0</v>
      </c>
      <c r="M17" s="2">
        <f>COUNTIF($E:$E,$I17&amp;M$1)</f>
        <v>0</v>
      </c>
      <c r="N17" s="2">
        <f>COUNTIF($E:$E,$I17&amp;N$1)</f>
        <v>0</v>
      </c>
      <c r="O17" s="2">
        <f>COUNTIF($E:$E,$I17&amp;O$1)</f>
        <v>0</v>
      </c>
      <c r="P17" s="7">
        <f>COUNTIF($E:$E,$I17&amp;P$1)</f>
        <v>0</v>
      </c>
      <c r="Q17" s="7">
        <f>COUNTIF($E:$E,$I17&amp;Q$1)</f>
        <v>0</v>
      </c>
      <c r="R17" s="7">
        <f>COUNTIF($E:$E,$I17&amp;R$1)</f>
        <v>0</v>
      </c>
    </row>
    <row r="18" spans="1:18" x14ac:dyDescent="0.25">
      <c r="A18" s="12" t="s">
        <v>794</v>
      </c>
      <c r="B18" s="19">
        <v>1556331933353</v>
      </c>
      <c r="C18" s="12" t="s">
        <v>4129</v>
      </c>
      <c r="D18" s="12" t="s">
        <v>10</v>
      </c>
      <c r="E18" s="6" t="s">
        <v>4130</v>
      </c>
      <c r="F18" s="5">
        <f>decoded__2[[#This Row],[FRT_DEC]]-B17</f>
        <v>3</v>
      </c>
      <c r="G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INFO]]))),G17)</f>
        <v>clid</v>
      </c>
      <c r="I18" s="6" t="s">
        <v>18</v>
      </c>
      <c r="J18" s="2">
        <f>COUNTIF($E:$E,$I18)</f>
        <v>19</v>
      </c>
      <c r="K18" s="11">
        <f>COUNTIF($E:$E,$I18&amp;"SUCCESS*")</f>
        <v>18</v>
      </c>
      <c r="L18" s="10">
        <f>J18-K18</f>
        <v>1</v>
      </c>
      <c r="M18" s="2">
        <f>COUNTIF($E:$E,$I18&amp;M$1)</f>
        <v>0</v>
      </c>
      <c r="N18" s="2">
        <f>COUNTIF($E:$E,$I18&amp;N$1)</f>
        <v>0</v>
      </c>
      <c r="O18" s="2">
        <f>COUNTIF($E:$E,$I18&amp;O$1)</f>
        <v>0</v>
      </c>
      <c r="P18" s="2">
        <f>COUNTIF($E:$E,$I18&amp;P$1)</f>
        <v>0</v>
      </c>
      <c r="Q18" s="2">
        <f>COUNTIF($E:$E,$I18&amp;Q$1)</f>
        <v>0</v>
      </c>
      <c r="R18" s="2">
        <f>COUNTIF($E:$E,$I18&amp;R$1)</f>
        <v>0</v>
      </c>
    </row>
    <row r="19" spans="1:18" x14ac:dyDescent="0.25">
      <c r="A19" s="12" t="s">
        <v>800</v>
      </c>
      <c r="B19" s="19">
        <v>1556331933358</v>
      </c>
      <c r="C19" s="12" t="s">
        <v>4131</v>
      </c>
      <c r="D19" s="12" t="s">
        <v>1131</v>
      </c>
      <c r="E19" s="6" t="s">
        <v>2120</v>
      </c>
      <c r="F19" s="5">
        <f>decoded__2[[#This Row],[FRT_DEC]]-B18</f>
        <v>5</v>
      </c>
      <c r="G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INFO]]))),G18)</f>
        <v>clid</v>
      </c>
    </row>
    <row r="20" spans="1:18" x14ac:dyDescent="0.25">
      <c r="A20" s="12" t="s">
        <v>801</v>
      </c>
      <c r="B20" s="19">
        <v>1556331933361</v>
      </c>
      <c r="C20" s="12" t="s">
        <v>4132</v>
      </c>
      <c r="D20" s="12" t="s">
        <v>1131</v>
      </c>
      <c r="E20" s="6" t="s">
        <v>2128</v>
      </c>
      <c r="F20" s="5">
        <f>decoded__2[[#This Row],[FRT_DEC]]-B19</f>
        <v>3</v>
      </c>
      <c r="G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INFO]]))),G19)</f>
        <v>clid</v>
      </c>
    </row>
    <row r="21" spans="1:18" x14ac:dyDescent="0.25">
      <c r="A21" s="12" t="s">
        <v>700</v>
      </c>
      <c r="B21" s="19">
        <v>1556331933364</v>
      </c>
      <c r="C21" s="12" t="s">
        <v>4133</v>
      </c>
      <c r="D21" s="12" t="s">
        <v>65</v>
      </c>
      <c r="E21" s="6" t="s">
        <v>66</v>
      </c>
      <c r="F21" s="5">
        <f>decoded__2[[#This Row],[FRT_DEC]]-B20</f>
        <v>3</v>
      </c>
      <c r="G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INFO]]))),G20)</f>
        <v>clid</v>
      </c>
      <c r="I21" s="6" t="s">
        <v>22</v>
      </c>
      <c r="J21" s="2">
        <f>COUNTIF($E:$E,$I21)</f>
        <v>289</v>
      </c>
    </row>
    <row r="22" spans="1:18" x14ac:dyDescent="0.25">
      <c r="A22" s="12" t="s">
        <v>737</v>
      </c>
      <c r="B22" s="19">
        <v>1556331933370</v>
      </c>
      <c r="C22" s="12" t="s">
        <v>4134</v>
      </c>
      <c r="D22" s="12" t="s">
        <v>97</v>
      </c>
      <c r="E22" s="6" t="s">
        <v>2149</v>
      </c>
      <c r="F22" s="5">
        <f>decoded__2[[#This Row],[FRT_DEC]]-B21</f>
        <v>6</v>
      </c>
      <c r="G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INFO]]))),G21)</f>
        <v>clid</v>
      </c>
      <c r="I22" s="6" t="s">
        <v>23</v>
      </c>
      <c r="J22" s="2">
        <f>COUNTIF($E:$E,$I22)</f>
        <v>247</v>
      </c>
    </row>
    <row r="23" spans="1:18" x14ac:dyDescent="0.25">
      <c r="A23" s="12" t="s">
        <v>1086</v>
      </c>
      <c r="B23" s="19">
        <v>1556331933378</v>
      </c>
      <c r="C23" s="12" t="s">
        <v>4135</v>
      </c>
      <c r="D23" s="12" t="s">
        <v>11</v>
      </c>
      <c r="E23" s="6" t="s">
        <v>4001</v>
      </c>
      <c r="F23" s="5">
        <f>decoded__2[[#This Row],[FRT_DEC]]-B22</f>
        <v>8</v>
      </c>
      <c r="G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INFO]]))),G22)</f>
        <v>clid</v>
      </c>
      <c r="I23" s="6" t="s">
        <v>24</v>
      </c>
      <c r="J23" s="2">
        <f>COUNTIF($E:$E,$I23)</f>
        <v>245</v>
      </c>
    </row>
    <row r="24" spans="1:18" x14ac:dyDescent="0.25">
      <c r="A24" s="12" t="s">
        <v>1087</v>
      </c>
      <c r="B24" s="19">
        <v>1556331933395</v>
      </c>
      <c r="C24" s="12" t="s">
        <v>4136</v>
      </c>
      <c r="D24" s="12" t="s">
        <v>9</v>
      </c>
      <c r="E24" s="6" t="s">
        <v>4002</v>
      </c>
      <c r="F24" s="5">
        <f>decoded__2[[#This Row],[FRT_DEC]]-B23</f>
        <v>17</v>
      </c>
      <c r="G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INFO]]))),G23)</f>
        <v>clid</v>
      </c>
      <c r="I24" s="6" t="s">
        <v>25</v>
      </c>
      <c r="J24" s="2">
        <f>COUNTIF($E:$E,$I24)</f>
        <v>44</v>
      </c>
    </row>
    <row r="25" spans="1:18" x14ac:dyDescent="0.25">
      <c r="A25" s="12" t="s">
        <v>863</v>
      </c>
      <c r="B25" s="19">
        <v>1556331933398</v>
      </c>
      <c r="C25" s="12" t="s">
        <v>4137</v>
      </c>
      <c r="D25" s="12" t="s">
        <v>97</v>
      </c>
      <c r="E25" s="6" t="s">
        <v>2150</v>
      </c>
      <c r="F25" s="5">
        <f>decoded__2[[#This Row],[FRT_DEC]]-B24</f>
        <v>3</v>
      </c>
      <c r="G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INFO]]))),G24)</f>
        <v>clid</v>
      </c>
      <c r="I25" s="6" t="s">
        <v>26</v>
      </c>
      <c r="J25" s="2">
        <f>COUNTIF($E:$E,$I25)</f>
        <v>34</v>
      </c>
    </row>
    <row r="26" spans="1:18" x14ac:dyDescent="0.25">
      <c r="A26" s="12" t="s">
        <v>701</v>
      </c>
      <c r="B26" s="19">
        <v>1556331937128</v>
      </c>
      <c r="C26" s="12" t="s">
        <v>4138</v>
      </c>
      <c r="D26" s="12" t="s">
        <v>57</v>
      </c>
      <c r="E26" s="6" t="s">
        <v>2154</v>
      </c>
      <c r="F26" s="5">
        <f>decoded__2[[#This Row],[FRT_DEC]]-B25</f>
        <v>3730</v>
      </c>
      <c r="G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INFO]]))),G25)</f>
        <v>clid</v>
      </c>
    </row>
    <row r="27" spans="1:18" x14ac:dyDescent="0.25">
      <c r="A27" s="12" t="s">
        <v>702</v>
      </c>
      <c r="B27" s="19">
        <v>1556331937135</v>
      </c>
      <c r="C27" s="12" t="s">
        <v>4139</v>
      </c>
      <c r="D27" s="12" t="s">
        <v>57</v>
      </c>
      <c r="E27" s="6" t="s">
        <v>2152</v>
      </c>
      <c r="F27" s="5">
        <f>decoded__2[[#This Row],[FRT_DEC]]-B26</f>
        <v>7</v>
      </c>
      <c r="G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INFO]]))),G26)</f>
        <v>clid</v>
      </c>
    </row>
    <row r="28" spans="1:18" x14ac:dyDescent="0.25">
      <c r="A28" s="12" t="s">
        <v>802</v>
      </c>
      <c r="B28" s="19">
        <v>1556331937138</v>
      </c>
      <c r="C28" s="12" t="s">
        <v>4140</v>
      </c>
      <c r="D28" s="12" t="s">
        <v>57</v>
      </c>
      <c r="E28" s="6" t="s">
        <v>60</v>
      </c>
      <c r="F28" s="5">
        <f>decoded__2[[#This Row],[FRT_DEC]]-B27</f>
        <v>3</v>
      </c>
      <c r="G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INFO]]))),G27)</f>
        <v>clid</v>
      </c>
    </row>
    <row r="29" spans="1:18" x14ac:dyDescent="0.25">
      <c r="A29" s="12" t="s">
        <v>1088</v>
      </c>
      <c r="B29" s="19">
        <v>1556331937141</v>
      </c>
      <c r="C29" s="12" t="s">
        <v>4141</v>
      </c>
      <c r="D29" s="12" t="s">
        <v>61</v>
      </c>
      <c r="E29" s="6" t="s">
        <v>4142</v>
      </c>
      <c r="F29" s="5">
        <f>decoded__2[[#This Row],[FRT_DEC]]-B28</f>
        <v>3</v>
      </c>
      <c r="G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INFO]]))),G28)</f>
        <v>clid</v>
      </c>
    </row>
    <row r="30" spans="1:18" x14ac:dyDescent="0.25">
      <c r="A30" s="12" t="s">
        <v>1089</v>
      </c>
      <c r="B30" s="19">
        <v>1556331937146</v>
      </c>
      <c r="C30" s="12" t="s">
        <v>4143</v>
      </c>
      <c r="D30" s="12" t="s">
        <v>62</v>
      </c>
      <c r="E30" s="6" t="s">
        <v>63</v>
      </c>
      <c r="F30" s="5">
        <f>decoded__2[[#This Row],[FRT_DEC]]-B29</f>
        <v>5</v>
      </c>
      <c r="G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INFO]]))),G29)</f>
        <v>clid</v>
      </c>
    </row>
    <row r="31" spans="1:18" x14ac:dyDescent="0.25">
      <c r="A31" s="12" t="s">
        <v>68</v>
      </c>
      <c r="B31" s="19">
        <v>1556331937158</v>
      </c>
      <c r="C31" s="12" t="s">
        <v>4144</v>
      </c>
      <c r="D31" s="12" t="s">
        <v>1131</v>
      </c>
      <c r="E31" s="6" t="s">
        <v>2151</v>
      </c>
      <c r="F31" s="5">
        <f>decoded__2[[#This Row],[FRT_DEC]]-B30</f>
        <v>12</v>
      </c>
      <c r="G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INFO]]))),G30)</f>
        <v>clid</v>
      </c>
    </row>
    <row r="32" spans="1:18" x14ac:dyDescent="0.25">
      <c r="A32" s="12" t="s">
        <v>703</v>
      </c>
      <c r="B32" s="19">
        <v>1556331937163</v>
      </c>
      <c r="C32" s="12" t="s">
        <v>4145</v>
      </c>
      <c r="D32" s="12" t="s">
        <v>1131</v>
      </c>
      <c r="E32" s="6" t="s">
        <v>2153</v>
      </c>
      <c r="F32" s="5">
        <f>decoded__2[[#This Row],[FRT_DEC]]-B31</f>
        <v>5</v>
      </c>
      <c r="G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INFO]]))),G31)</f>
        <v>clid</v>
      </c>
    </row>
    <row r="33" spans="1:7" x14ac:dyDescent="0.25">
      <c r="A33" s="12" t="s">
        <v>704</v>
      </c>
      <c r="B33" s="19">
        <v>1556331937174</v>
      </c>
      <c r="C33" s="12" t="s">
        <v>4146</v>
      </c>
      <c r="D33" s="12" t="s">
        <v>65</v>
      </c>
      <c r="E33" s="6" t="s">
        <v>66</v>
      </c>
      <c r="F33" s="5">
        <f>decoded__2[[#This Row],[FRT_DEC]]-B32</f>
        <v>11</v>
      </c>
      <c r="G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INFO]]))),G32)</f>
        <v>clid</v>
      </c>
    </row>
    <row r="34" spans="1:7" x14ac:dyDescent="0.25">
      <c r="A34" s="12" t="s">
        <v>705</v>
      </c>
      <c r="B34" s="19">
        <v>1556331937179</v>
      </c>
      <c r="C34" s="12" t="s">
        <v>4147</v>
      </c>
      <c r="D34" s="12" t="s">
        <v>8</v>
      </c>
      <c r="E34" s="6" t="s">
        <v>4003</v>
      </c>
      <c r="F34" s="5">
        <f>decoded__2[[#This Row],[FRT_DEC]]-B33</f>
        <v>5</v>
      </c>
      <c r="G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INFO]]))),G33)</f>
        <v>clid</v>
      </c>
    </row>
    <row r="35" spans="1:7" x14ac:dyDescent="0.25">
      <c r="A35" s="12" t="s">
        <v>706</v>
      </c>
      <c r="B35" s="19">
        <v>1556331937185</v>
      </c>
      <c r="C35" s="12" t="s">
        <v>4148</v>
      </c>
      <c r="D35" s="12" t="s">
        <v>11</v>
      </c>
      <c r="E35" s="6" t="s">
        <v>4004</v>
      </c>
      <c r="F35" s="5">
        <f>decoded__2[[#This Row],[FRT_DEC]]-B34</f>
        <v>6</v>
      </c>
      <c r="G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INFO]]))),G34)</f>
        <v>clid</v>
      </c>
    </row>
    <row r="36" spans="1:7" x14ac:dyDescent="0.25">
      <c r="A36" s="12" t="s">
        <v>707</v>
      </c>
      <c r="B36" s="19">
        <v>1556331937197</v>
      </c>
      <c r="C36" s="12" t="s">
        <v>4149</v>
      </c>
      <c r="D36" s="12" t="s">
        <v>97</v>
      </c>
      <c r="E36" s="6" t="s">
        <v>3741</v>
      </c>
      <c r="F36" s="5">
        <f>decoded__2[[#This Row],[FRT_DEC]]-B35</f>
        <v>12</v>
      </c>
      <c r="G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INFO]]))),G35)</f>
        <v>clid</v>
      </c>
    </row>
    <row r="37" spans="1:7" x14ac:dyDescent="0.25">
      <c r="A37" s="12" t="s">
        <v>69</v>
      </c>
      <c r="B37" s="19">
        <v>1556331937203</v>
      </c>
      <c r="C37" s="12" t="s">
        <v>4150</v>
      </c>
      <c r="D37" s="12" t="s">
        <v>97</v>
      </c>
      <c r="E37" s="6" t="s">
        <v>2127</v>
      </c>
      <c r="F37" s="5">
        <f>decoded__2[[#This Row],[FRT_DEC]]-B36</f>
        <v>6</v>
      </c>
      <c r="G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INFO]]))),G36)</f>
        <v>clid</v>
      </c>
    </row>
    <row r="38" spans="1:7" x14ac:dyDescent="0.25">
      <c r="A38" s="12" t="s">
        <v>70</v>
      </c>
      <c r="B38" s="19">
        <v>1556331937216</v>
      </c>
      <c r="C38" s="12" t="s">
        <v>4151</v>
      </c>
      <c r="D38" s="12" t="s">
        <v>9</v>
      </c>
      <c r="E38" s="6" t="s">
        <v>4002</v>
      </c>
      <c r="F38" s="5">
        <f>decoded__2[[#This Row],[FRT_DEC]]-B37</f>
        <v>13</v>
      </c>
      <c r="G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INFO]]))),G37)</f>
        <v>clid</v>
      </c>
    </row>
    <row r="39" spans="1:7" x14ac:dyDescent="0.25">
      <c r="A39" s="12" t="s">
        <v>72</v>
      </c>
      <c r="B39" s="19">
        <v>1556331937220</v>
      </c>
      <c r="C39" s="12" t="s">
        <v>4152</v>
      </c>
      <c r="D39" s="12" t="s">
        <v>97</v>
      </c>
      <c r="E39" s="6" t="s">
        <v>2146</v>
      </c>
      <c r="F39" s="5">
        <f>decoded__2[[#This Row],[FRT_DEC]]-B38</f>
        <v>4</v>
      </c>
      <c r="G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INFO]]))),G38)</f>
        <v>clid</v>
      </c>
    </row>
    <row r="40" spans="1:7" x14ac:dyDescent="0.25">
      <c r="A40" s="12" t="s">
        <v>708</v>
      </c>
      <c r="B40" s="19">
        <v>1556331937954</v>
      </c>
      <c r="C40" s="12" t="s">
        <v>4153</v>
      </c>
      <c r="D40" s="12" t="s">
        <v>12</v>
      </c>
      <c r="E40" s="6" t="s">
        <v>4</v>
      </c>
      <c r="F40" s="5">
        <f>decoded__2[[#This Row],[FRT_DEC]]-B39</f>
        <v>734</v>
      </c>
      <c r="G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INFO]]))),G39)</f>
        <v>clid</v>
      </c>
    </row>
    <row r="41" spans="1:7" x14ac:dyDescent="0.25">
      <c r="A41" s="12" t="s">
        <v>709</v>
      </c>
      <c r="B41" s="19">
        <v>1556331937959</v>
      </c>
      <c r="C41" s="12" t="s">
        <v>4154</v>
      </c>
      <c r="D41" s="12" t="s">
        <v>8</v>
      </c>
      <c r="E41" s="6" t="s">
        <v>4081</v>
      </c>
      <c r="F41" s="5">
        <f>decoded__2[[#This Row],[FRT_DEC]]-B40</f>
        <v>5</v>
      </c>
      <c r="G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INFO]]))),G40)</f>
        <v>clid</v>
      </c>
    </row>
    <row r="42" spans="1:7" x14ac:dyDescent="0.25">
      <c r="A42" s="12" t="s">
        <v>75</v>
      </c>
      <c r="B42" s="19">
        <v>1556334965368</v>
      </c>
      <c r="C42" s="12" t="s">
        <v>4155</v>
      </c>
      <c r="D42" s="12" t="s">
        <v>13</v>
      </c>
      <c r="E42" s="6" t="s">
        <v>5</v>
      </c>
      <c r="F42" s="5">
        <f>decoded__2[[#This Row],[FRT_DEC]]-B41</f>
        <v>3027409</v>
      </c>
      <c r="G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INFO]]))),G41)</f>
        <v>clid</v>
      </c>
    </row>
    <row r="43" spans="1:7" x14ac:dyDescent="0.25">
      <c r="A43" s="12" t="s">
        <v>77</v>
      </c>
      <c r="B43" s="19">
        <v>1556334965373</v>
      </c>
      <c r="C43" s="12" t="s">
        <v>4156</v>
      </c>
      <c r="D43" s="12" t="s">
        <v>11</v>
      </c>
      <c r="E43" s="6" t="s">
        <v>4005</v>
      </c>
      <c r="F43" s="5">
        <f>decoded__2[[#This Row],[FRT_DEC]]-B42</f>
        <v>5</v>
      </c>
      <c r="G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INFO]]))),G42)</f>
        <v>clid</v>
      </c>
    </row>
    <row r="44" spans="1:7" x14ac:dyDescent="0.25">
      <c r="A44" s="12" t="s">
        <v>710</v>
      </c>
      <c r="B44" s="19">
        <v>1556334965447</v>
      </c>
      <c r="C44" s="12" t="s">
        <v>4157</v>
      </c>
      <c r="D44" s="12" t="s">
        <v>12</v>
      </c>
      <c r="E44" s="6" t="s">
        <v>4</v>
      </c>
      <c r="F44" s="5">
        <f>decoded__2[[#This Row],[FRT_DEC]]-B43</f>
        <v>74</v>
      </c>
      <c r="G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INFO]]))),G43)</f>
        <v>clid</v>
      </c>
    </row>
    <row r="45" spans="1:7" x14ac:dyDescent="0.25">
      <c r="A45" s="12" t="s">
        <v>78</v>
      </c>
      <c r="B45" s="19">
        <v>1556334965451</v>
      </c>
      <c r="C45" s="12" t="s">
        <v>4158</v>
      </c>
      <c r="D45" s="12" t="s">
        <v>14</v>
      </c>
      <c r="E45" s="6" t="s">
        <v>6</v>
      </c>
      <c r="F45" s="5">
        <f>decoded__2[[#This Row],[FRT_DEC]]-B44</f>
        <v>4</v>
      </c>
      <c r="G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INFO]]))),G44)</f>
        <v>clid</v>
      </c>
    </row>
    <row r="46" spans="1:7" x14ac:dyDescent="0.25">
      <c r="A46" s="12" t="s">
        <v>79</v>
      </c>
      <c r="B46" s="19">
        <v>1556334965461</v>
      </c>
      <c r="C46" s="12" t="s">
        <v>4159</v>
      </c>
      <c r="D46" s="12" t="s">
        <v>14</v>
      </c>
      <c r="E46" s="6" t="s">
        <v>71</v>
      </c>
      <c r="F46" s="5">
        <f>decoded__2[[#This Row],[FRT_DEC]]-B45</f>
        <v>10</v>
      </c>
      <c r="G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INFO]]))),G45)</f>
        <v>clid</v>
      </c>
    </row>
    <row r="47" spans="1:7" x14ac:dyDescent="0.25">
      <c r="A47" s="12" t="s">
        <v>80</v>
      </c>
      <c r="B47" s="19">
        <v>1556334965467</v>
      </c>
      <c r="C47" s="12" t="s">
        <v>4160</v>
      </c>
      <c r="D47" s="12" t="s">
        <v>73</v>
      </c>
      <c r="E47" s="6" t="s">
        <v>2164</v>
      </c>
      <c r="F47" s="5">
        <f>decoded__2[[#This Row],[FRT_DEC]]-B46</f>
        <v>6</v>
      </c>
      <c r="G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INFO]]))),G46)</f>
        <v>clid</v>
      </c>
    </row>
    <row r="48" spans="1:7" x14ac:dyDescent="0.25">
      <c r="A48" s="12" t="s">
        <v>81</v>
      </c>
      <c r="B48" s="19">
        <v>1556334965470</v>
      </c>
      <c r="C48" s="12" t="s">
        <v>4161</v>
      </c>
      <c r="D48" s="12" t="s">
        <v>320</v>
      </c>
      <c r="E48" s="6" t="s">
        <v>4162</v>
      </c>
      <c r="F48" s="5">
        <f>decoded__2[[#This Row],[FRT_DEC]]-B47</f>
        <v>3</v>
      </c>
      <c r="G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INFO]]))),G47)</f>
        <v>clid</v>
      </c>
    </row>
    <row r="49" spans="1:7" x14ac:dyDescent="0.25">
      <c r="A49" s="12" t="s">
        <v>82</v>
      </c>
      <c r="B49" s="19">
        <v>1556334965474</v>
      </c>
      <c r="C49" s="12" t="s">
        <v>4163</v>
      </c>
      <c r="D49" s="12" t="s">
        <v>241</v>
      </c>
      <c r="E49" s="6" t="s">
        <v>3764</v>
      </c>
      <c r="F49" s="5">
        <f>decoded__2[[#This Row],[FRT_DEC]]-B48</f>
        <v>4</v>
      </c>
      <c r="G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INFO]]))),G48)</f>
        <v>clid</v>
      </c>
    </row>
    <row r="50" spans="1:7" x14ac:dyDescent="0.25">
      <c r="A50" s="12" t="s">
        <v>83</v>
      </c>
      <c r="B50" s="19">
        <v>1556334965502</v>
      </c>
      <c r="C50" s="12" t="s">
        <v>4164</v>
      </c>
      <c r="D50" s="12" t="s">
        <v>2162</v>
      </c>
      <c r="E50" s="6" t="s">
        <v>3745</v>
      </c>
      <c r="F50" s="5">
        <f>decoded__2[[#This Row],[FRT_DEC]]-B49</f>
        <v>28</v>
      </c>
      <c r="G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INFO]]))),G49)</f>
        <v>clid</v>
      </c>
    </row>
    <row r="51" spans="1:7" x14ac:dyDescent="0.25">
      <c r="A51" s="12" t="s">
        <v>84</v>
      </c>
      <c r="B51" s="19">
        <v>1556334965510</v>
      </c>
      <c r="C51" s="12" t="s">
        <v>4165</v>
      </c>
      <c r="D51" s="12" t="s">
        <v>74</v>
      </c>
      <c r="E51" s="6" t="s">
        <v>243</v>
      </c>
      <c r="F51" s="5">
        <f>decoded__2[[#This Row],[FRT_DEC]]-B50</f>
        <v>8</v>
      </c>
      <c r="G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INFO]]))),G50)</f>
        <v>clid</v>
      </c>
    </row>
    <row r="52" spans="1:7" x14ac:dyDescent="0.25">
      <c r="A52" s="12" t="s">
        <v>85</v>
      </c>
      <c r="B52" s="19">
        <v>1556334965512</v>
      </c>
      <c r="C52" s="12" t="s">
        <v>4166</v>
      </c>
      <c r="D52" s="12" t="s">
        <v>74</v>
      </c>
      <c r="E52" s="6" t="s">
        <v>4167</v>
      </c>
      <c r="F52" s="5">
        <f>decoded__2[[#This Row],[FRT_DEC]]-B51</f>
        <v>2</v>
      </c>
      <c r="G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INFO]]))),G51)</f>
        <v>clid</v>
      </c>
    </row>
    <row r="53" spans="1:7" x14ac:dyDescent="0.25">
      <c r="A53" s="12" t="s">
        <v>86</v>
      </c>
      <c r="B53" s="19">
        <v>1556334965526</v>
      </c>
      <c r="C53" s="12" t="s">
        <v>4168</v>
      </c>
      <c r="D53" s="12" t="s">
        <v>51</v>
      </c>
      <c r="E53" s="6" t="s">
        <v>3747</v>
      </c>
      <c r="F53" s="5">
        <f>decoded__2[[#This Row],[FRT_DEC]]-B52</f>
        <v>14</v>
      </c>
      <c r="G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INFO]]))),G52)</f>
        <v>clid</v>
      </c>
    </row>
    <row r="54" spans="1:7" x14ac:dyDescent="0.25">
      <c r="A54" s="12" t="s">
        <v>87</v>
      </c>
      <c r="B54" s="19">
        <v>1556334965529</v>
      </c>
      <c r="C54" s="12" t="s">
        <v>4169</v>
      </c>
      <c r="D54" s="12" t="s">
        <v>51</v>
      </c>
      <c r="E54" s="6" t="s">
        <v>4170</v>
      </c>
      <c r="F54" s="5">
        <f>decoded__2[[#This Row],[FRT_DEC]]-B53</f>
        <v>3</v>
      </c>
      <c r="G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INFO]]))),G53)</f>
        <v>clid</v>
      </c>
    </row>
    <row r="55" spans="1:7" x14ac:dyDescent="0.25">
      <c r="A55" s="12" t="s">
        <v>88</v>
      </c>
      <c r="B55" s="19">
        <v>1556334965532</v>
      </c>
      <c r="C55" s="12" t="s">
        <v>4171</v>
      </c>
      <c r="D55" s="12" t="s">
        <v>247</v>
      </c>
      <c r="E55" s="6" t="s">
        <v>248</v>
      </c>
      <c r="F55" s="5">
        <f>decoded__2[[#This Row],[FRT_DEC]]-B54</f>
        <v>3</v>
      </c>
      <c r="G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INFO]]))),G54)</f>
        <v>clid</v>
      </c>
    </row>
    <row r="56" spans="1:7" x14ac:dyDescent="0.25">
      <c r="A56" s="12" t="s">
        <v>89</v>
      </c>
      <c r="B56" s="19">
        <v>1556334965537</v>
      </c>
      <c r="C56" s="12" t="s">
        <v>4172</v>
      </c>
      <c r="D56" s="12" t="s">
        <v>11</v>
      </c>
      <c r="E56" s="6" t="s">
        <v>4019</v>
      </c>
      <c r="F56" s="5">
        <f>decoded__2[[#This Row],[FRT_DEC]]-B55</f>
        <v>5</v>
      </c>
      <c r="G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INFO]]))),G55)</f>
        <v>clid</v>
      </c>
    </row>
    <row r="57" spans="1:7" x14ac:dyDescent="0.25">
      <c r="A57" s="12" t="s">
        <v>90</v>
      </c>
      <c r="B57" s="19">
        <v>1556334965549</v>
      </c>
      <c r="C57" s="12" t="s">
        <v>4173</v>
      </c>
      <c r="D57" s="12" t="s">
        <v>52</v>
      </c>
      <c r="E57" s="6" t="s">
        <v>321</v>
      </c>
      <c r="F57" s="5">
        <f>decoded__2[[#This Row],[FRT_DEC]]-B56</f>
        <v>12</v>
      </c>
      <c r="G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INFO]]))),G56)</f>
        <v>clid</v>
      </c>
    </row>
    <row r="58" spans="1:7" x14ac:dyDescent="0.25">
      <c r="A58" s="12" t="s">
        <v>91</v>
      </c>
      <c r="B58" s="19">
        <v>1556334965559</v>
      </c>
      <c r="C58" s="12" t="s">
        <v>4174</v>
      </c>
      <c r="D58" s="12" t="s">
        <v>2082</v>
      </c>
      <c r="E58" s="6" t="s">
        <v>4009</v>
      </c>
      <c r="F58" s="5">
        <f>decoded__2[[#This Row],[FRT_DEC]]-B57</f>
        <v>10</v>
      </c>
      <c r="G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INFO]]))),G57)</f>
        <v>clid</v>
      </c>
    </row>
    <row r="59" spans="1:7" x14ac:dyDescent="0.25">
      <c r="A59" s="12" t="s">
        <v>1095</v>
      </c>
      <c r="B59" s="19">
        <v>1556334965562</v>
      </c>
      <c r="C59" s="12" t="s">
        <v>4175</v>
      </c>
      <c r="D59" s="12" t="s">
        <v>322</v>
      </c>
      <c r="E59" s="6" t="s">
        <v>4176</v>
      </c>
      <c r="F59" s="5">
        <f>decoded__2[[#This Row],[FRT_DEC]]-B58</f>
        <v>3</v>
      </c>
      <c r="G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INFO]]))),G58)</f>
        <v>clid</v>
      </c>
    </row>
    <row r="60" spans="1:7" x14ac:dyDescent="0.25">
      <c r="A60" s="12" t="s">
        <v>92</v>
      </c>
      <c r="B60" s="19">
        <v>1556334965581</v>
      </c>
      <c r="C60" s="12" t="s">
        <v>4177</v>
      </c>
      <c r="D60" s="12" t="s">
        <v>12</v>
      </c>
      <c r="E60" s="6" t="s">
        <v>4</v>
      </c>
      <c r="F60" s="5">
        <f>decoded__2[[#This Row],[FRT_DEC]]-B59</f>
        <v>19</v>
      </c>
      <c r="G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INFO]]))),G59)</f>
        <v>clid</v>
      </c>
    </row>
    <row r="61" spans="1:7" x14ac:dyDescent="0.25">
      <c r="A61" s="12" t="s">
        <v>93</v>
      </c>
      <c r="B61" s="19">
        <v>1556334965586</v>
      </c>
      <c r="C61" s="12" t="s">
        <v>4178</v>
      </c>
      <c r="D61" s="12" t="s">
        <v>8</v>
      </c>
      <c r="E61" s="6" t="s">
        <v>4089</v>
      </c>
      <c r="F61" s="5">
        <f>decoded__2[[#This Row],[FRT_DEC]]-B60</f>
        <v>5</v>
      </c>
      <c r="G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INFO]]))),G60)</f>
        <v>clid</v>
      </c>
    </row>
    <row r="62" spans="1:7" x14ac:dyDescent="0.25">
      <c r="A62" s="12" t="s">
        <v>94</v>
      </c>
      <c r="B62" s="19">
        <v>1556334966519</v>
      </c>
      <c r="C62" s="12" t="s">
        <v>4179</v>
      </c>
      <c r="D62" s="12" t="s">
        <v>10</v>
      </c>
      <c r="E62" s="6" t="s">
        <v>4180</v>
      </c>
      <c r="F62" s="5">
        <f>decoded__2[[#This Row],[FRT_DEC]]-B61</f>
        <v>933</v>
      </c>
      <c r="G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INFO]]))),G61)</f>
        <v>clid</v>
      </c>
    </row>
    <row r="63" spans="1:7" x14ac:dyDescent="0.25">
      <c r="A63" s="12" t="s">
        <v>1096</v>
      </c>
      <c r="B63" s="19">
        <v>1556334966522</v>
      </c>
      <c r="C63" s="12" t="s">
        <v>4181</v>
      </c>
      <c r="D63" s="12" t="s">
        <v>10</v>
      </c>
      <c r="E63" s="6" t="s">
        <v>4182</v>
      </c>
      <c r="F63" s="5">
        <f>decoded__2[[#This Row],[FRT_DEC]]-B62</f>
        <v>3</v>
      </c>
      <c r="G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INFO]]))),G62)</f>
        <v>clid</v>
      </c>
    </row>
    <row r="64" spans="1:7" x14ac:dyDescent="0.25">
      <c r="A64" s="12" t="s">
        <v>1097</v>
      </c>
      <c r="B64" s="19">
        <v>1556334966525</v>
      </c>
      <c r="C64" s="12" t="s">
        <v>4183</v>
      </c>
      <c r="D64" s="12" t="s">
        <v>10</v>
      </c>
      <c r="E64" s="6" t="s">
        <v>4184</v>
      </c>
      <c r="F64" s="5">
        <f>decoded__2[[#This Row],[FRT_DEC]]-B63</f>
        <v>3</v>
      </c>
      <c r="G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INFO]]))),G63)</f>
        <v>clid</v>
      </c>
    </row>
    <row r="65" spans="1:7" x14ac:dyDescent="0.25">
      <c r="A65" s="12" t="s">
        <v>1098</v>
      </c>
      <c r="B65" s="19">
        <v>1556334966531</v>
      </c>
      <c r="C65" s="12" t="s">
        <v>4185</v>
      </c>
      <c r="D65" s="12" t="s">
        <v>1131</v>
      </c>
      <c r="E65" s="6" t="s">
        <v>2120</v>
      </c>
      <c r="F65" s="5">
        <f>decoded__2[[#This Row],[FRT_DEC]]-B64</f>
        <v>6</v>
      </c>
      <c r="G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INFO]]))),G64)</f>
        <v>clid</v>
      </c>
    </row>
    <row r="66" spans="1:7" x14ac:dyDescent="0.25">
      <c r="A66" s="12" t="s">
        <v>803</v>
      </c>
      <c r="B66" s="19">
        <v>1556334966535</v>
      </c>
      <c r="C66" s="12" t="s">
        <v>4186</v>
      </c>
      <c r="D66" s="12" t="s">
        <v>1131</v>
      </c>
      <c r="E66" s="6" t="s">
        <v>2128</v>
      </c>
      <c r="F66" s="5">
        <f>decoded__2[[#This Row],[FRT_DEC]]-B65</f>
        <v>4</v>
      </c>
      <c r="G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INFO]]))),G65)</f>
        <v>clid</v>
      </c>
    </row>
    <row r="67" spans="1:7" x14ac:dyDescent="0.25">
      <c r="A67" s="12" t="s">
        <v>1099</v>
      </c>
      <c r="B67" s="19">
        <v>1556334966538</v>
      </c>
      <c r="C67" s="12" t="s">
        <v>4187</v>
      </c>
      <c r="D67" s="12" t="s">
        <v>65</v>
      </c>
      <c r="E67" s="6" t="s">
        <v>66</v>
      </c>
      <c r="F67" s="5">
        <f>decoded__2[[#This Row],[FRT_DEC]]-B66</f>
        <v>3</v>
      </c>
      <c r="G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INFO]]))),G66)</f>
        <v>clid</v>
      </c>
    </row>
    <row r="68" spans="1:7" x14ac:dyDescent="0.25">
      <c r="A68" s="12" t="s">
        <v>1100</v>
      </c>
      <c r="B68" s="19">
        <v>1556334966545</v>
      </c>
      <c r="C68" s="12" t="s">
        <v>4188</v>
      </c>
      <c r="D68" s="12" t="s">
        <v>97</v>
      </c>
      <c r="E68" s="6" t="s">
        <v>2129</v>
      </c>
      <c r="F68" s="5">
        <f>decoded__2[[#This Row],[FRT_DEC]]-B67</f>
        <v>7</v>
      </c>
      <c r="G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INFO]]))),G67)</f>
        <v>clid</v>
      </c>
    </row>
    <row r="69" spans="1:7" x14ac:dyDescent="0.25">
      <c r="A69" s="12" t="s">
        <v>95</v>
      </c>
      <c r="B69" s="19">
        <v>1556334966556</v>
      </c>
      <c r="C69" s="12" t="s">
        <v>4189</v>
      </c>
      <c r="D69" s="12" t="s">
        <v>9</v>
      </c>
      <c r="E69" s="6" t="s">
        <v>4002</v>
      </c>
      <c r="F69" s="5">
        <f>decoded__2[[#This Row],[FRT_DEC]]-B68</f>
        <v>11</v>
      </c>
      <c r="G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INFO]]))),G68)</f>
        <v>clid</v>
      </c>
    </row>
    <row r="70" spans="1:7" x14ac:dyDescent="0.25">
      <c r="A70" s="12" t="s">
        <v>96</v>
      </c>
      <c r="B70" s="19">
        <v>1556334966561</v>
      </c>
      <c r="C70" s="12" t="s">
        <v>4190</v>
      </c>
      <c r="D70" s="12" t="s">
        <v>16</v>
      </c>
      <c r="E70" s="6" t="s">
        <v>4031</v>
      </c>
      <c r="F70" s="5">
        <f>decoded__2[[#This Row],[FRT_DEC]]-B69</f>
        <v>5</v>
      </c>
      <c r="G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INFO]]))),G69)</f>
        <v>51</v>
      </c>
    </row>
    <row r="71" spans="1:7" x14ac:dyDescent="0.25">
      <c r="A71" s="12" t="s">
        <v>98</v>
      </c>
      <c r="B71" s="19">
        <v>1556334966582</v>
      </c>
      <c r="C71" s="12" t="s">
        <v>4191</v>
      </c>
      <c r="D71" s="12" t="s">
        <v>97</v>
      </c>
      <c r="E71" s="6" t="s">
        <v>2131</v>
      </c>
      <c r="F71" s="5">
        <f>decoded__2[[#This Row],[FRT_DEC]]-B70</f>
        <v>21</v>
      </c>
      <c r="G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INFO]]))),G70)</f>
        <v>51</v>
      </c>
    </row>
    <row r="72" spans="1:7" x14ac:dyDescent="0.25">
      <c r="A72" s="12" t="s">
        <v>1090</v>
      </c>
      <c r="B72" s="19">
        <v>1556334966604</v>
      </c>
      <c r="C72" s="12" t="s">
        <v>4192</v>
      </c>
      <c r="D72" s="12" t="s">
        <v>3726</v>
      </c>
      <c r="E72" s="6" t="s">
        <v>4193</v>
      </c>
      <c r="F72" s="5">
        <f>decoded__2[[#This Row],[FRT_DEC]]-B71</f>
        <v>22</v>
      </c>
      <c r="G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INFO]]))),G71)</f>
        <v>51</v>
      </c>
    </row>
    <row r="73" spans="1:7" x14ac:dyDescent="0.25">
      <c r="A73" s="12" t="s">
        <v>1101</v>
      </c>
      <c r="B73" s="19">
        <v>1556334966607</v>
      </c>
      <c r="C73" s="12" t="s">
        <v>4194</v>
      </c>
      <c r="D73" s="12" t="s">
        <v>3726</v>
      </c>
      <c r="E73" s="6" t="s">
        <v>3986</v>
      </c>
      <c r="F73" s="5">
        <f>decoded__2[[#This Row],[FRT_DEC]]-B72</f>
        <v>3</v>
      </c>
      <c r="G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INFO]]))),G72)</f>
        <v>51</v>
      </c>
    </row>
    <row r="74" spans="1:7" x14ac:dyDescent="0.25">
      <c r="A74" s="12" t="s">
        <v>99</v>
      </c>
      <c r="B74" s="19">
        <v>1556334967511</v>
      </c>
      <c r="C74" s="12" t="s">
        <v>4195</v>
      </c>
      <c r="D74" s="12" t="s">
        <v>275</v>
      </c>
      <c r="E74" s="6" t="s">
        <v>4196</v>
      </c>
      <c r="F74" s="5">
        <f>decoded__2[[#This Row],[FRT_DEC]]-B73</f>
        <v>904</v>
      </c>
      <c r="G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INFO]]))),G73)</f>
        <v>51</v>
      </c>
    </row>
    <row r="75" spans="1:7" x14ac:dyDescent="0.25">
      <c r="A75" s="12" t="s">
        <v>100</v>
      </c>
      <c r="B75" s="19">
        <v>1556334970601</v>
      </c>
      <c r="C75" s="12" t="s">
        <v>4197</v>
      </c>
      <c r="D75" s="12" t="s">
        <v>15</v>
      </c>
      <c r="E75" s="6" t="s">
        <v>4198</v>
      </c>
      <c r="F75" s="5">
        <f>decoded__2[[#This Row],[FRT_DEC]]-B74</f>
        <v>3090</v>
      </c>
      <c r="G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INFO]]))),G74)</f>
        <v>51</v>
      </c>
    </row>
    <row r="76" spans="1:7" x14ac:dyDescent="0.25">
      <c r="A76" s="12" t="s">
        <v>1102</v>
      </c>
      <c r="B76" s="19">
        <v>1556334970604</v>
      </c>
      <c r="C76" s="12" t="s">
        <v>4199</v>
      </c>
      <c r="D76" s="12" t="s">
        <v>15</v>
      </c>
      <c r="E76" s="6" t="s">
        <v>3987</v>
      </c>
      <c r="F76" s="5">
        <f>decoded__2[[#This Row],[FRT_DEC]]-B75</f>
        <v>3</v>
      </c>
      <c r="G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INFO]]))),G75)</f>
        <v>51</v>
      </c>
    </row>
    <row r="77" spans="1:7" x14ac:dyDescent="0.25">
      <c r="A77" s="12" t="s">
        <v>101</v>
      </c>
      <c r="B77" s="19">
        <v>1556334970606</v>
      </c>
      <c r="C77" s="12" t="s">
        <v>4200</v>
      </c>
      <c r="D77" s="12" t="s">
        <v>3744</v>
      </c>
      <c r="E77" s="6" t="s">
        <v>4201</v>
      </c>
      <c r="F77" s="5">
        <f>decoded__2[[#This Row],[FRT_DEC]]-B76</f>
        <v>2</v>
      </c>
      <c r="G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INFO]]))),G76)</f>
        <v>51</v>
      </c>
    </row>
    <row r="78" spans="1:7" x14ac:dyDescent="0.25">
      <c r="A78" s="12" t="s">
        <v>102</v>
      </c>
      <c r="B78" s="19">
        <v>1556334970608</v>
      </c>
      <c r="C78" s="12" t="s">
        <v>4202</v>
      </c>
      <c r="D78" s="12" t="s">
        <v>3744</v>
      </c>
      <c r="E78" s="6" t="s">
        <v>3988</v>
      </c>
      <c r="F78" s="5">
        <f>decoded__2[[#This Row],[FRT_DEC]]-B77</f>
        <v>2</v>
      </c>
      <c r="G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INFO]]))),G77)</f>
        <v>51</v>
      </c>
    </row>
    <row r="79" spans="1:7" x14ac:dyDescent="0.25">
      <c r="A79" s="12" t="s">
        <v>103</v>
      </c>
      <c r="B79" s="19">
        <v>1556334970644</v>
      </c>
      <c r="C79" s="12" t="s">
        <v>4203</v>
      </c>
      <c r="D79" s="12" t="s">
        <v>3765</v>
      </c>
      <c r="E79" s="6" t="s">
        <v>3766</v>
      </c>
      <c r="F79" s="5">
        <f>decoded__2[[#This Row],[FRT_DEC]]-B78</f>
        <v>36</v>
      </c>
      <c r="G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INFO]]))),G78)</f>
        <v>51</v>
      </c>
    </row>
    <row r="80" spans="1:7" x14ac:dyDescent="0.25">
      <c r="A80" s="12" t="s">
        <v>104</v>
      </c>
      <c r="B80" s="19">
        <v>1556334970647</v>
      </c>
      <c r="C80" s="12" t="s">
        <v>4204</v>
      </c>
      <c r="D80" s="12" t="s">
        <v>267</v>
      </c>
      <c r="E80" s="6" t="s">
        <v>2165</v>
      </c>
      <c r="F80" s="5">
        <f>decoded__2[[#This Row],[FRT_DEC]]-B79</f>
        <v>3</v>
      </c>
      <c r="G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INFO]]))),G79)</f>
        <v>51</v>
      </c>
    </row>
    <row r="81" spans="1:7" x14ac:dyDescent="0.25">
      <c r="A81" s="12" t="s">
        <v>105</v>
      </c>
      <c r="B81" s="19">
        <v>1556334970650</v>
      </c>
      <c r="C81" s="12" t="s">
        <v>4205</v>
      </c>
      <c r="D81" s="12" t="s">
        <v>269</v>
      </c>
      <c r="E81" s="6" t="s">
        <v>4086</v>
      </c>
      <c r="F81" s="5">
        <f>decoded__2[[#This Row],[FRT_DEC]]-B80</f>
        <v>3</v>
      </c>
      <c r="G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INFO]]))),G80)</f>
        <v>51</v>
      </c>
    </row>
    <row r="82" spans="1:7" x14ac:dyDescent="0.25">
      <c r="A82" s="12" t="s">
        <v>106</v>
      </c>
      <c r="B82" s="19">
        <v>1556334970655</v>
      </c>
      <c r="C82" s="12" t="s">
        <v>4206</v>
      </c>
      <c r="D82" s="12" t="s">
        <v>1131</v>
      </c>
      <c r="E82" s="6" t="s">
        <v>2132</v>
      </c>
      <c r="F82" s="5">
        <f>decoded__2[[#This Row],[FRT_DEC]]-B81</f>
        <v>5</v>
      </c>
      <c r="G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INFO]]))),G81)</f>
        <v>51</v>
      </c>
    </row>
    <row r="83" spans="1:7" x14ac:dyDescent="0.25">
      <c r="A83" s="12" t="s">
        <v>1157</v>
      </c>
      <c r="B83" s="19">
        <v>1556334970659</v>
      </c>
      <c r="C83" s="12" t="s">
        <v>4207</v>
      </c>
      <c r="D83" s="12" t="s">
        <v>97</v>
      </c>
      <c r="E83" s="6" t="s">
        <v>2133</v>
      </c>
      <c r="F83" s="5">
        <f>decoded__2[[#This Row],[FRT_DEC]]-B82</f>
        <v>4</v>
      </c>
      <c r="G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INFO]]))),G82)</f>
        <v>51</v>
      </c>
    </row>
    <row r="84" spans="1:7" x14ac:dyDescent="0.25">
      <c r="A84" s="12" t="s">
        <v>107</v>
      </c>
      <c r="B84" s="19">
        <v>1556334970663</v>
      </c>
      <c r="C84" s="12" t="s">
        <v>4208</v>
      </c>
      <c r="D84" s="12" t="s">
        <v>97</v>
      </c>
      <c r="E84" s="6" t="s">
        <v>2134</v>
      </c>
      <c r="F84" s="5">
        <f>decoded__2[[#This Row],[FRT_DEC]]-B83</f>
        <v>4</v>
      </c>
      <c r="G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INFO]]))),G83)</f>
        <v>51</v>
      </c>
    </row>
    <row r="85" spans="1:7" x14ac:dyDescent="0.25">
      <c r="A85" s="12" t="s">
        <v>108</v>
      </c>
      <c r="B85" s="19">
        <v>1556334970674</v>
      </c>
      <c r="C85" s="12" t="s">
        <v>4209</v>
      </c>
      <c r="D85" s="12" t="s">
        <v>272</v>
      </c>
      <c r="E85" s="6" t="s">
        <v>4210</v>
      </c>
      <c r="F85" s="5">
        <f>decoded__2[[#This Row],[FRT_DEC]]-B84</f>
        <v>11</v>
      </c>
      <c r="G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INFO]]))),G84)</f>
        <v>51</v>
      </c>
    </row>
    <row r="86" spans="1:7" x14ac:dyDescent="0.25">
      <c r="A86" s="12" t="s">
        <v>1158</v>
      </c>
      <c r="B86" s="19">
        <v>1556334971218</v>
      </c>
      <c r="C86" s="12" t="s">
        <v>4211</v>
      </c>
      <c r="D86" s="12" t="s">
        <v>1131</v>
      </c>
      <c r="E86" s="6" t="s">
        <v>2135</v>
      </c>
      <c r="F86" s="5">
        <f>decoded__2[[#This Row],[FRT_DEC]]-B85</f>
        <v>544</v>
      </c>
      <c r="G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INFO]]))),G85)</f>
        <v>51</v>
      </c>
    </row>
    <row r="87" spans="1:7" x14ac:dyDescent="0.25">
      <c r="A87" s="12" t="s">
        <v>711</v>
      </c>
      <c r="B87" s="19">
        <v>1556334971223</v>
      </c>
      <c r="C87" s="12" t="s">
        <v>4212</v>
      </c>
      <c r="D87" s="12" t="s">
        <v>97</v>
      </c>
      <c r="E87" s="6" t="s">
        <v>2136</v>
      </c>
      <c r="F87" s="5">
        <f>decoded__2[[#This Row],[FRT_DEC]]-B86</f>
        <v>5</v>
      </c>
      <c r="G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INFO]]))),G86)</f>
        <v>51</v>
      </c>
    </row>
    <row r="88" spans="1:7" x14ac:dyDescent="0.25">
      <c r="A88" s="12" t="s">
        <v>712</v>
      </c>
      <c r="B88" s="19">
        <v>1556334971236</v>
      </c>
      <c r="C88" s="12" t="s">
        <v>4213</v>
      </c>
      <c r="D88" s="12" t="s">
        <v>3727</v>
      </c>
      <c r="E88" s="6" t="s">
        <v>4214</v>
      </c>
      <c r="F88" s="5">
        <f>decoded__2[[#This Row],[FRT_DEC]]-B87</f>
        <v>13</v>
      </c>
      <c r="G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INFO]]))),G87)</f>
        <v>51</v>
      </c>
    </row>
    <row r="89" spans="1:7" x14ac:dyDescent="0.25">
      <c r="A89" s="12" t="s">
        <v>111</v>
      </c>
      <c r="B89" s="19">
        <v>1556334971376</v>
      </c>
      <c r="C89" s="12" t="s">
        <v>4215</v>
      </c>
      <c r="D89" s="12" t="s">
        <v>289</v>
      </c>
      <c r="E89" s="6" t="s">
        <v>4216</v>
      </c>
      <c r="F89" s="5">
        <f>decoded__2[[#This Row],[FRT_DEC]]-B88</f>
        <v>140</v>
      </c>
      <c r="G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INFO]]))),G88)</f>
        <v>51</v>
      </c>
    </row>
    <row r="90" spans="1:7" x14ac:dyDescent="0.25">
      <c r="A90" s="12" t="s">
        <v>1083</v>
      </c>
      <c r="B90" s="19">
        <v>1556334972530</v>
      </c>
      <c r="C90" s="12" t="s">
        <v>4217</v>
      </c>
      <c r="D90" s="12" t="s">
        <v>109</v>
      </c>
      <c r="E90" s="6" t="s">
        <v>3759</v>
      </c>
      <c r="F90" s="5">
        <f>decoded__2[[#This Row],[FRT_DEC]]-B89</f>
        <v>1154</v>
      </c>
      <c r="G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INFO]]))),G89)</f>
        <v>51</v>
      </c>
    </row>
    <row r="91" spans="1:7" x14ac:dyDescent="0.25">
      <c r="A91" s="12" t="s">
        <v>713</v>
      </c>
      <c r="B91" s="19">
        <v>1556334972532</v>
      </c>
      <c r="C91" s="12" t="s">
        <v>4218</v>
      </c>
      <c r="D91" s="12" t="s">
        <v>3742</v>
      </c>
      <c r="E91" s="6" t="s">
        <v>4219</v>
      </c>
      <c r="F91" s="5">
        <f>decoded__2[[#This Row],[FRT_DEC]]-B90</f>
        <v>2</v>
      </c>
      <c r="G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INFO]]))),G90)</f>
        <v>51</v>
      </c>
    </row>
    <row r="92" spans="1:7" x14ac:dyDescent="0.25">
      <c r="A92" s="12" t="s">
        <v>1174</v>
      </c>
      <c r="B92" s="19">
        <v>1556334972535</v>
      </c>
      <c r="C92" s="12" t="s">
        <v>4220</v>
      </c>
      <c r="D92" s="12" t="s">
        <v>3742</v>
      </c>
      <c r="E92" s="6" t="s">
        <v>3982</v>
      </c>
      <c r="F92" s="5">
        <f>decoded__2[[#This Row],[FRT_DEC]]-B91</f>
        <v>3</v>
      </c>
      <c r="G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INFO]]))),G91)</f>
        <v>51</v>
      </c>
    </row>
    <row r="93" spans="1:7" x14ac:dyDescent="0.25">
      <c r="A93" s="12" t="s">
        <v>714</v>
      </c>
      <c r="B93" s="19">
        <v>1556334972550</v>
      </c>
      <c r="C93" s="12" t="s">
        <v>4221</v>
      </c>
      <c r="D93" s="12" t="s">
        <v>1131</v>
      </c>
      <c r="E93" s="6" t="s">
        <v>2137</v>
      </c>
      <c r="F93" s="5">
        <f>decoded__2[[#This Row],[FRT_DEC]]-B92</f>
        <v>15</v>
      </c>
      <c r="G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INFO]]))),G92)</f>
        <v>51</v>
      </c>
    </row>
    <row r="94" spans="1:7" x14ac:dyDescent="0.25">
      <c r="A94" s="12" t="s">
        <v>715</v>
      </c>
      <c r="B94" s="19">
        <v>1556334972554</v>
      </c>
      <c r="C94" s="12" t="s">
        <v>4222</v>
      </c>
      <c r="D94" s="12" t="s">
        <v>97</v>
      </c>
      <c r="E94" s="6" t="s">
        <v>2138</v>
      </c>
      <c r="F94" s="5">
        <f>decoded__2[[#This Row],[FRT_DEC]]-B93</f>
        <v>4</v>
      </c>
      <c r="G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INFO]]))),G93)</f>
        <v>51</v>
      </c>
    </row>
    <row r="95" spans="1:7" x14ac:dyDescent="0.25">
      <c r="A95" s="12" t="s">
        <v>716</v>
      </c>
      <c r="B95" s="19">
        <v>1556334972622</v>
      </c>
      <c r="C95" s="12" t="s">
        <v>4223</v>
      </c>
      <c r="D95" s="12" t="s">
        <v>110</v>
      </c>
      <c r="E95" s="6" t="s">
        <v>290</v>
      </c>
      <c r="F95" s="5">
        <f>decoded__2[[#This Row],[FRT_DEC]]-B94</f>
        <v>68</v>
      </c>
      <c r="G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INFO]]))),G94)</f>
        <v>51</v>
      </c>
    </row>
    <row r="96" spans="1:7" x14ac:dyDescent="0.25">
      <c r="A96" s="12" t="s">
        <v>717</v>
      </c>
      <c r="B96" s="19">
        <v>1556334972634</v>
      </c>
      <c r="C96" s="12" t="s">
        <v>4224</v>
      </c>
      <c r="D96" s="12" t="s">
        <v>1131</v>
      </c>
      <c r="E96" s="6" t="s">
        <v>2139</v>
      </c>
      <c r="F96" s="5">
        <f>decoded__2[[#This Row],[FRT_DEC]]-B95</f>
        <v>12</v>
      </c>
      <c r="G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INFO]]))),G95)</f>
        <v>51</v>
      </c>
    </row>
    <row r="97" spans="1:7" x14ac:dyDescent="0.25">
      <c r="A97" s="12" t="s">
        <v>113</v>
      </c>
      <c r="B97" s="19">
        <v>1556334972638</v>
      </c>
      <c r="C97" s="12" t="s">
        <v>4225</v>
      </c>
      <c r="D97" s="12" t="s">
        <v>97</v>
      </c>
      <c r="E97" s="6" t="s">
        <v>2140</v>
      </c>
      <c r="F97" s="5">
        <f>decoded__2[[#This Row],[FRT_DEC]]-B96</f>
        <v>4</v>
      </c>
      <c r="G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INFO]]))),G96)</f>
        <v>51</v>
      </c>
    </row>
    <row r="98" spans="1:7" x14ac:dyDescent="0.25">
      <c r="A98" s="12" t="s">
        <v>114</v>
      </c>
      <c r="B98" s="19">
        <v>1556334973277</v>
      </c>
      <c r="C98" s="12" t="s">
        <v>4226</v>
      </c>
      <c r="D98" s="12" t="s">
        <v>112</v>
      </c>
      <c r="E98" s="6" t="s">
        <v>3757</v>
      </c>
      <c r="F98" s="5">
        <f>decoded__2[[#This Row],[FRT_DEC]]-B97</f>
        <v>639</v>
      </c>
      <c r="G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INFO]]))),G97)</f>
        <v>51</v>
      </c>
    </row>
    <row r="99" spans="1:7" x14ac:dyDescent="0.25">
      <c r="A99" s="12" t="s">
        <v>115</v>
      </c>
      <c r="B99" s="19">
        <v>1556334973292</v>
      </c>
      <c r="C99" s="12" t="s">
        <v>4227</v>
      </c>
      <c r="D99" s="12" t="s">
        <v>1131</v>
      </c>
      <c r="E99" s="6" t="s">
        <v>2141</v>
      </c>
      <c r="F99" s="5">
        <f>decoded__2[[#This Row],[FRT_DEC]]-B98</f>
        <v>15</v>
      </c>
      <c r="G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INFO]]))),G98)</f>
        <v>51</v>
      </c>
    </row>
    <row r="100" spans="1:7" x14ac:dyDescent="0.25">
      <c r="A100" s="12" t="s">
        <v>718</v>
      </c>
      <c r="B100" s="19">
        <v>1556334973297</v>
      </c>
      <c r="C100" s="12" t="s">
        <v>4228</v>
      </c>
      <c r="D100" s="12" t="s">
        <v>97</v>
      </c>
      <c r="E100" s="6" t="s">
        <v>2142</v>
      </c>
      <c r="F100" s="5">
        <f>decoded__2[[#This Row],[FRT_DEC]]-B99</f>
        <v>5</v>
      </c>
      <c r="G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INFO]]))),G99)</f>
        <v>51</v>
      </c>
    </row>
    <row r="101" spans="1:7" x14ac:dyDescent="0.25">
      <c r="A101" s="12" t="s">
        <v>719</v>
      </c>
      <c r="B101" s="19">
        <v>1556334973303</v>
      </c>
      <c r="C101" s="12" t="s">
        <v>4229</v>
      </c>
      <c r="D101" s="12" t="s">
        <v>11</v>
      </c>
      <c r="E101" s="6" t="s">
        <v>4006</v>
      </c>
      <c r="F101" s="5">
        <f>decoded__2[[#This Row],[FRT_DEC]]-B100</f>
        <v>6</v>
      </c>
      <c r="G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INFO]]))),G100)</f>
        <v>51</v>
      </c>
    </row>
    <row r="102" spans="1:7" x14ac:dyDescent="0.25">
      <c r="A102" s="12" t="s">
        <v>608</v>
      </c>
      <c r="B102" s="19">
        <v>1556334973313</v>
      </c>
      <c r="C102" s="12" t="s">
        <v>4230</v>
      </c>
      <c r="D102" s="12" t="s">
        <v>52</v>
      </c>
      <c r="E102" s="6" t="s">
        <v>2078</v>
      </c>
      <c r="F102" s="5">
        <f>decoded__2[[#This Row],[FRT_DEC]]-B101</f>
        <v>10</v>
      </c>
      <c r="G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INFO]]))),G101)</f>
        <v>51</v>
      </c>
    </row>
    <row r="103" spans="1:7" x14ac:dyDescent="0.25">
      <c r="A103" s="12" t="s">
        <v>116</v>
      </c>
      <c r="B103" s="19">
        <v>1556334973315</v>
      </c>
      <c r="C103" s="12" t="s">
        <v>4231</v>
      </c>
      <c r="D103" s="12" t="s">
        <v>2079</v>
      </c>
      <c r="E103" s="6" t="s">
        <v>4032</v>
      </c>
      <c r="F103" s="5">
        <f>decoded__2[[#This Row],[FRT_DEC]]-B102</f>
        <v>2</v>
      </c>
      <c r="G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INFO]]))),G102)</f>
        <v>51</v>
      </c>
    </row>
    <row r="104" spans="1:7" x14ac:dyDescent="0.25">
      <c r="A104" s="12" t="s">
        <v>720</v>
      </c>
      <c r="B104" s="19">
        <v>1556334973339</v>
      </c>
      <c r="C104" s="12" t="s">
        <v>4232</v>
      </c>
      <c r="D104" s="12" t="s">
        <v>12</v>
      </c>
      <c r="E104" s="6" t="s">
        <v>4</v>
      </c>
      <c r="F104" s="5">
        <f>decoded__2[[#This Row],[FRT_DEC]]-B103</f>
        <v>24</v>
      </c>
      <c r="G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INFO]]))),G103)</f>
        <v>51</v>
      </c>
    </row>
    <row r="105" spans="1:7" x14ac:dyDescent="0.25">
      <c r="A105" s="12" t="s">
        <v>117</v>
      </c>
      <c r="B105" s="19">
        <v>1556334973347</v>
      </c>
      <c r="C105" s="12" t="s">
        <v>4233</v>
      </c>
      <c r="D105" s="12" t="s">
        <v>8</v>
      </c>
      <c r="E105" s="6" t="s">
        <v>4089</v>
      </c>
      <c r="F105" s="5">
        <f>decoded__2[[#This Row],[FRT_DEC]]-B104</f>
        <v>8</v>
      </c>
      <c r="G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INFO]]))),G104)</f>
        <v>51</v>
      </c>
    </row>
    <row r="106" spans="1:7" x14ac:dyDescent="0.25">
      <c r="A106" s="12" t="s">
        <v>118</v>
      </c>
      <c r="B106" s="19">
        <v>1556334973534</v>
      </c>
      <c r="C106" s="12" t="s">
        <v>4234</v>
      </c>
      <c r="D106" s="12" t="s">
        <v>13</v>
      </c>
      <c r="E106" s="6" t="s">
        <v>5</v>
      </c>
      <c r="F106" s="5">
        <f>decoded__2[[#This Row],[FRT_DEC]]-B105</f>
        <v>187</v>
      </c>
      <c r="G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INFO]]))),G105)</f>
        <v>51</v>
      </c>
    </row>
    <row r="107" spans="1:7" x14ac:dyDescent="0.25">
      <c r="A107" s="12" t="s">
        <v>119</v>
      </c>
      <c r="B107" s="19">
        <v>1556334973539</v>
      </c>
      <c r="C107" s="12" t="s">
        <v>4235</v>
      </c>
      <c r="D107" s="12" t="s">
        <v>11</v>
      </c>
      <c r="E107" s="6" t="s">
        <v>4010</v>
      </c>
      <c r="F107" s="5">
        <f>decoded__2[[#This Row],[FRT_DEC]]-B106</f>
        <v>5</v>
      </c>
      <c r="G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INFO]]))),G106)</f>
        <v>51</v>
      </c>
    </row>
    <row r="108" spans="1:7" x14ac:dyDescent="0.25">
      <c r="A108" s="12" t="s">
        <v>120</v>
      </c>
      <c r="B108" s="19">
        <v>1556334973611</v>
      </c>
      <c r="C108" s="12" t="s">
        <v>4236</v>
      </c>
      <c r="D108" s="12" t="s">
        <v>12</v>
      </c>
      <c r="E108" s="6" t="s">
        <v>4</v>
      </c>
      <c r="F108" s="5">
        <f>decoded__2[[#This Row],[FRT_DEC]]-B107</f>
        <v>72</v>
      </c>
      <c r="G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INFO]]))),G107)</f>
        <v>51</v>
      </c>
    </row>
    <row r="109" spans="1:7" x14ac:dyDescent="0.25">
      <c r="A109" s="12" t="s">
        <v>121</v>
      </c>
      <c r="B109" s="19">
        <v>1556334973614</v>
      </c>
      <c r="C109" s="12" t="s">
        <v>4237</v>
      </c>
      <c r="D109" s="12" t="s">
        <v>14</v>
      </c>
      <c r="E109" s="6" t="s">
        <v>6</v>
      </c>
      <c r="F109" s="5">
        <f>decoded__2[[#This Row],[FRT_DEC]]-B108</f>
        <v>3</v>
      </c>
      <c r="G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INFO]]))),G108)</f>
        <v>51</v>
      </c>
    </row>
    <row r="110" spans="1:7" x14ac:dyDescent="0.25">
      <c r="A110" s="12" t="s">
        <v>122</v>
      </c>
      <c r="B110" s="19">
        <v>1556334973623</v>
      </c>
      <c r="C110" s="12" t="s">
        <v>4238</v>
      </c>
      <c r="D110" s="12" t="s">
        <v>14</v>
      </c>
      <c r="E110" s="6" t="s">
        <v>71</v>
      </c>
      <c r="F110" s="5">
        <f>decoded__2[[#This Row],[FRT_DEC]]-B109</f>
        <v>9</v>
      </c>
      <c r="G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INFO]]))),G109)</f>
        <v>51</v>
      </c>
    </row>
    <row r="111" spans="1:7" x14ac:dyDescent="0.25">
      <c r="A111" s="12" t="s">
        <v>123</v>
      </c>
      <c r="B111" s="19">
        <v>1556334973628</v>
      </c>
      <c r="C111" s="12" t="s">
        <v>4239</v>
      </c>
      <c r="D111" s="12" t="s">
        <v>73</v>
      </c>
      <c r="E111" s="6" t="s">
        <v>2080</v>
      </c>
      <c r="F111" s="5">
        <f>decoded__2[[#This Row],[FRT_DEC]]-B110</f>
        <v>5</v>
      </c>
      <c r="G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INFO]]))),G110)</f>
        <v>51</v>
      </c>
    </row>
    <row r="112" spans="1:7" x14ac:dyDescent="0.25">
      <c r="A112" s="12" t="s">
        <v>124</v>
      </c>
      <c r="B112" s="19">
        <v>1556334973632</v>
      </c>
      <c r="C112" s="12" t="s">
        <v>4240</v>
      </c>
      <c r="D112" s="12" t="s">
        <v>2081</v>
      </c>
      <c r="E112" s="6" t="s">
        <v>2083</v>
      </c>
      <c r="F112" s="5">
        <f>decoded__2[[#This Row],[FRT_DEC]]-B111</f>
        <v>4</v>
      </c>
      <c r="G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INFO]]))),G111)</f>
        <v>51</v>
      </c>
    </row>
    <row r="113" spans="1:7" x14ac:dyDescent="0.25">
      <c r="A113" s="12" t="s">
        <v>125</v>
      </c>
      <c r="B113" s="19">
        <v>1556334973635</v>
      </c>
      <c r="C113" s="12" t="s">
        <v>4241</v>
      </c>
      <c r="D113" s="12" t="s">
        <v>8</v>
      </c>
      <c r="E113" s="6" t="s">
        <v>4090</v>
      </c>
      <c r="F113" s="5">
        <f>decoded__2[[#This Row],[FRT_DEC]]-B112</f>
        <v>3</v>
      </c>
      <c r="G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INFO]]))),G112)</f>
        <v>51</v>
      </c>
    </row>
    <row r="114" spans="1:7" x14ac:dyDescent="0.25">
      <c r="A114" s="12" t="s">
        <v>126</v>
      </c>
      <c r="B114" s="19">
        <v>1556334973977</v>
      </c>
      <c r="C114" s="12" t="s">
        <v>4242</v>
      </c>
      <c r="D114" s="12" t="s">
        <v>55</v>
      </c>
      <c r="E114" s="6" t="s">
        <v>3760</v>
      </c>
      <c r="F114" s="5">
        <f>decoded__2[[#This Row],[FRT_DEC]]-B113</f>
        <v>342</v>
      </c>
      <c r="G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INFO]]))),G113)</f>
        <v>51</v>
      </c>
    </row>
    <row r="115" spans="1:7" x14ac:dyDescent="0.25">
      <c r="A115" s="12" t="s">
        <v>795</v>
      </c>
      <c r="B115" s="19">
        <v>1556334973979</v>
      </c>
      <c r="C115" s="12" t="s">
        <v>4243</v>
      </c>
      <c r="D115" s="12" t="s">
        <v>3743</v>
      </c>
      <c r="E115" s="6" t="s">
        <v>4244</v>
      </c>
      <c r="F115" s="5">
        <f>decoded__2[[#This Row],[FRT_DEC]]-B114</f>
        <v>2</v>
      </c>
      <c r="G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INFO]]))),G114)</f>
        <v>51</v>
      </c>
    </row>
    <row r="116" spans="1:7" x14ac:dyDescent="0.25">
      <c r="A116" s="12" t="s">
        <v>1132</v>
      </c>
      <c r="B116" s="19">
        <v>1556334973981</v>
      </c>
      <c r="C116" s="12" t="s">
        <v>4245</v>
      </c>
      <c r="D116" s="12" t="s">
        <v>3743</v>
      </c>
      <c r="E116" s="6" t="s">
        <v>3983</v>
      </c>
      <c r="F116" s="5">
        <f>decoded__2[[#This Row],[FRT_DEC]]-B115</f>
        <v>2</v>
      </c>
      <c r="G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INFO]]))),G115)</f>
        <v>51</v>
      </c>
    </row>
    <row r="117" spans="1:7" ht="30" x14ac:dyDescent="0.25">
      <c r="A117" s="12" t="s">
        <v>1133</v>
      </c>
      <c r="B117" s="19">
        <v>1556334974003</v>
      </c>
      <c r="C117" s="12" t="s">
        <v>4246</v>
      </c>
      <c r="D117" s="12" t="s">
        <v>267</v>
      </c>
      <c r="E117" s="6" t="s">
        <v>2166</v>
      </c>
      <c r="F117" s="5">
        <f>decoded__2[[#This Row],[FRT_DEC]]-B116</f>
        <v>22</v>
      </c>
      <c r="G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INFO]]))),G116)</f>
        <v>51</v>
      </c>
    </row>
    <row r="118" spans="1:7" x14ac:dyDescent="0.25">
      <c r="A118" s="12" t="s">
        <v>127</v>
      </c>
      <c r="B118" s="19">
        <v>1556334974006</v>
      </c>
      <c r="C118" s="12" t="s">
        <v>4247</v>
      </c>
      <c r="D118" s="12" t="s">
        <v>269</v>
      </c>
      <c r="E118" s="6" t="s">
        <v>4248</v>
      </c>
      <c r="F118" s="5">
        <f>decoded__2[[#This Row],[FRT_DEC]]-B117</f>
        <v>3</v>
      </c>
      <c r="G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INFO]]))),G117)</f>
        <v>51</v>
      </c>
    </row>
    <row r="119" spans="1:7" x14ac:dyDescent="0.25">
      <c r="A119" s="12" t="s">
        <v>796</v>
      </c>
      <c r="B119" s="19">
        <v>1556334974031</v>
      </c>
      <c r="C119" s="12" t="s">
        <v>4249</v>
      </c>
      <c r="D119" s="12" t="s">
        <v>11</v>
      </c>
      <c r="E119" s="6" t="s">
        <v>4011</v>
      </c>
      <c r="F119" s="5">
        <f>decoded__2[[#This Row],[FRT_DEC]]-B118</f>
        <v>25</v>
      </c>
      <c r="G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INFO]]))),G118)</f>
        <v>51</v>
      </c>
    </row>
    <row r="120" spans="1:7" x14ac:dyDescent="0.25">
      <c r="A120" s="12" t="s">
        <v>1134</v>
      </c>
      <c r="B120" s="19">
        <v>1556334974051</v>
      </c>
      <c r="C120" s="12" t="s">
        <v>4250</v>
      </c>
      <c r="D120" s="12" t="s">
        <v>52</v>
      </c>
      <c r="E120" s="6" t="s">
        <v>56</v>
      </c>
      <c r="F120" s="5">
        <f>decoded__2[[#This Row],[FRT_DEC]]-B119</f>
        <v>20</v>
      </c>
      <c r="G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INFO]]))),G119)</f>
        <v>51</v>
      </c>
    </row>
    <row r="121" spans="1:7" x14ac:dyDescent="0.25">
      <c r="A121" s="12" t="s">
        <v>1135</v>
      </c>
      <c r="B121" s="19">
        <v>1556334974058</v>
      </c>
      <c r="C121" s="12" t="s">
        <v>4251</v>
      </c>
      <c r="D121" s="12" t="s">
        <v>272</v>
      </c>
      <c r="E121" s="6" t="s">
        <v>4252</v>
      </c>
      <c r="F121" s="5">
        <f>decoded__2[[#This Row],[FRT_DEC]]-B120</f>
        <v>7</v>
      </c>
      <c r="G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INFO]]))),G120)</f>
        <v>51</v>
      </c>
    </row>
    <row r="122" spans="1:7" x14ac:dyDescent="0.25">
      <c r="A122" s="12" t="s">
        <v>1136</v>
      </c>
      <c r="B122" s="19">
        <v>1556334974064</v>
      </c>
      <c r="C122" s="12" t="s">
        <v>4253</v>
      </c>
      <c r="D122" s="12" t="s">
        <v>1131</v>
      </c>
      <c r="E122" s="6" t="s">
        <v>2143</v>
      </c>
      <c r="F122" s="5">
        <f>decoded__2[[#This Row],[FRT_DEC]]-B121</f>
        <v>6</v>
      </c>
      <c r="G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INFO]]))),G121)</f>
        <v>51</v>
      </c>
    </row>
    <row r="123" spans="1:7" x14ac:dyDescent="0.25">
      <c r="A123" s="12" t="s">
        <v>1137</v>
      </c>
      <c r="B123" s="19">
        <v>1556334974069</v>
      </c>
      <c r="C123" s="12" t="s">
        <v>4254</v>
      </c>
      <c r="D123" s="12" t="s">
        <v>1131</v>
      </c>
      <c r="E123" s="6" t="s">
        <v>2144</v>
      </c>
      <c r="F123" s="5">
        <f>decoded__2[[#This Row],[FRT_DEC]]-B122</f>
        <v>5</v>
      </c>
      <c r="G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INFO]]))),G122)</f>
        <v>51</v>
      </c>
    </row>
    <row r="124" spans="1:7" x14ac:dyDescent="0.25">
      <c r="A124" s="12" t="s">
        <v>1138</v>
      </c>
      <c r="B124" s="19">
        <v>1556334974081</v>
      </c>
      <c r="C124" s="12" t="s">
        <v>4255</v>
      </c>
      <c r="D124" s="12" t="s">
        <v>97</v>
      </c>
      <c r="E124" s="6" t="s">
        <v>2131</v>
      </c>
      <c r="F124" s="5">
        <f>decoded__2[[#This Row],[FRT_DEC]]-B123</f>
        <v>12</v>
      </c>
      <c r="G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INFO]]))),G123)</f>
        <v>51</v>
      </c>
    </row>
    <row r="125" spans="1:7" x14ac:dyDescent="0.25">
      <c r="A125" s="12" t="s">
        <v>1139</v>
      </c>
      <c r="B125" s="19">
        <v>1556334974101</v>
      </c>
      <c r="C125" s="12" t="s">
        <v>4256</v>
      </c>
      <c r="D125" s="12" t="s">
        <v>2082</v>
      </c>
      <c r="E125" s="6" t="s">
        <v>4017</v>
      </c>
      <c r="F125" s="5">
        <f>decoded__2[[#This Row],[FRT_DEC]]-B124</f>
        <v>20</v>
      </c>
      <c r="G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INFO]]))),G124)</f>
        <v>51</v>
      </c>
    </row>
    <row r="126" spans="1:7" x14ac:dyDescent="0.25">
      <c r="A126" s="12" t="s">
        <v>128</v>
      </c>
      <c r="B126" s="19">
        <v>1556334974112</v>
      </c>
      <c r="C126" s="12" t="s">
        <v>4257</v>
      </c>
      <c r="D126" s="12" t="s">
        <v>3726</v>
      </c>
      <c r="E126" s="6" t="s">
        <v>4258</v>
      </c>
      <c r="F126" s="5">
        <f>decoded__2[[#This Row],[FRT_DEC]]-B125</f>
        <v>11</v>
      </c>
      <c r="G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INFO]]))),G125)</f>
        <v>51</v>
      </c>
    </row>
    <row r="127" spans="1:7" x14ac:dyDescent="0.25">
      <c r="A127" s="12" t="s">
        <v>129</v>
      </c>
      <c r="B127" s="19">
        <v>1556334974114</v>
      </c>
      <c r="C127" s="12" t="s">
        <v>4259</v>
      </c>
      <c r="D127" s="12" t="s">
        <v>3726</v>
      </c>
      <c r="E127" s="6" t="s">
        <v>3986</v>
      </c>
      <c r="F127" s="5">
        <f>decoded__2[[#This Row],[FRT_DEC]]-B126</f>
        <v>2</v>
      </c>
      <c r="G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INFO]]))),G126)</f>
        <v>51</v>
      </c>
    </row>
    <row r="128" spans="1:7" x14ac:dyDescent="0.25">
      <c r="A128" s="12" t="s">
        <v>797</v>
      </c>
      <c r="B128" s="19">
        <v>1556334974931</v>
      </c>
      <c r="C128" s="12" t="s">
        <v>4260</v>
      </c>
      <c r="D128" s="12" t="s">
        <v>275</v>
      </c>
      <c r="E128" s="6" t="s">
        <v>4196</v>
      </c>
      <c r="F128" s="5">
        <f>decoded__2[[#This Row],[FRT_DEC]]-B127</f>
        <v>817</v>
      </c>
      <c r="G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INFO]]))),G127)</f>
        <v>51</v>
      </c>
    </row>
    <row r="129" spans="1:7" x14ac:dyDescent="0.25">
      <c r="A129" s="12" t="s">
        <v>1140</v>
      </c>
      <c r="B129" s="19">
        <v>1556334974971</v>
      </c>
      <c r="C129" s="12" t="s">
        <v>4261</v>
      </c>
      <c r="D129" s="12" t="s">
        <v>12</v>
      </c>
      <c r="E129" s="6" t="s">
        <v>4</v>
      </c>
      <c r="F129" s="5">
        <f>decoded__2[[#This Row],[FRT_DEC]]-B128</f>
        <v>40</v>
      </c>
      <c r="G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INFO]]))),G128)</f>
        <v>51</v>
      </c>
    </row>
    <row r="130" spans="1:7" x14ac:dyDescent="0.25">
      <c r="A130" s="12" t="s">
        <v>1141</v>
      </c>
      <c r="B130" s="19">
        <v>1556334974976</v>
      </c>
      <c r="C130" s="12" t="s">
        <v>4262</v>
      </c>
      <c r="D130" s="12" t="s">
        <v>8</v>
      </c>
      <c r="E130" s="6" t="s">
        <v>4080</v>
      </c>
      <c r="F130" s="5">
        <f>decoded__2[[#This Row],[FRT_DEC]]-B129</f>
        <v>5</v>
      </c>
      <c r="G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INFO]]))),G129)</f>
        <v>51</v>
      </c>
    </row>
    <row r="131" spans="1:7" x14ac:dyDescent="0.25">
      <c r="A131" s="12" t="s">
        <v>130</v>
      </c>
      <c r="B131" s="19">
        <v>1556334984511</v>
      </c>
      <c r="C131" s="12" t="s">
        <v>4263</v>
      </c>
      <c r="D131" s="12" t="s">
        <v>13</v>
      </c>
      <c r="E131" s="6" t="s">
        <v>5</v>
      </c>
      <c r="F131" s="5">
        <f>decoded__2[[#This Row],[FRT_DEC]]-B130</f>
        <v>9535</v>
      </c>
      <c r="G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INFO]]))),G130)</f>
        <v>51</v>
      </c>
    </row>
    <row r="132" spans="1:7" x14ac:dyDescent="0.25">
      <c r="A132" s="12" t="s">
        <v>798</v>
      </c>
      <c r="B132" s="19">
        <v>1556334984515</v>
      </c>
      <c r="C132" s="12" t="s">
        <v>4264</v>
      </c>
      <c r="D132" s="12" t="s">
        <v>11</v>
      </c>
      <c r="E132" s="6" t="s">
        <v>4000</v>
      </c>
      <c r="F132" s="5">
        <f>decoded__2[[#This Row],[FRT_DEC]]-B131</f>
        <v>4</v>
      </c>
      <c r="G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INFO]]))),G131)</f>
        <v>51</v>
      </c>
    </row>
    <row r="133" spans="1:7" x14ac:dyDescent="0.25">
      <c r="A133" s="12" t="s">
        <v>1142</v>
      </c>
      <c r="B133" s="19">
        <v>1556334984551</v>
      </c>
      <c r="C133" s="12" t="s">
        <v>4265</v>
      </c>
      <c r="D133" s="12" t="s">
        <v>12</v>
      </c>
      <c r="E133" s="6" t="s">
        <v>4</v>
      </c>
      <c r="F133" s="5">
        <f>decoded__2[[#This Row],[FRT_DEC]]-B132</f>
        <v>36</v>
      </c>
      <c r="G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INFO]]))),G132)</f>
        <v>51</v>
      </c>
    </row>
    <row r="134" spans="1:7" x14ac:dyDescent="0.25">
      <c r="A134" s="12" t="s">
        <v>131</v>
      </c>
      <c r="B134" s="19">
        <v>1556334984554</v>
      </c>
      <c r="C134" s="12" t="s">
        <v>4266</v>
      </c>
      <c r="D134" s="12" t="s">
        <v>14</v>
      </c>
      <c r="E134" s="6" t="s">
        <v>6</v>
      </c>
      <c r="F134" s="5">
        <f>decoded__2[[#This Row],[FRT_DEC]]-B133</f>
        <v>3</v>
      </c>
      <c r="G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INFO]]))),G133)</f>
        <v>51</v>
      </c>
    </row>
    <row r="135" spans="1:7" x14ac:dyDescent="0.25">
      <c r="A135" s="12" t="s">
        <v>132</v>
      </c>
      <c r="B135" s="19">
        <v>1556334984564</v>
      </c>
      <c r="C135" s="12" t="s">
        <v>4267</v>
      </c>
      <c r="D135" s="12" t="s">
        <v>14</v>
      </c>
      <c r="E135" s="6" t="s">
        <v>36</v>
      </c>
      <c r="F135" s="5">
        <f>decoded__2[[#This Row],[FRT_DEC]]-B134</f>
        <v>10</v>
      </c>
      <c r="G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INFO]]))),G134)</f>
        <v>51</v>
      </c>
    </row>
    <row r="136" spans="1:7" x14ac:dyDescent="0.25">
      <c r="A136" s="12" t="s">
        <v>133</v>
      </c>
      <c r="B136" s="19">
        <v>1556334984571</v>
      </c>
      <c r="C136" s="12" t="s">
        <v>4268</v>
      </c>
      <c r="D136" s="12" t="s">
        <v>11</v>
      </c>
      <c r="E136" s="6" t="s">
        <v>4020</v>
      </c>
      <c r="F136" s="5">
        <f>decoded__2[[#This Row],[FRT_DEC]]-B135</f>
        <v>7</v>
      </c>
      <c r="G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INFO]]))),G135)</f>
        <v>51</v>
      </c>
    </row>
    <row r="137" spans="1:7" x14ac:dyDescent="0.25">
      <c r="A137" s="12" t="s">
        <v>134</v>
      </c>
      <c r="B137" s="19">
        <v>1556334984589</v>
      </c>
      <c r="C137" s="12" t="s">
        <v>4269</v>
      </c>
      <c r="D137" s="12" t="s">
        <v>8</v>
      </c>
      <c r="E137" s="6" t="s">
        <v>4085</v>
      </c>
      <c r="F137" s="5">
        <f>decoded__2[[#This Row],[FRT_DEC]]-B136</f>
        <v>18</v>
      </c>
      <c r="G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INFO]]))),G136)</f>
        <v>51</v>
      </c>
    </row>
    <row r="138" spans="1:7" x14ac:dyDescent="0.25">
      <c r="A138" s="12" t="s">
        <v>135</v>
      </c>
      <c r="B138" s="19">
        <v>1556334984618</v>
      </c>
      <c r="C138" s="12" t="s">
        <v>4270</v>
      </c>
      <c r="D138" s="12" t="s">
        <v>12</v>
      </c>
      <c r="E138" s="6" t="s">
        <v>4</v>
      </c>
      <c r="F138" s="5">
        <f>decoded__2[[#This Row],[FRT_DEC]]-B137</f>
        <v>29</v>
      </c>
      <c r="G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INFO]]))),G137)</f>
        <v>51</v>
      </c>
    </row>
    <row r="139" spans="1:7" x14ac:dyDescent="0.25">
      <c r="A139" s="12" t="s">
        <v>136</v>
      </c>
      <c r="B139" s="19">
        <v>1556334984623</v>
      </c>
      <c r="C139" s="12" t="s">
        <v>4271</v>
      </c>
      <c r="D139" s="12" t="s">
        <v>8</v>
      </c>
      <c r="E139" s="6" t="s">
        <v>4104</v>
      </c>
      <c r="F139" s="5">
        <f>decoded__2[[#This Row],[FRT_DEC]]-B138</f>
        <v>5</v>
      </c>
      <c r="G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INFO]]))),G138)</f>
        <v>51</v>
      </c>
    </row>
    <row r="140" spans="1:7" x14ac:dyDescent="0.25">
      <c r="A140" s="12" t="s">
        <v>137</v>
      </c>
      <c r="B140" s="19">
        <v>1556334988341</v>
      </c>
      <c r="C140" s="12" t="s">
        <v>4272</v>
      </c>
      <c r="D140" s="12" t="s">
        <v>15</v>
      </c>
      <c r="E140" s="6" t="s">
        <v>4273</v>
      </c>
      <c r="F140" s="5">
        <f>decoded__2[[#This Row],[FRT_DEC]]-B139</f>
        <v>3718</v>
      </c>
      <c r="G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INFO]]))),G139)</f>
        <v>51</v>
      </c>
    </row>
    <row r="141" spans="1:7" x14ac:dyDescent="0.25">
      <c r="A141" s="12" t="s">
        <v>138</v>
      </c>
      <c r="B141" s="19">
        <v>1556334988344</v>
      </c>
      <c r="C141" s="12" t="s">
        <v>4274</v>
      </c>
      <c r="D141" s="12" t="s">
        <v>15</v>
      </c>
      <c r="E141" s="6" t="s">
        <v>3987</v>
      </c>
      <c r="F141" s="5">
        <f>decoded__2[[#This Row],[FRT_DEC]]-B140</f>
        <v>3</v>
      </c>
      <c r="G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INFO]]))),G140)</f>
        <v>51</v>
      </c>
    </row>
    <row r="142" spans="1:7" x14ac:dyDescent="0.25">
      <c r="A142" s="12" t="s">
        <v>139</v>
      </c>
      <c r="B142" s="19">
        <v>1556334988347</v>
      </c>
      <c r="C142" s="12" t="s">
        <v>4275</v>
      </c>
      <c r="D142" s="12" t="s">
        <v>3744</v>
      </c>
      <c r="E142" s="6" t="s">
        <v>4276</v>
      </c>
      <c r="F142" s="5">
        <f>decoded__2[[#This Row],[FRT_DEC]]-B141</f>
        <v>3</v>
      </c>
      <c r="G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INFO]]))),G141)</f>
        <v>51</v>
      </c>
    </row>
    <row r="143" spans="1:7" x14ac:dyDescent="0.25">
      <c r="A143" s="12" t="s">
        <v>140</v>
      </c>
      <c r="B143" s="19">
        <v>1556334988350</v>
      </c>
      <c r="C143" s="12" t="s">
        <v>4277</v>
      </c>
      <c r="D143" s="12" t="s">
        <v>3744</v>
      </c>
      <c r="E143" s="6" t="s">
        <v>3988</v>
      </c>
      <c r="F143" s="5">
        <f>decoded__2[[#This Row],[FRT_DEC]]-B142</f>
        <v>3</v>
      </c>
      <c r="G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INFO]]))),G142)</f>
        <v>51</v>
      </c>
    </row>
    <row r="144" spans="1:7" x14ac:dyDescent="0.25">
      <c r="A144" s="12" t="s">
        <v>141</v>
      </c>
      <c r="B144" s="19">
        <v>1556334988432</v>
      </c>
      <c r="C144" s="12" t="s">
        <v>4278</v>
      </c>
      <c r="D144" s="12" t="s">
        <v>3765</v>
      </c>
      <c r="E144" s="6" t="s">
        <v>3766</v>
      </c>
      <c r="F144" s="5">
        <f>decoded__2[[#This Row],[FRT_DEC]]-B143</f>
        <v>82</v>
      </c>
      <c r="G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INFO]]))),G143)</f>
        <v>51</v>
      </c>
    </row>
    <row r="145" spans="1:7" ht="30" x14ac:dyDescent="0.25">
      <c r="A145" s="12" t="s">
        <v>142</v>
      </c>
      <c r="B145" s="19">
        <v>1556334988435</v>
      </c>
      <c r="C145" s="12" t="s">
        <v>4279</v>
      </c>
      <c r="D145" s="12" t="s">
        <v>267</v>
      </c>
      <c r="E145" s="6" t="s">
        <v>3724</v>
      </c>
      <c r="F145" s="5">
        <f>decoded__2[[#This Row],[FRT_DEC]]-B144</f>
        <v>3</v>
      </c>
      <c r="G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INFO]]))),G144)</f>
        <v>51</v>
      </c>
    </row>
    <row r="146" spans="1:7" x14ac:dyDescent="0.25">
      <c r="A146" s="12" t="s">
        <v>143</v>
      </c>
      <c r="B146" s="19">
        <v>1556334988438</v>
      </c>
      <c r="C146" s="12" t="s">
        <v>4280</v>
      </c>
      <c r="D146" s="12" t="s">
        <v>269</v>
      </c>
      <c r="E146" s="6" t="s">
        <v>283</v>
      </c>
      <c r="F146" s="5">
        <f>decoded__2[[#This Row],[FRT_DEC]]-B145</f>
        <v>3</v>
      </c>
      <c r="G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INFO]]))),G145)</f>
        <v>51</v>
      </c>
    </row>
    <row r="147" spans="1:7" x14ac:dyDescent="0.25">
      <c r="A147" s="12" t="s">
        <v>144</v>
      </c>
      <c r="B147" s="19">
        <v>1556334988444</v>
      </c>
      <c r="C147" s="12" t="s">
        <v>4281</v>
      </c>
      <c r="D147" s="12" t="s">
        <v>1131</v>
      </c>
      <c r="E147" s="6" t="s">
        <v>2132</v>
      </c>
      <c r="F147" s="5">
        <f>decoded__2[[#This Row],[FRT_DEC]]-B146</f>
        <v>6</v>
      </c>
      <c r="G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INFO]]))),G146)</f>
        <v>51</v>
      </c>
    </row>
    <row r="148" spans="1:7" x14ac:dyDescent="0.25">
      <c r="A148" s="12" t="s">
        <v>145</v>
      </c>
      <c r="B148" s="19">
        <v>1556334988449</v>
      </c>
      <c r="C148" s="12" t="s">
        <v>4282</v>
      </c>
      <c r="D148" s="12" t="s">
        <v>97</v>
      </c>
      <c r="E148" s="6" t="s">
        <v>2133</v>
      </c>
      <c r="F148" s="5">
        <f>decoded__2[[#This Row],[FRT_DEC]]-B147</f>
        <v>5</v>
      </c>
      <c r="G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INFO]]))),G147)</f>
        <v>51</v>
      </c>
    </row>
    <row r="149" spans="1:7" x14ac:dyDescent="0.25">
      <c r="A149" s="12" t="s">
        <v>146</v>
      </c>
      <c r="B149" s="19">
        <v>1556334988455</v>
      </c>
      <c r="C149" s="12" t="s">
        <v>4283</v>
      </c>
      <c r="D149" s="12" t="s">
        <v>97</v>
      </c>
      <c r="E149" s="6" t="s">
        <v>2134</v>
      </c>
      <c r="F149" s="5">
        <f>decoded__2[[#This Row],[FRT_DEC]]-B148</f>
        <v>6</v>
      </c>
      <c r="G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INFO]]))),G148)</f>
        <v>51</v>
      </c>
    </row>
    <row r="150" spans="1:7" x14ac:dyDescent="0.25">
      <c r="A150" s="12" t="s">
        <v>147</v>
      </c>
      <c r="B150" s="19">
        <v>1556334988479</v>
      </c>
      <c r="C150" s="12" t="s">
        <v>4284</v>
      </c>
      <c r="D150" s="12" t="s">
        <v>272</v>
      </c>
      <c r="E150" s="6" t="s">
        <v>4285</v>
      </c>
      <c r="F150" s="5">
        <f>decoded__2[[#This Row],[FRT_DEC]]-B149</f>
        <v>24</v>
      </c>
      <c r="G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INFO]]))),G149)</f>
        <v>51</v>
      </c>
    </row>
    <row r="151" spans="1:7" x14ac:dyDescent="0.25">
      <c r="A151" s="12" t="s">
        <v>148</v>
      </c>
      <c r="B151" s="19">
        <v>1556334988805</v>
      </c>
      <c r="C151" s="12" t="s">
        <v>4286</v>
      </c>
      <c r="D151" s="12" t="s">
        <v>1131</v>
      </c>
      <c r="E151" s="6" t="s">
        <v>2135</v>
      </c>
      <c r="F151" s="5">
        <f>decoded__2[[#This Row],[FRT_DEC]]-B150</f>
        <v>326</v>
      </c>
      <c r="G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INFO]]))),G150)</f>
        <v>51</v>
      </c>
    </row>
    <row r="152" spans="1:7" x14ac:dyDescent="0.25">
      <c r="A152" s="12" t="s">
        <v>804</v>
      </c>
      <c r="B152" s="19">
        <v>1556334988810</v>
      </c>
      <c r="C152" s="12" t="s">
        <v>4287</v>
      </c>
      <c r="D152" s="12" t="s">
        <v>97</v>
      </c>
      <c r="E152" s="6" t="s">
        <v>2136</v>
      </c>
      <c r="F152" s="5">
        <f>decoded__2[[#This Row],[FRT_DEC]]-B151</f>
        <v>5</v>
      </c>
      <c r="G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INFO]]))),G151)</f>
        <v>51</v>
      </c>
    </row>
    <row r="153" spans="1:7" x14ac:dyDescent="0.25">
      <c r="A153" s="12" t="s">
        <v>799</v>
      </c>
      <c r="B153" s="19">
        <v>1556334988822</v>
      </c>
      <c r="C153" s="12" t="s">
        <v>4288</v>
      </c>
      <c r="D153" s="12" t="s">
        <v>3727</v>
      </c>
      <c r="E153" s="6" t="s">
        <v>4214</v>
      </c>
      <c r="F153" s="5">
        <f>decoded__2[[#This Row],[FRT_DEC]]-B152</f>
        <v>12</v>
      </c>
      <c r="G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INFO]]))),G152)</f>
        <v>51</v>
      </c>
    </row>
    <row r="154" spans="1:7" x14ac:dyDescent="0.25">
      <c r="A154" s="12" t="s">
        <v>609</v>
      </c>
      <c r="B154" s="19">
        <v>1556334988839</v>
      </c>
      <c r="C154" s="12" t="s">
        <v>4289</v>
      </c>
      <c r="D154" s="12" t="s">
        <v>289</v>
      </c>
      <c r="E154" s="6" t="s">
        <v>4216</v>
      </c>
      <c r="F154" s="5">
        <f>decoded__2[[#This Row],[FRT_DEC]]-B153</f>
        <v>17</v>
      </c>
      <c r="G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INFO]]))),G153)</f>
        <v>51</v>
      </c>
    </row>
    <row r="155" spans="1:7" x14ac:dyDescent="0.25">
      <c r="A155" s="12" t="s">
        <v>149</v>
      </c>
      <c r="B155" s="19">
        <v>1556334990271</v>
      </c>
      <c r="C155" s="12" t="s">
        <v>4290</v>
      </c>
      <c r="D155" s="12" t="s">
        <v>109</v>
      </c>
      <c r="E155" s="6" t="s">
        <v>3989</v>
      </c>
      <c r="F155" s="5">
        <f>decoded__2[[#This Row],[FRT_DEC]]-B154</f>
        <v>1432</v>
      </c>
      <c r="G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INFO]]))),G154)</f>
        <v>51</v>
      </c>
    </row>
    <row r="156" spans="1:7" x14ac:dyDescent="0.25">
      <c r="A156" s="12" t="s">
        <v>805</v>
      </c>
      <c r="B156" s="19">
        <v>1556334990276</v>
      </c>
      <c r="C156" s="12" t="s">
        <v>4291</v>
      </c>
      <c r="D156" s="12" t="s">
        <v>3742</v>
      </c>
      <c r="E156" s="6" t="s">
        <v>4292</v>
      </c>
      <c r="F156" s="5">
        <f>decoded__2[[#This Row],[FRT_DEC]]-B155</f>
        <v>5</v>
      </c>
      <c r="G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INFO]]))),G155)</f>
        <v>51</v>
      </c>
    </row>
    <row r="157" spans="1:7" x14ac:dyDescent="0.25">
      <c r="A157" s="12" t="s">
        <v>806</v>
      </c>
      <c r="B157" s="19">
        <v>1556334990278</v>
      </c>
      <c r="C157" s="12" t="s">
        <v>4293</v>
      </c>
      <c r="D157" s="12" t="s">
        <v>3742</v>
      </c>
      <c r="E157" s="6" t="s">
        <v>3982</v>
      </c>
      <c r="F157" s="5">
        <f>decoded__2[[#This Row],[FRT_DEC]]-B156</f>
        <v>2</v>
      </c>
      <c r="G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INFO]]))),G156)</f>
        <v>51</v>
      </c>
    </row>
    <row r="158" spans="1:7" x14ac:dyDescent="0.25">
      <c r="A158" s="12" t="s">
        <v>807</v>
      </c>
      <c r="B158" s="19">
        <v>1556334990292</v>
      </c>
      <c r="C158" s="12" t="s">
        <v>4294</v>
      </c>
      <c r="D158" s="12" t="s">
        <v>1131</v>
      </c>
      <c r="E158" s="6" t="s">
        <v>2137</v>
      </c>
      <c r="F158" s="5">
        <f>decoded__2[[#This Row],[FRT_DEC]]-B157</f>
        <v>14</v>
      </c>
      <c r="G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INFO]]))),G157)</f>
        <v>51</v>
      </c>
    </row>
    <row r="159" spans="1:7" x14ac:dyDescent="0.25">
      <c r="A159" s="12" t="s">
        <v>808</v>
      </c>
      <c r="B159" s="19">
        <v>1556334990297</v>
      </c>
      <c r="C159" s="12" t="s">
        <v>4295</v>
      </c>
      <c r="D159" s="12" t="s">
        <v>97</v>
      </c>
      <c r="E159" s="6" t="s">
        <v>2138</v>
      </c>
      <c r="F159" s="5">
        <f>decoded__2[[#This Row],[FRT_DEC]]-B158</f>
        <v>5</v>
      </c>
      <c r="G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INFO]]))),G158)</f>
        <v>51</v>
      </c>
    </row>
    <row r="160" spans="1:7" x14ac:dyDescent="0.25">
      <c r="A160" s="12" t="s">
        <v>866</v>
      </c>
      <c r="B160" s="19">
        <v>1556334990363</v>
      </c>
      <c r="C160" s="12" t="s">
        <v>4296</v>
      </c>
      <c r="D160" s="12" t="s">
        <v>110</v>
      </c>
      <c r="E160" s="6" t="s">
        <v>290</v>
      </c>
      <c r="F160" s="5">
        <f>decoded__2[[#This Row],[FRT_DEC]]-B159</f>
        <v>66</v>
      </c>
      <c r="G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INFO]]))),G159)</f>
        <v>51</v>
      </c>
    </row>
    <row r="161" spans="1:7" x14ac:dyDescent="0.25">
      <c r="A161" s="12" t="s">
        <v>867</v>
      </c>
      <c r="B161" s="19">
        <v>1556334990376</v>
      </c>
      <c r="C161" s="12" t="s">
        <v>4297</v>
      </c>
      <c r="D161" s="12" t="s">
        <v>1131</v>
      </c>
      <c r="E161" s="6" t="s">
        <v>2139</v>
      </c>
      <c r="F161" s="5">
        <f>decoded__2[[#This Row],[FRT_DEC]]-B160</f>
        <v>13</v>
      </c>
      <c r="G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INFO]]))),G160)</f>
        <v>51</v>
      </c>
    </row>
    <row r="162" spans="1:7" x14ac:dyDescent="0.25">
      <c r="A162" s="12" t="s">
        <v>610</v>
      </c>
      <c r="B162" s="19">
        <v>1556334990380</v>
      </c>
      <c r="C162" s="12" t="s">
        <v>4298</v>
      </c>
      <c r="D162" s="12" t="s">
        <v>97</v>
      </c>
      <c r="E162" s="6" t="s">
        <v>2140</v>
      </c>
      <c r="F162" s="5">
        <f>decoded__2[[#This Row],[FRT_DEC]]-B161</f>
        <v>4</v>
      </c>
      <c r="G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INFO]]))),G161)</f>
        <v>51</v>
      </c>
    </row>
    <row r="163" spans="1:7" x14ac:dyDescent="0.25">
      <c r="A163" s="12" t="s">
        <v>150</v>
      </c>
      <c r="B163" s="19">
        <v>1556334991019</v>
      </c>
      <c r="C163" s="12" t="s">
        <v>4299</v>
      </c>
      <c r="D163" s="12" t="s">
        <v>112</v>
      </c>
      <c r="E163" s="6" t="s">
        <v>3757</v>
      </c>
      <c r="F163" s="5">
        <f>decoded__2[[#This Row],[FRT_DEC]]-B162</f>
        <v>639</v>
      </c>
      <c r="G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INFO]]))),G162)</f>
        <v>51</v>
      </c>
    </row>
    <row r="164" spans="1:7" x14ac:dyDescent="0.25">
      <c r="A164" s="12" t="s">
        <v>868</v>
      </c>
      <c r="B164" s="19">
        <v>1556334991033</v>
      </c>
      <c r="C164" s="12" t="s">
        <v>4300</v>
      </c>
      <c r="D164" s="12" t="s">
        <v>1131</v>
      </c>
      <c r="E164" s="6" t="s">
        <v>2141</v>
      </c>
      <c r="F164" s="5">
        <f>decoded__2[[#This Row],[FRT_DEC]]-B163</f>
        <v>14</v>
      </c>
      <c r="G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INFO]]))),G163)</f>
        <v>51</v>
      </c>
    </row>
    <row r="165" spans="1:7" x14ac:dyDescent="0.25">
      <c r="A165" s="12" t="s">
        <v>869</v>
      </c>
      <c r="B165" s="19">
        <v>1556334991037</v>
      </c>
      <c r="C165" s="12" t="s">
        <v>4301</v>
      </c>
      <c r="D165" s="12" t="s">
        <v>97</v>
      </c>
      <c r="E165" s="6" t="s">
        <v>2142</v>
      </c>
      <c r="F165" s="5">
        <f>decoded__2[[#This Row],[FRT_DEC]]-B164</f>
        <v>4</v>
      </c>
      <c r="G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INFO]]))),G164)</f>
        <v>51</v>
      </c>
    </row>
    <row r="166" spans="1:7" x14ac:dyDescent="0.25">
      <c r="A166" s="12" t="s">
        <v>870</v>
      </c>
      <c r="B166" s="19">
        <v>1556334991041</v>
      </c>
      <c r="C166" s="12" t="s">
        <v>4302</v>
      </c>
      <c r="D166" s="12" t="s">
        <v>291</v>
      </c>
      <c r="E166" s="6" t="s">
        <v>4303</v>
      </c>
      <c r="F166" s="5">
        <f>decoded__2[[#This Row],[FRT_DEC]]-B165</f>
        <v>4</v>
      </c>
      <c r="G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INFO]]))),G165)</f>
        <v>51</v>
      </c>
    </row>
    <row r="167" spans="1:7" x14ac:dyDescent="0.25">
      <c r="A167" s="12" t="s">
        <v>871</v>
      </c>
      <c r="B167" s="19">
        <v>1556334991045</v>
      </c>
      <c r="C167" s="12" t="s">
        <v>4304</v>
      </c>
      <c r="D167" s="12" t="s">
        <v>11</v>
      </c>
      <c r="E167" s="6" t="s">
        <v>4012</v>
      </c>
      <c r="F167" s="5">
        <f>decoded__2[[#This Row],[FRT_DEC]]-B166</f>
        <v>4</v>
      </c>
      <c r="G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INFO]]))),G166)</f>
        <v>51</v>
      </c>
    </row>
    <row r="168" spans="1:7" x14ac:dyDescent="0.25">
      <c r="A168" s="12" t="s">
        <v>151</v>
      </c>
      <c r="B168" s="19">
        <v>1556334991055</v>
      </c>
      <c r="C168" s="12" t="s">
        <v>4305</v>
      </c>
      <c r="D168" s="12" t="s">
        <v>52</v>
      </c>
      <c r="E168" s="6" t="s">
        <v>356</v>
      </c>
      <c r="F168" s="5">
        <f>decoded__2[[#This Row],[FRT_DEC]]-B167</f>
        <v>10</v>
      </c>
      <c r="G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INFO]]))),G167)</f>
        <v>51</v>
      </c>
    </row>
    <row r="169" spans="1:7" x14ac:dyDescent="0.25">
      <c r="A169" s="12" t="s">
        <v>872</v>
      </c>
      <c r="B169" s="19">
        <v>1556334991058</v>
      </c>
      <c r="C169" s="12" t="s">
        <v>4306</v>
      </c>
      <c r="D169" s="12" t="s">
        <v>358</v>
      </c>
      <c r="E169" s="6" t="s">
        <v>4034</v>
      </c>
      <c r="F169" s="5">
        <f>decoded__2[[#This Row],[FRT_DEC]]-B168</f>
        <v>3</v>
      </c>
      <c r="G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INFO]]))),G168)</f>
        <v>51</v>
      </c>
    </row>
    <row r="170" spans="1:7" x14ac:dyDescent="0.25">
      <c r="A170" s="12" t="s">
        <v>873</v>
      </c>
      <c r="B170" s="19">
        <v>1556334991063</v>
      </c>
      <c r="C170" s="12" t="s">
        <v>4307</v>
      </c>
      <c r="D170" s="12" t="s">
        <v>8</v>
      </c>
      <c r="E170" s="6" t="s">
        <v>4013</v>
      </c>
      <c r="F170" s="5">
        <f>decoded__2[[#This Row],[FRT_DEC]]-B169</f>
        <v>5</v>
      </c>
      <c r="G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INFO]]))),G169)</f>
        <v>51</v>
      </c>
    </row>
    <row r="171" spans="1:7" x14ac:dyDescent="0.25">
      <c r="A171" s="12" t="s">
        <v>874</v>
      </c>
      <c r="B171" s="19">
        <v>1556334991067</v>
      </c>
      <c r="C171" s="12" t="s">
        <v>4308</v>
      </c>
      <c r="D171" s="12" t="s">
        <v>11</v>
      </c>
      <c r="E171" s="6" t="s">
        <v>4016</v>
      </c>
      <c r="F171" s="5">
        <f>decoded__2[[#This Row],[FRT_DEC]]-B170</f>
        <v>4</v>
      </c>
      <c r="G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INFO]]))),G170)</f>
        <v>51</v>
      </c>
    </row>
    <row r="172" spans="1:7" x14ac:dyDescent="0.25">
      <c r="A172" s="12" t="s">
        <v>152</v>
      </c>
      <c r="B172" s="19">
        <v>1556334991076</v>
      </c>
      <c r="C172" s="12" t="s">
        <v>4309</v>
      </c>
      <c r="D172" s="12" t="s">
        <v>52</v>
      </c>
      <c r="E172" s="6" t="s">
        <v>2078</v>
      </c>
      <c r="F172" s="5">
        <f>decoded__2[[#This Row],[FRT_DEC]]-B171</f>
        <v>9</v>
      </c>
      <c r="G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INFO]]))),G171)</f>
        <v>51</v>
      </c>
    </row>
    <row r="173" spans="1:7" x14ac:dyDescent="0.25">
      <c r="A173" s="12" t="s">
        <v>153</v>
      </c>
      <c r="B173" s="19">
        <v>1556334991078</v>
      </c>
      <c r="C173" s="12" t="s">
        <v>4310</v>
      </c>
      <c r="D173" s="12" t="s">
        <v>2079</v>
      </c>
      <c r="E173" s="6" t="s">
        <v>4032</v>
      </c>
      <c r="F173" s="5">
        <f>decoded__2[[#This Row],[FRT_DEC]]-B172</f>
        <v>2</v>
      </c>
      <c r="G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INFO]]))),G172)</f>
        <v>51</v>
      </c>
    </row>
    <row r="174" spans="1:7" x14ac:dyDescent="0.25">
      <c r="A174" s="12" t="s">
        <v>154</v>
      </c>
      <c r="B174" s="19">
        <v>1556334991123</v>
      </c>
      <c r="C174" s="12" t="s">
        <v>4311</v>
      </c>
      <c r="D174" s="12" t="s">
        <v>12</v>
      </c>
      <c r="E174" s="6" t="s">
        <v>4</v>
      </c>
      <c r="F174" s="5">
        <f>decoded__2[[#This Row],[FRT_DEC]]-B173</f>
        <v>45</v>
      </c>
      <c r="G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INFO]]))),G173)</f>
        <v>51</v>
      </c>
    </row>
    <row r="175" spans="1:7" x14ac:dyDescent="0.25">
      <c r="A175" s="12" t="s">
        <v>155</v>
      </c>
      <c r="B175" s="19">
        <v>1556334991129</v>
      </c>
      <c r="C175" s="12" t="s">
        <v>4312</v>
      </c>
      <c r="D175" s="12" t="s">
        <v>8</v>
      </c>
      <c r="E175" s="6" t="s">
        <v>4089</v>
      </c>
      <c r="F175" s="5">
        <f>decoded__2[[#This Row],[FRT_DEC]]-B174</f>
        <v>6</v>
      </c>
      <c r="G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INFO]]))),G174)</f>
        <v>51</v>
      </c>
    </row>
    <row r="176" spans="1:7" x14ac:dyDescent="0.25">
      <c r="A176" s="12" t="s">
        <v>156</v>
      </c>
      <c r="B176" s="19">
        <v>1556334991454</v>
      </c>
      <c r="C176" s="12" t="s">
        <v>4313</v>
      </c>
      <c r="D176" s="12" t="s">
        <v>12</v>
      </c>
      <c r="E176" s="6" t="s">
        <v>4</v>
      </c>
      <c r="F176" s="5">
        <f>decoded__2[[#This Row],[FRT_DEC]]-B175</f>
        <v>325</v>
      </c>
      <c r="G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INFO]]))),G175)</f>
        <v>51</v>
      </c>
    </row>
    <row r="177" spans="1:7" x14ac:dyDescent="0.25">
      <c r="A177" s="12" t="s">
        <v>157</v>
      </c>
      <c r="B177" s="19">
        <v>1556334991460</v>
      </c>
      <c r="C177" s="12" t="s">
        <v>4314</v>
      </c>
      <c r="D177" s="12" t="s">
        <v>8</v>
      </c>
      <c r="E177" s="6" t="s">
        <v>4078</v>
      </c>
      <c r="F177" s="5">
        <f>decoded__2[[#This Row],[FRT_DEC]]-B176</f>
        <v>6</v>
      </c>
      <c r="G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INFO]]))),G176)</f>
        <v>51</v>
      </c>
    </row>
    <row r="178" spans="1:7" x14ac:dyDescent="0.25">
      <c r="A178" s="12" t="s">
        <v>158</v>
      </c>
      <c r="B178" s="19">
        <v>1556334991645</v>
      </c>
      <c r="C178" s="12" t="s">
        <v>4315</v>
      </c>
      <c r="D178" s="12" t="s">
        <v>13</v>
      </c>
      <c r="E178" s="6" t="s">
        <v>5</v>
      </c>
      <c r="F178" s="5">
        <f>decoded__2[[#This Row],[FRT_DEC]]-B177</f>
        <v>185</v>
      </c>
      <c r="G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INFO]]))),G177)</f>
        <v>51</v>
      </c>
    </row>
    <row r="179" spans="1:7" x14ac:dyDescent="0.25">
      <c r="A179" s="12" t="s">
        <v>159</v>
      </c>
      <c r="B179" s="19">
        <v>1556334991649</v>
      </c>
      <c r="C179" s="12" t="s">
        <v>4316</v>
      </c>
      <c r="D179" s="12" t="s">
        <v>11</v>
      </c>
      <c r="E179" s="6" t="s">
        <v>4005</v>
      </c>
      <c r="F179" s="5">
        <f>decoded__2[[#This Row],[FRT_DEC]]-B178</f>
        <v>4</v>
      </c>
      <c r="G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INFO]]))),G178)</f>
        <v>51</v>
      </c>
    </row>
    <row r="180" spans="1:7" x14ac:dyDescent="0.25">
      <c r="A180" s="12" t="s">
        <v>160</v>
      </c>
      <c r="B180" s="19">
        <v>1556334991721</v>
      </c>
      <c r="C180" s="12" t="s">
        <v>4317</v>
      </c>
      <c r="D180" s="12" t="s">
        <v>12</v>
      </c>
      <c r="E180" s="6" t="s">
        <v>4</v>
      </c>
      <c r="F180" s="5">
        <f>decoded__2[[#This Row],[FRT_DEC]]-B179</f>
        <v>72</v>
      </c>
      <c r="G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INFO]]))),G179)</f>
        <v>51</v>
      </c>
    </row>
    <row r="181" spans="1:7" x14ac:dyDescent="0.25">
      <c r="A181" s="12" t="s">
        <v>161</v>
      </c>
      <c r="B181" s="19">
        <v>1556334991724</v>
      </c>
      <c r="C181" s="12" t="s">
        <v>4318</v>
      </c>
      <c r="D181" s="12" t="s">
        <v>14</v>
      </c>
      <c r="E181" s="6" t="s">
        <v>6</v>
      </c>
      <c r="F181" s="5">
        <f>decoded__2[[#This Row],[FRT_DEC]]-B180</f>
        <v>3</v>
      </c>
      <c r="G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INFO]]))),G180)</f>
        <v>51</v>
      </c>
    </row>
    <row r="182" spans="1:7" x14ac:dyDescent="0.25">
      <c r="A182" s="12" t="s">
        <v>162</v>
      </c>
      <c r="B182" s="19">
        <v>1556334991732</v>
      </c>
      <c r="C182" s="12" t="s">
        <v>4319</v>
      </c>
      <c r="D182" s="12" t="s">
        <v>14</v>
      </c>
      <c r="E182" s="6" t="s">
        <v>71</v>
      </c>
      <c r="F182" s="5">
        <f>decoded__2[[#This Row],[FRT_DEC]]-B181</f>
        <v>8</v>
      </c>
      <c r="G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INFO]]))),G181)</f>
        <v>51</v>
      </c>
    </row>
    <row r="183" spans="1:7" x14ac:dyDescent="0.25">
      <c r="A183" s="12" t="s">
        <v>163</v>
      </c>
      <c r="B183" s="19">
        <v>1556334991883</v>
      </c>
      <c r="C183" s="12" t="s">
        <v>4320</v>
      </c>
      <c r="D183" s="12" t="s">
        <v>3743</v>
      </c>
      <c r="E183" s="6" t="s">
        <v>3983</v>
      </c>
      <c r="F183" s="5">
        <f>decoded__2[[#This Row],[FRT_DEC]]-B182</f>
        <v>151</v>
      </c>
      <c r="G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INFO]]))),G182)</f>
        <v>51</v>
      </c>
    </row>
    <row r="184" spans="1:7" x14ac:dyDescent="0.25">
      <c r="A184" s="12" t="s">
        <v>164</v>
      </c>
      <c r="B184" s="19">
        <v>1556335015984</v>
      </c>
      <c r="C184" s="12" t="s">
        <v>4321</v>
      </c>
      <c r="D184" s="12" t="s">
        <v>238</v>
      </c>
      <c r="E184" s="6" t="s">
        <v>239</v>
      </c>
      <c r="F184" s="5">
        <f>decoded__2[[#This Row],[FRT_DEC]]-B183</f>
        <v>24101</v>
      </c>
      <c r="G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INFO]]))),G183)</f>
        <v>51</v>
      </c>
    </row>
    <row r="185" spans="1:7" x14ac:dyDescent="0.25">
      <c r="A185" s="12" t="s">
        <v>165</v>
      </c>
      <c r="B185" s="19">
        <v>1556335015988</v>
      </c>
      <c r="C185" s="12" t="s">
        <v>4322</v>
      </c>
      <c r="D185" s="12" t="s">
        <v>241</v>
      </c>
      <c r="E185" s="6" t="s">
        <v>3764</v>
      </c>
      <c r="F185" s="5">
        <f>decoded__2[[#This Row],[FRT_DEC]]-B184</f>
        <v>4</v>
      </c>
      <c r="G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INFO]]))),G184)</f>
        <v>51</v>
      </c>
    </row>
    <row r="186" spans="1:7" x14ac:dyDescent="0.25">
      <c r="A186" s="12" t="s">
        <v>166</v>
      </c>
      <c r="B186" s="19">
        <v>1556335015991</v>
      </c>
      <c r="C186" s="12" t="s">
        <v>4323</v>
      </c>
      <c r="D186" s="12" t="s">
        <v>74</v>
      </c>
      <c r="E186" s="6" t="s">
        <v>243</v>
      </c>
      <c r="F186" s="5">
        <f>decoded__2[[#This Row],[FRT_DEC]]-B185</f>
        <v>3</v>
      </c>
      <c r="G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INFO]]))),G185)</f>
        <v>51</v>
      </c>
    </row>
    <row r="187" spans="1:7" x14ac:dyDescent="0.25">
      <c r="A187" s="12" t="s">
        <v>611</v>
      </c>
      <c r="B187" s="19">
        <v>1556335015994</v>
      </c>
      <c r="C187" s="12" t="s">
        <v>4324</v>
      </c>
      <c r="D187" s="12" t="s">
        <v>74</v>
      </c>
      <c r="E187" s="6" t="s">
        <v>76</v>
      </c>
      <c r="F187" s="5">
        <f>decoded__2[[#This Row],[FRT_DEC]]-B186</f>
        <v>3</v>
      </c>
      <c r="G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INFO]]))),G186)</f>
        <v>51</v>
      </c>
    </row>
    <row r="188" spans="1:7" x14ac:dyDescent="0.25">
      <c r="A188" s="12" t="s">
        <v>167</v>
      </c>
      <c r="B188" s="19">
        <v>1556335016006</v>
      </c>
      <c r="C188" s="12" t="s">
        <v>4325</v>
      </c>
      <c r="D188" s="12" t="s">
        <v>51</v>
      </c>
      <c r="E188" s="6" t="s">
        <v>2012</v>
      </c>
      <c r="F188" s="5">
        <f>decoded__2[[#This Row],[FRT_DEC]]-B187</f>
        <v>12</v>
      </c>
      <c r="G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INFO]]))),G187)</f>
        <v>51</v>
      </c>
    </row>
    <row r="189" spans="1:7" x14ac:dyDescent="0.25">
      <c r="A189" s="12" t="s">
        <v>168</v>
      </c>
      <c r="B189" s="19">
        <v>1556335016014</v>
      </c>
      <c r="C189" s="12" t="s">
        <v>4326</v>
      </c>
      <c r="D189" s="12" t="s">
        <v>51</v>
      </c>
      <c r="E189" s="6" t="s">
        <v>4327</v>
      </c>
      <c r="F189" s="5">
        <f>decoded__2[[#This Row],[FRT_DEC]]-B188</f>
        <v>8</v>
      </c>
      <c r="G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INFO]]))),G188)</f>
        <v>51</v>
      </c>
    </row>
    <row r="190" spans="1:7" x14ac:dyDescent="0.25">
      <c r="A190" s="12" t="s">
        <v>169</v>
      </c>
      <c r="B190" s="19">
        <v>1556335016017</v>
      </c>
      <c r="C190" s="12" t="s">
        <v>4328</v>
      </c>
      <c r="D190" s="12" t="s">
        <v>247</v>
      </c>
      <c r="E190" s="6" t="s">
        <v>248</v>
      </c>
      <c r="F190" s="5">
        <f>decoded__2[[#This Row],[FRT_DEC]]-B189</f>
        <v>3</v>
      </c>
      <c r="G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INFO]]))),G189)</f>
        <v>51</v>
      </c>
    </row>
    <row r="191" spans="1:7" x14ac:dyDescent="0.25">
      <c r="A191" s="12" t="s">
        <v>170</v>
      </c>
      <c r="B191" s="19">
        <v>1556335016020</v>
      </c>
      <c r="C191" s="12" t="s">
        <v>4329</v>
      </c>
      <c r="D191" s="12" t="s">
        <v>9</v>
      </c>
      <c r="E191" s="6" t="s">
        <v>4002</v>
      </c>
      <c r="F191" s="5">
        <f>decoded__2[[#This Row],[FRT_DEC]]-B190</f>
        <v>3</v>
      </c>
      <c r="G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INFO]]))),G190)</f>
        <v>51</v>
      </c>
    </row>
    <row r="192" spans="1:7" x14ac:dyDescent="0.25">
      <c r="A192" s="12" t="s">
        <v>171</v>
      </c>
      <c r="B192" s="19">
        <v>1556335016026</v>
      </c>
      <c r="C192" s="12" t="s">
        <v>4330</v>
      </c>
      <c r="D192" s="12" t="s">
        <v>11</v>
      </c>
      <c r="E192" s="6" t="s">
        <v>4022</v>
      </c>
      <c r="F192" s="5">
        <f>decoded__2[[#This Row],[FRT_DEC]]-B191</f>
        <v>6</v>
      </c>
      <c r="G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INFO]]))),G191)</f>
        <v>51</v>
      </c>
    </row>
    <row r="193" spans="1:7" x14ac:dyDescent="0.25">
      <c r="A193" s="12" t="s">
        <v>172</v>
      </c>
      <c r="B193" s="19">
        <v>1556335016035</v>
      </c>
      <c r="C193" s="12" t="s">
        <v>4331</v>
      </c>
      <c r="D193" s="12" t="s">
        <v>52</v>
      </c>
      <c r="E193" s="6" t="s">
        <v>53</v>
      </c>
      <c r="F193" s="5">
        <f>decoded__2[[#This Row],[FRT_DEC]]-B192</f>
        <v>9</v>
      </c>
      <c r="G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INFO]]))),G192)</f>
        <v>51</v>
      </c>
    </row>
    <row r="194" spans="1:7" x14ac:dyDescent="0.25">
      <c r="A194" s="12" t="s">
        <v>173</v>
      </c>
      <c r="B194" s="19">
        <v>1556335016063</v>
      </c>
      <c r="C194" s="12" t="s">
        <v>4332</v>
      </c>
      <c r="D194" s="12" t="s">
        <v>54</v>
      </c>
      <c r="E194" s="6" t="s">
        <v>4333</v>
      </c>
      <c r="F194" s="5">
        <f>decoded__2[[#This Row],[FRT_DEC]]-B193</f>
        <v>28</v>
      </c>
      <c r="G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INFO]]))),G193)</f>
        <v>51</v>
      </c>
    </row>
    <row r="195" spans="1:7" x14ac:dyDescent="0.25">
      <c r="A195" s="12" t="s">
        <v>174</v>
      </c>
      <c r="B195" s="19">
        <v>1556335016068</v>
      </c>
      <c r="C195" s="12" t="s">
        <v>4334</v>
      </c>
      <c r="D195" s="12" t="s">
        <v>1131</v>
      </c>
      <c r="E195" s="6" t="s">
        <v>2126</v>
      </c>
      <c r="F195" s="5">
        <f>decoded__2[[#This Row],[FRT_DEC]]-B194</f>
        <v>5</v>
      </c>
      <c r="G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INFO]]))),G194)</f>
        <v>51</v>
      </c>
    </row>
    <row r="196" spans="1:7" x14ac:dyDescent="0.25">
      <c r="A196" s="12" t="s">
        <v>175</v>
      </c>
      <c r="B196" s="19">
        <v>1556335016073</v>
      </c>
      <c r="C196" s="12" t="s">
        <v>4335</v>
      </c>
      <c r="D196" s="12" t="s">
        <v>97</v>
      </c>
      <c r="E196" s="6" t="s">
        <v>2127</v>
      </c>
      <c r="F196" s="5">
        <f>decoded__2[[#This Row],[FRT_DEC]]-B195</f>
        <v>5</v>
      </c>
      <c r="G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INFO]]))),G195)</f>
        <v>51</v>
      </c>
    </row>
    <row r="197" spans="1:7" ht="30" x14ac:dyDescent="0.25">
      <c r="A197" s="12" t="s">
        <v>176</v>
      </c>
      <c r="B197" s="19">
        <v>1556335016088</v>
      </c>
      <c r="C197" s="12" t="s">
        <v>4336</v>
      </c>
      <c r="D197" s="12" t="s">
        <v>10</v>
      </c>
      <c r="E197" s="6" t="s">
        <v>4337</v>
      </c>
      <c r="F197" s="5">
        <f>decoded__2[[#This Row],[FRT_DEC]]-B196</f>
        <v>15</v>
      </c>
      <c r="G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INFO]]))),G196)</f>
        <v>51</v>
      </c>
    </row>
    <row r="198" spans="1:7" ht="30" x14ac:dyDescent="0.25">
      <c r="A198" s="12" t="s">
        <v>690</v>
      </c>
      <c r="B198" s="19">
        <v>1556335016091</v>
      </c>
      <c r="C198" s="12" t="s">
        <v>4338</v>
      </c>
      <c r="D198" s="12" t="s">
        <v>10</v>
      </c>
      <c r="E198" s="6" t="s">
        <v>4337</v>
      </c>
      <c r="F198" s="5">
        <f>decoded__2[[#This Row],[FRT_DEC]]-B197</f>
        <v>3</v>
      </c>
      <c r="G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INFO]]))),G197)</f>
        <v>51</v>
      </c>
    </row>
    <row r="199" spans="1:7" x14ac:dyDescent="0.25">
      <c r="A199" s="12" t="s">
        <v>691</v>
      </c>
      <c r="B199" s="19">
        <v>1556335016095</v>
      </c>
      <c r="C199" s="12" t="s">
        <v>4339</v>
      </c>
      <c r="D199" s="12" t="s">
        <v>10</v>
      </c>
      <c r="E199" s="6" t="s">
        <v>4340</v>
      </c>
      <c r="F199" s="5">
        <f>decoded__2[[#This Row],[FRT_DEC]]-B198</f>
        <v>4</v>
      </c>
      <c r="G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INFO]]))),G198)</f>
        <v>51</v>
      </c>
    </row>
    <row r="200" spans="1:7" x14ac:dyDescent="0.25">
      <c r="A200" s="12" t="s">
        <v>177</v>
      </c>
      <c r="B200" s="19">
        <v>1556335016099</v>
      </c>
      <c r="C200" s="12" t="s">
        <v>4341</v>
      </c>
      <c r="D200" s="12" t="s">
        <v>1131</v>
      </c>
      <c r="E200" s="6" t="s">
        <v>2128</v>
      </c>
      <c r="F200" s="5">
        <f>decoded__2[[#This Row],[FRT_DEC]]-B199</f>
        <v>4</v>
      </c>
      <c r="G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INFO]]))),G199)</f>
        <v>51</v>
      </c>
    </row>
    <row r="201" spans="1:7" x14ac:dyDescent="0.25">
      <c r="A201" s="12" t="s">
        <v>178</v>
      </c>
      <c r="B201" s="19">
        <v>1556335016102</v>
      </c>
      <c r="C201" s="12" t="s">
        <v>4342</v>
      </c>
      <c r="D201" s="12" t="s">
        <v>1131</v>
      </c>
      <c r="E201" s="6" t="s">
        <v>2128</v>
      </c>
      <c r="F201" s="5">
        <f>decoded__2[[#This Row],[FRT_DEC]]-B200</f>
        <v>3</v>
      </c>
      <c r="G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INFO]]))),G200)</f>
        <v>51</v>
      </c>
    </row>
    <row r="202" spans="1:7" x14ac:dyDescent="0.25">
      <c r="A202" s="12" t="s">
        <v>692</v>
      </c>
      <c r="B202" s="19">
        <v>1556335016107</v>
      </c>
      <c r="C202" s="12" t="s">
        <v>4343</v>
      </c>
      <c r="D202" s="12" t="s">
        <v>97</v>
      </c>
      <c r="E202" s="6" t="s">
        <v>2129</v>
      </c>
      <c r="F202" s="5">
        <f>decoded__2[[#This Row],[FRT_DEC]]-B201</f>
        <v>5</v>
      </c>
      <c r="G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INFO]]))),G201)</f>
        <v>51</v>
      </c>
    </row>
    <row r="203" spans="1:7" x14ac:dyDescent="0.25">
      <c r="A203" s="12" t="s">
        <v>693</v>
      </c>
      <c r="B203" s="19">
        <v>1556335016110</v>
      </c>
      <c r="C203" s="12" t="s">
        <v>4344</v>
      </c>
      <c r="D203" s="12" t="s">
        <v>16</v>
      </c>
      <c r="E203" s="6" t="s">
        <v>4035</v>
      </c>
      <c r="F203" s="5">
        <f>decoded__2[[#This Row],[FRT_DEC]]-B202</f>
        <v>3</v>
      </c>
      <c r="G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INFO]]))),G202)</f>
        <v>52</v>
      </c>
    </row>
    <row r="204" spans="1:7" x14ac:dyDescent="0.25">
      <c r="A204" s="12" t="s">
        <v>694</v>
      </c>
      <c r="B204" s="19">
        <v>1556335016115</v>
      </c>
      <c r="C204" s="12" t="s">
        <v>4345</v>
      </c>
      <c r="D204" s="12" t="s">
        <v>97</v>
      </c>
      <c r="E204" s="6" t="s">
        <v>2130</v>
      </c>
      <c r="F204" s="5">
        <f>decoded__2[[#This Row],[FRT_DEC]]-B203</f>
        <v>5</v>
      </c>
      <c r="G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INFO]]))),G203)</f>
        <v>52</v>
      </c>
    </row>
    <row r="205" spans="1:7" x14ac:dyDescent="0.25">
      <c r="A205" s="12" t="s">
        <v>612</v>
      </c>
      <c r="B205" s="19">
        <v>1556335016141</v>
      </c>
      <c r="C205" s="12" t="s">
        <v>4346</v>
      </c>
      <c r="D205" s="12" t="s">
        <v>11</v>
      </c>
      <c r="E205" s="6" t="s">
        <v>4006</v>
      </c>
      <c r="F205" s="5">
        <f>decoded__2[[#This Row],[FRT_DEC]]-B204</f>
        <v>26</v>
      </c>
      <c r="G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INFO]]))),G204)</f>
        <v>52</v>
      </c>
    </row>
    <row r="206" spans="1:7" x14ac:dyDescent="0.25">
      <c r="A206" s="12" t="s">
        <v>179</v>
      </c>
      <c r="B206" s="19">
        <v>1556335016151</v>
      </c>
      <c r="C206" s="12" t="s">
        <v>4347</v>
      </c>
      <c r="D206" s="12" t="s">
        <v>52</v>
      </c>
      <c r="E206" s="6" t="s">
        <v>2078</v>
      </c>
      <c r="F206" s="5">
        <f>decoded__2[[#This Row],[FRT_DEC]]-B205</f>
        <v>10</v>
      </c>
      <c r="G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INFO]]))),G205)</f>
        <v>52</v>
      </c>
    </row>
    <row r="207" spans="1:7" x14ac:dyDescent="0.25">
      <c r="A207" s="12" t="s">
        <v>613</v>
      </c>
      <c r="B207" s="19">
        <v>1556335016154</v>
      </c>
      <c r="C207" s="12" t="s">
        <v>4348</v>
      </c>
      <c r="D207" s="12" t="s">
        <v>2079</v>
      </c>
      <c r="E207" s="6" t="s">
        <v>4036</v>
      </c>
      <c r="F207" s="5">
        <f>decoded__2[[#This Row],[FRT_DEC]]-B206</f>
        <v>3</v>
      </c>
      <c r="G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INFO]]))),G206)</f>
        <v>52</v>
      </c>
    </row>
    <row r="208" spans="1:7" x14ac:dyDescent="0.25">
      <c r="A208" s="12" t="s">
        <v>614</v>
      </c>
      <c r="B208" s="19">
        <v>1556335016178</v>
      </c>
      <c r="C208" s="12" t="s">
        <v>4349</v>
      </c>
      <c r="D208" s="12" t="s">
        <v>12</v>
      </c>
      <c r="E208" s="6" t="s">
        <v>4</v>
      </c>
      <c r="F208" s="5">
        <f>decoded__2[[#This Row],[FRT_DEC]]-B207</f>
        <v>24</v>
      </c>
      <c r="G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INFO]]))),G207)</f>
        <v>52</v>
      </c>
    </row>
    <row r="209" spans="1:7" x14ac:dyDescent="0.25">
      <c r="A209" s="12" t="s">
        <v>615</v>
      </c>
      <c r="B209" s="19">
        <v>1556335016183</v>
      </c>
      <c r="C209" s="12" t="s">
        <v>4350</v>
      </c>
      <c r="D209" s="12" t="s">
        <v>8</v>
      </c>
      <c r="E209" s="6" t="s">
        <v>4078</v>
      </c>
      <c r="F209" s="5">
        <f>decoded__2[[#This Row],[FRT_DEC]]-B208</f>
        <v>5</v>
      </c>
      <c r="G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INFO]]))),G208)</f>
        <v>52</v>
      </c>
    </row>
    <row r="210" spans="1:7" x14ac:dyDescent="0.25">
      <c r="A210" s="12" t="s">
        <v>616</v>
      </c>
      <c r="B210" s="19">
        <v>1556335016534</v>
      </c>
      <c r="C210" s="12" t="s">
        <v>4351</v>
      </c>
      <c r="D210" s="12" t="s">
        <v>12</v>
      </c>
      <c r="E210" s="6" t="s">
        <v>4</v>
      </c>
      <c r="F210" s="5">
        <f>decoded__2[[#This Row],[FRT_DEC]]-B209</f>
        <v>351</v>
      </c>
      <c r="G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INFO]]))),G209)</f>
        <v>52</v>
      </c>
    </row>
    <row r="211" spans="1:7" x14ac:dyDescent="0.25">
      <c r="A211" s="12" t="s">
        <v>617</v>
      </c>
      <c r="B211" s="19">
        <v>1556335016538</v>
      </c>
      <c r="C211" s="12" t="s">
        <v>4352</v>
      </c>
      <c r="D211" s="12" t="s">
        <v>8</v>
      </c>
      <c r="E211" s="6" t="s">
        <v>4089</v>
      </c>
      <c r="F211" s="5">
        <f>decoded__2[[#This Row],[FRT_DEC]]-B210</f>
        <v>4</v>
      </c>
      <c r="G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INFO]]))),G210)</f>
        <v>52</v>
      </c>
    </row>
    <row r="212" spans="1:7" x14ac:dyDescent="0.25">
      <c r="A212" s="12" t="s">
        <v>180</v>
      </c>
      <c r="B212" s="19">
        <v>1556335016722</v>
      </c>
      <c r="C212" s="12" t="s">
        <v>4353</v>
      </c>
      <c r="D212" s="12" t="s">
        <v>13</v>
      </c>
      <c r="E212" s="6" t="s">
        <v>5</v>
      </c>
      <c r="F212" s="5">
        <f>decoded__2[[#This Row],[FRT_DEC]]-B211</f>
        <v>184</v>
      </c>
      <c r="G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INFO]]))),G211)</f>
        <v>52</v>
      </c>
    </row>
    <row r="213" spans="1:7" x14ac:dyDescent="0.25">
      <c r="A213" s="12" t="s">
        <v>618</v>
      </c>
      <c r="B213" s="19">
        <v>1556335016728</v>
      </c>
      <c r="C213" s="12" t="s">
        <v>4354</v>
      </c>
      <c r="D213" s="12" t="s">
        <v>11</v>
      </c>
      <c r="E213" s="6" t="s">
        <v>4005</v>
      </c>
      <c r="F213" s="5">
        <f>decoded__2[[#This Row],[FRT_DEC]]-B212</f>
        <v>6</v>
      </c>
      <c r="G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INFO]]))),G212)</f>
        <v>52</v>
      </c>
    </row>
    <row r="214" spans="1:7" x14ac:dyDescent="0.25">
      <c r="A214" s="12" t="s">
        <v>619</v>
      </c>
      <c r="B214" s="19">
        <v>1556335016800</v>
      </c>
      <c r="C214" s="12" t="s">
        <v>4355</v>
      </c>
      <c r="D214" s="12" t="s">
        <v>12</v>
      </c>
      <c r="E214" s="6" t="s">
        <v>4</v>
      </c>
      <c r="F214" s="5">
        <f>decoded__2[[#This Row],[FRT_DEC]]-B213</f>
        <v>72</v>
      </c>
      <c r="G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INFO]]))),G213)</f>
        <v>52</v>
      </c>
    </row>
    <row r="215" spans="1:7" x14ac:dyDescent="0.25">
      <c r="A215" s="12" t="s">
        <v>620</v>
      </c>
      <c r="B215" s="19">
        <v>1556335016803</v>
      </c>
      <c r="C215" s="12" t="s">
        <v>4356</v>
      </c>
      <c r="D215" s="12" t="s">
        <v>14</v>
      </c>
      <c r="E215" s="6" t="s">
        <v>6</v>
      </c>
      <c r="F215" s="5">
        <f>decoded__2[[#This Row],[FRT_DEC]]-B214</f>
        <v>3</v>
      </c>
      <c r="G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INFO]]))),G214)</f>
        <v>52</v>
      </c>
    </row>
    <row r="216" spans="1:7" x14ac:dyDescent="0.25">
      <c r="A216" s="12" t="s">
        <v>621</v>
      </c>
      <c r="B216" s="19">
        <v>1556335016812</v>
      </c>
      <c r="C216" s="12" t="s">
        <v>4357</v>
      </c>
      <c r="D216" s="12" t="s">
        <v>14</v>
      </c>
      <c r="E216" s="6" t="s">
        <v>71</v>
      </c>
      <c r="F216" s="5">
        <f>decoded__2[[#This Row],[FRT_DEC]]-B215</f>
        <v>9</v>
      </c>
      <c r="G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INFO]]))),G215)</f>
        <v>52</v>
      </c>
    </row>
    <row r="217" spans="1:7" x14ac:dyDescent="0.25">
      <c r="A217" s="12" t="s">
        <v>622</v>
      </c>
      <c r="B217" s="19">
        <v>1556335016818</v>
      </c>
      <c r="C217" s="12" t="s">
        <v>4358</v>
      </c>
      <c r="D217" s="12" t="s">
        <v>73</v>
      </c>
      <c r="E217" s="6" t="s">
        <v>2080</v>
      </c>
      <c r="F217" s="5">
        <f>decoded__2[[#This Row],[FRT_DEC]]-B216</f>
        <v>6</v>
      </c>
      <c r="G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INFO]]))),G216)</f>
        <v>52</v>
      </c>
    </row>
    <row r="218" spans="1:7" x14ac:dyDescent="0.25">
      <c r="A218" s="12" t="s">
        <v>181</v>
      </c>
      <c r="B218" s="19">
        <v>1556335016821</v>
      </c>
      <c r="C218" s="12" t="s">
        <v>4359</v>
      </c>
      <c r="D218" s="12" t="s">
        <v>2081</v>
      </c>
      <c r="E218" s="6" t="s">
        <v>2083</v>
      </c>
      <c r="F218" s="5">
        <f>decoded__2[[#This Row],[FRT_DEC]]-B217</f>
        <v>3</v>
      </c>
      <c r="G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INFO]]))),G217)</f>
        <v>52</v>
      </c>
    </row>
    <row r="219" spans="1:7" x14ac:dyDescent="0.25">
      <c r="A219" s="12" t="s">
        <v>623</v>
      </c>
      <c r="B219" s="19">
        <v>1556335016825</v>
      </c>
      <c r="C219" s="12" t="s">
        <v>4360</v>
      </c>
      <c r="D219" s="12" t="s">
        <v>8</v>
      </c>
      <c r="E219" s="6" t="s">
        <v>4087</v>
      </c>
      <c r="F219" s="5">
        <f>decoded__2[[#This Row],[FRT_DEC]]-B218</f>
        <v>4</v>
      </c>
      <c r="G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INFO]]))),G218)</f>
        <v>52</v>
      </c>
    </row>
    <row r="220" spans="1:7" x14ac:dyDescent="0.25">
      <c r="A220" s="12" t="s">
        <v>624</v>
      </c>
      <c r="B220" s="19">
        <v>1556335017214</v>
      </c>
      <c r="C220" s="12" t="s">
        <v>4361</v>
      </c>
      <c r="D220" s="12" t="s">
        <v>55</v>
      </c>
      <c r="E220" s="6" t="s">
        <v>3752</v>
      </c>
      <c r="F220" s="5">
        <f>decoded__2[[#This Row],[FRT_DEC]]-B219</f>
        <v>389</v>
      </c>
      <c r="G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INFO]]))),G219)</f>
        <v>52</v>
      </c>
    </row>
    <row r="221" spans="1:7" x14ac:dyDescent="0.25">
      <c r="A221" s="12" t="s">
        <v>625</v>
      </c>
      <c r="B221" s="19">
        <v>1556335017216</v>
      </c>
      <c r="C221" s="12" t="s">
        <v>4362</v>
      </c>
      <c r="D221" s="12" t="s">
        <v>3743</v>
      </c>
      <c r="E221" s="6" t="s">
        <v>4363</v>
      </c>
      <c r="F221" s="5">
        <f>decoded__2[[#This Row],[FRT_DEC]]-B220</f>
        <v>2</v>
      </c>
      <c r="G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INFO]]))),G220)</f>
        <v>52</v>
      </c>
    </row>
    <row r="222" spans="1:7" x14ac:dyDescent="0.25">
      <c r="A222" s="12" t="s">
        <v>626</v>
      </c>
      <c r="B222" s="19">
        <v>1556335017219</v>
      </c>
      <c r="C222" s="12" t="s">
        <v>4364</v>
      </c>
      <c r="D222" s="12" t="s">
        <v>3743</v>
      </c>
      <c r="E222" s="6" t="s">
        <v>3983</v>
      </c>
      <c r="F222" s="5">
        <f>decoded__2[[#This Row],[FRT_DEC]]-B221</f>
        <v>3</v>
      </c>
      <c r="G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INFO]]))),G221)</f>
        <v>52</v>
      </c>
    </row>
    <row r="223" spans="1:7" x14ac:dyDescent="0.25">
      <c r="A223" s="12" t="s">
        <v>627</v>
      </c>
      <c r="B223" s="19">
        <v>1556335017251</v>
      </c>
      <c r="C223" s="12" t="s">
        <v>4365</v>
      </c>
      <c r="D223" s="12" t="s">
        <v>267</v>
      </c>
      <c r="E223" s="6" t="s">
        <v>1082</v>
      </c>
      <c r="F223" s="5">
        <f>decoded__2[[#This Row],[FRT_DEC]]-B222</f>
        <v>32</v>
      </c>
      <c r="G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INFO]]))),G222)</f>
        <v>52</v>
      </c>
    </row>
    <row r="224" spans="1:7" x14ac:dyDescent="0.25">
      <c r="A224" s="12" t="s">
        <v>182</v>
      </c>
      <c r="B224" s="19">
        <v>1556335017254</v>
      </c>
      <c r="C224" s="12" t="s">
        <v>4366</v>
      </c>
      <c r="D224" s="12" t="s">
        <v>269</v>
      </c>
      <c r="E224" s="6" t="s">
        <v>4092</v>
      </c>
      <c r="F224" s="5">
        <f>decoded__2[[#This Row],[FRT_DEC]]-B223</f>
        <v>3</v>
      </c>
      <c r="G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INFO]]))),G223)</f>
        <v>52</v>
      </c>
    </row>
    <row r="225" spans="1:7" x14ac:dyDescent="0.25">
      <c r="A225" s="12" t="s">
        <v>628</v>
      </c>
      <c r="B225" s="19">
        <v>1556335017268</v>
      </c>
      <c r="C225" s="12" t="s">
        <v>4367</v>
      </c>
      <c r="D225" s="12" t="s">
        <v>11</v>
      </c>
      <c r="E225" s="6" t="s">
        <v>4007</v>
      </c>
      <c r="F225" s="5">
        <f>decoded__2[[#This Row],[FRT_DEC]]-B224</f>
        <v>14</v>
      </c>
      <c r="G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INFO]]))),G224)</f>
        <v>52</v>
      </c>
    </row>
    <row r="226" spans="1:7" x14ac:dyDescent="0.25">
      <c r="A226" s="12" t="s">
        <v>629</v>
      </c>
      <c r="B226" s="19">
        <v>1556335017288</v>
      </c>
      <c r="C226" s="12" t="s">
        <v>4368</v>
      </c>
      <c r="D226" s="12" t="s">
        <v>52</v>
      </c>
      <c r="E226" s="6" t="s">
        <v>56</v>
      </c>
      <c r="F226" s="5">
        <f>decoded__2[[#This Row],[FRT_DEC]]-B225</f>
        <v>20</v>
      </c>
      <c r="G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INFO]]))),G225)</f>
        <v>52</v>
      </c>
    </row>
    <row r="227" spans="1:7" x14ac:dyDescent="0.25">
      <c r="A227" s="12" t="s">
        <v>630</v>
      </c>
      <c r="B227" s="19">
        <v>1556335017296</v>
      </c>
      <c r="C227" s="12" t="s">
        <v>4369</v>
      </c>
      <c r="D227" s="12" t="s">
        <v>272</v>
      </c>
      <c r="E227" s="6" t="s">
        <v>4370</v>
      </c>
      <c r="F227" s="5">
        <f>decoded__2[[#This Row],[FRT_DEC]]-B226</f>
        <v>8</v>
      </c>
      <c r="G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INFO]]))),G226)</f>
        <v>52</v>
      </c>
    </row>
    <row r="228" spans="1:7" x14ac:dyDescent="0.25">
      <c r="A228" s="12" t="s">
        <v>631</v>
      </c>
      <c r="B228" s="19">
        <v>1556335017303</v>
      </c>
      <c r="C228" s="12" t="s">
        <v>4371</v>
      </c>
      <c r="D228" s="12" t="s">
        <v>1131</v>
      </c>
      <c r="E228" s="6" t="s">
        <v>3767</v>
      </c>
      <c r="F228" s="5">
        <f>decoded__2[[#This Row],[FRT_DEC]]-B227</f>
        <v>7</v>
      </c>
      <c r="G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INFO]]))),G227)</f>
        <v>52</v>
      </c>
    </row>
    <row r="229" spans="1:7" x14ac:dyDescent="0.25">
      <c r="A229" s="12" t="s">
        <v>632</v>
      </c>
      <c r="B229" s="19">
        <v>1556335017308</v>
      </c>
      <c r="C229" s="12" t="s">
        <v>4372</v>
      </c>
      <c r="D229" s="12" t="s">
        <v>97</v>
      </c>
      <c r="E229" s="6" t="s">
        <v>2131</v>
      </c>
      <c r="F229" s="5">
        <f>decoded__2[[#This Row],[FRT_DEC]]-B228</f>
        <v>5</v>
      </c>
      <c r="G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INFO]]))),G228)</f>
        <v>52</v>
      </c>
    </row>
    <row r="230" spans="1:7" x14ac:dyDescent="0.25">
      <c r="A230" s="12" t="s">
        <v>183</v>
      </c>
      <c r="B230" s="19">
        <v>1556335017329</v>
      </c>
      <c r="C230" s="12" t="s">
        <v>4373</v>
      </c>
      <c r="D230" s="12" t="s">
        <v>3726</v>
      </c>
      <c r="E230" s="6" t="s">
        <v>4374</v>
      </c>
      <c r="F230" s="5">
        <f>decoded__2[[#This Row],[FRT_DEC]]-B229</f>
        <v>21</v>
      </c>
      <c r="G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INFO]]))),G229)</f>
        <v>52</v>
      </c>
    </row>
    <row r="231" spans="1:7" x14ac:dyDescent="0.25">
      <c r="A231" s="12" t="s">
        <v>184</v>
      </c>
      <c r="B231" s="19">
        <v>1556335017331</v>
      </c>
      <c r="C231" s="12" t="s">
        <v>4375</v>
      </c>
      <c r="D231" s="12" t="s">
        <v>3726</v>
      </c>
      <c r="E231" s="6" t="s">
        <v>3986</v>
      </c>
      <c r="F231" s="5">
        <f>decoded__2[[#This Row],[FRT_DEC]]-B230</f>
        <v>2</v>
      </c>
      <c r="G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INFO]]))),G230)</f>
        <v>52</v>
      </c>
    </row>
    <row r="232" spans="1:7" x14ac:dyDescent="0.25">
      <c r="A232" s="12" t="s">
        <v>185</v>
      </c>
      <c r="B232" s="19">
        <v>1556335018564</v>
      </c>
      <c r="C232" s="12" t="s">
        <v>4376</v>
      </c>
      <c r="D232" s="12" t="s">
        <v>275</v>
      </c>
      <c r="E232" s="6" t="s">
        <v>4377</v>
      </c>
      <c r="F232" s="5">
        <f>decoded__2[[#This Row],[FRT_DEC]]-B231</f>
        <v>1233</v>
      </c>
      <c r="G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INFO]]))),G231)</f>
        <v>52</v>
      </c>
    </row>
    <row r="233" spans="1:7" x14ac:dyDescent="0.25">
      <c r="A233" s="12" t="s">
        <v>633</v>
      </c>
      <c r="B233" s="19">
        <v>1556335018605</v>
      </c>
      <c r="C233" s="12" t="s">
        <v>4378</v>
      </c>
      <c r="D233" s="12" t="s">
        <v>12</v>
      </c>
      <c r="E233" s="6" t="s">
        <v>4</v>
      </c>
      <c r="F233" s="5">
        <f>decoded__2[[#This Row],[FRT_DEC]]-B232</f>
        <v>41</v>
      </c>
      <c r="G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INFO]]))),G232)</f>
        <v>52</v>
      </c>
    </row>
    <row r="234" spans="1:7" x14ac:dyDescent="0.25">
      <c r="A234" s="12" t="s">
        <v>634</v>
      </c>
      <c r="B234" s="19">
        <v>1556335018611</v>
      </c>
      <c r="C234" s="12" t="s">
        <v>4379</v>
      </c>
      <c r="D234" s="12" t="s">
        <v>8</v>
      </c>
      <c r="E234" s="6" t="s">
        <v>4088</v>
      </c>
      <c r="F234" s="5">
        <f>decoded__2[[#This Row],[FRT_DEC]]-B233</f>
        <v>6</v>
      </c>
      <c r="G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INFO]]))),G233)</f>
        <v>52</v>
      </c>
    </row>
    <row r="235" spans="1:7" x14ac:dyDescent="0.25">
      <c r="A235" s="12" t="s">
        <v>186</v>
      </c>
      <c r="B235" s="19">
        <v>1556335019893</v>
      </c>
      <c r="C235" s="12" t="s">
        <v>4380</v>
      </c>
      <c r="D235" s="12" t="s">
        <v>15</v>
      </c>
      <c r="E235" s="6" t="s">
        <v>4381</v>
      </c>
      <c r="F235" s="5">
        <f>decoded__2[[#This Row],[FRT_DEC]]-B234</f>
        <v>1282</v>
      </c>
      <c r="G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INFO]]))),G234)</f>
        <v>52</v>
      </c>
    </row>
    <row r="236" spans="1:7" x14ac:dyDescent="0.25">
      <c r="A236" s="12" t="s">
        <v>187</v>
      </c>
      <c r="B236" s="19">
        <v>1556335019895</v>
      </c>
      <c r="C236" s="12" t="s">
        <v>4382</v>
      </c>
      <c r="D236" s="12" t="s">
        <v>15</v>
      </c>
      <c r="E236" s="6" t="s">
        <v>3987</v>
      </c>
      <c r="F236" s="5">
        <f>decoded__2[[#This Row],[FRT_DEC]]-B235</f>
        <v>2</v>
      </c>
      <c r="G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INFO]]))),G235)</f>
        <v>52</v>
      </c>
    </row>
    <row r="237" spans="1:7" x14ac:dyDescent="0.25">
      <c r="A237" s="12" t="s">
        <v>635</v>
      </c>
      <c r="B237" s="19">
        <v>1556335019898</v>
      </c>
      <c r="C237" s="12" t="s">
        <v>4383</v>
      </c>
      <c r="D237" s="12" t="s">
        <v>3744</v>
      </c>
      <c r="E237" s="6" t="s">
        <v>4384</v>
      </c>
      <c r="F237" s="5">
        <f>decoded__2[[#This Row],[FRT_DEC]]-B236</f>
        <v>3</v>
      </c>
      <c r="G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INFO]]))),G236)</f>
        <v>52</v>
      </c>
    </row>
    <row r="238" spans="1:7" x14ac:dyDescent="0.25">
      <c r="A238" s="12" t="s">
        <v>188</v>
      </c>
      <c r="B238" s="19">
        <v>1556335019900</v>
      </c>
      <c r="C238" s="12" t="s">
        <v>4385</v>
      </c>
      <c r="D238" s="12" t="s">
        <v>3744</v>
      </c>
      <c r="E238" s="6" t="s">
        <v>3988</v>
      </c>
      <c r="F238" s="5">
        <f>decoded__2[[#This Row],[FRT_DEC]]-B237</f>
        <v>2</v>
      </c>
      <c r="G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INFO]]))),G237)</f>
        <v>52</v>
      </c>
    </row>
    <row r="239" spans="1:7" x14ac:dyDescent="0.25">
      <c r="A239" s="12" t="s">
        <v>189</v>
      </c>
      <c r="B239" s="19">
        <v>1556335019934</v>
      </c>
      <c r="C239" s="12" t="s">
        <v>4386</v>
      </c>
      <c r="D239" s="12" t="s">
        <v>3765</v>
      </c>
      <c r="E239" s="6" t="s">
        <v>3766</v>
      </c>
      <c r="F239" s="5">
        <f>decoded__2[[#This Row],[FRT_DEC]]-B238</f>
        <v>34</v>
      </c>
      <c r="G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INFO]]))),G238)</f>
        <v>52</v>
      </c>
    </row>
    <row r="240" spans="1:7" ht="30" x14ac:dyDescent="0.25">
      <c r="A240" s="12" t="s">
        <v>190</v>
      </c>
      <c r="B240" s="19">
        <v>1556335019937</v>
      </c>
      <c r="C240" s="12" t="s">
        <v>4387</v>
      </c>
      <c r="D240" s="12" t="s">
        <v>267</v>
      </c>
      <c r="E240" s="6" t="s">
        <v>281</v>
      </c>
      <c r="F240" s="5">
        <f>decoded__2[[#This Row],[FRT_DEC]]-B239</f>
        <v>3</v>
      </c>
      <c r="G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INFO]]))),G239)</f>
        <v>52</v>
      </c>
    </row>
    <row r="241" spans="1:7" x14ac:dyDescent="0.25">
      <c r="A241" s="12" t="s">
        <v>191</v>
      </c>
      <c r="B241" s="19">
        <v>1556335019941</v>
      </c>
      <c r="C241" s="12" t="s">
        <v>4388</v>
      </c>
      <c r="D241" s="12" t="s">
        <v>269</v>
      </c>
      <c r="E241" s="6" t="s">
        <v>283</v>
      </c>
      <c r="F241" s="5">
        <f>decoded__2[[#This Row],[FRT_DEC]]-B240</f>
        <v>4</v>
      </c>
      <c r="G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INFO]]))),G240)</f>
        <v>52</v>
      </c>
    </row>
    <row r="242" spans="1:7" x14ac:dyDescent="0.25">
      <c r="A242" s="12" t="s">
        <v>192</v>
      </c>
      <c r="B242" s="19">
        <v>1556335019946</v>
      </c>
      <c r="C242" s="12" t="s">
        <v>4389</v>
      </c>
      <c r="D242" s="12" t="s">
        <v>1131</v>
      </c>
      <c r="E242" s="6" t="s">
        <v>2132</v>
      </c>
      <c r="F242" s="5">
        <f>decoded__2[[#This Row],[FRT_DEC]]-B241</f>
        <v>5</v>
      </c>
      <c r="G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INFO]]))),G241)</f>
        <v>52</v>
      </c>
    </row>
    <row r="243" spans="1:7" x14ac:dyDescent="0.25">
      <c r="A243" s="12" t="s">
        <v>193</v>
      </c>
      <c r="B243" s="19">
        <v>1556335019951</v>
      </c>
      <c r="C243" s="12" t="s">
        <v>4390</v>
      </c>
      <c r="D243" s="12" t="s">
        <v>97</v>
      </c>
      <c r="E243" s="6" t="s">
        <v>2133</v>
      </c>
      <c r="F243" s="5">
        <f>decoded__2[[#This Row],[FRT_DEC]]-B242</f>
        <v>5</v>
      </c>
      <c r="G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INFO]]))),G242)</f>
        <v>52</v>
      </c>
    </row>
    <row r="244" spans="1:7" x14ac:dyDescent="0.25">
      <c r="A244" s="12" t="s">
        <v>194</v>
      </c>
      <c r="B244" s="19">
        <v>1556335019954</v>
      </c>
      <c r="C244" s="12" t="s">
        <v>4391</v>
      </c>
      <c r="D244" s="12" t="s">
        <v>97</v>
      </c>
      <c r="E244" s="6" t="s">
        <v>2134</v>
      </c>
      <c r="F244" s="5">
        <f>decoded__2[[#This Row],[FRT_DEC]]-B243</f>
        <v>3</v>
      </c>
      <c r="G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INFO]]))),G243)</f>
        <v>52</v>
      </c>
    </row>
    <row r="245" spans="1:7" x14ac:dyDescent="0.25">
      <c r="A245" s="12" t="s">
        <v>195</v>
      </c>
      <c r="B245" s="19">
        <v>1556335019965</v>
      </c>
      <c r="C245" s="12" t="s">
        <v>4392</v>
      </c>
      <c r="D245" s="12" t="s">
        <v>272</v>
      </c>
      <c r="E245" s="6" t="s">
        <v>4393</v>
      </c>
      <c r="F245" s="5">
        <f>decoded__2[[#This Row],[FRT_DEC]]-B244</f>
        <v>11</v>
      </c>
      <c r="G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INFO]]))),G244)</f>
        <v>52</v>
      </c>
    </row>
    <row r="246" spans="1:7" x14ac:dyDescent="0.25">
      <c r="A246" s="12" t="s">
        <v>196</v>
      </c>
      <c r="B246" s="19">
        <v>1556335020591</v>
      </c>
      <c r="C246" s="12" t="s">
        <v>4394</v>
      </c>
      <c r="D246" s="12" t="s">
        <v>1131</v>
      </c>
      <c r="E246" s="6" t="s">
        <v>2135</v>
      </c>
      <c r="F246" s="5">
        <f>decoded__2[[#This Row],[FRT_DEC]]-B245</f>
        <v>626</v>
      </c>
      <c r="G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INFO]]))),G245)</f>
        <v>52</v>
      </c>
    </row>
    <row r="247" spans="1:7" x14ac:dyDescent="0.25">
      <c r="A247" s="12" t="s">
        <v>197</v>
      </c>
      <c r="B247" s="19">
        <v>1556335020596</v>
      </c>
      <c r="C247" s="12" t="s">
        <v>4395</v>
      </c>
      <c r="D247" s="12" t="s">
        <v>97</v>
      </c>
      <c r="E247" s="6" t="s">
        <v>2136</v>
      </c>
      <c r="F247" s="5">
        <f>decoded__2[[#This Row],[FRT_DEC]]-B246</f>
        <v>5</v>
      </c>
      <c r="G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INFO]]))),G246)</f>
        <v>52</v>
      </c>
    </row>
    <row r="248" spans="1:7" x14ac:dyDescent="0.25">
      <c r="A248" s="12" t="s">
        <v>198</v>
      </c>
      <c r="B248" s="19">
        <v>1556335020611</v>
      </c>
      <c r="C248" s="12" t="s">
        <v>4396</v>
      </c>
      <c r="D248" s="12" t="s">
        <v>3727</v>
      </c>
      <c r="E248" s="6" t="s">
        <v>4397</v>
      </c>
      <c r="F248" s="5">
        <f>decoded__2[[#This Row],[FRT_DEC]]-B247</f>
        <v>15</v>
      </c>
      <c r="G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INFO]]))),G247)</f>
        <v>52</v>
      </c>
    </row>
    <row r="249" spans="1:7" x14ac:dyDescent="0.25">
      <c r="A249" s="12" t="s">
        <v>199</v>
      </c>
      <c r="B249" s="19">
        <v>1556335020756</v>
      </c>
      <c r="C249" s="12" t="s">
        <v>4398</v>
      </c>
      <c r="D249" s="12" t="s">
        <v>289</v>
      </c>
      <c r="E249" s="6" t="s">
        <v>4399</v>
      </c>
      <c r="F249" s="5">
        <f>decoded__2[[#This Row],[FRT_DEC]]-B248</f>
        <v>145</v>
      </c>
      <c r="G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INFO]]))),G248)</f>
        <v>52</v>
      </c>
    </row>
    <row r="250" spans="1:7" x14ac:dyDescent="0.25">
      <c r="A250" s="12" t="s">
        <v>200</v>
      </c>
      <c r="B250" s="19">
        <v>1556335021989</v>
      </c>
      <c r="C250" s="12" t="s">
        <v>4400</v>
      </c>
      <c r="D250" s="12" t="s">
        <v>109</v>
      </c>
      <c r="E250" s="6" t="s">
        <v>4099</v>
      </c>
      <c r="F250" s="5">
        <f>decoded__2[[#This Row],[FRT_DEC]]-B249</f>
        <v>1233</v>
      </c>
      <c r="G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INFO]]))),G249)</f>
        <v>52</v>
      </c>
    </row>
    <row r="251" spans="1:7" x14ac:dyDescent="0.25">
      <c r="A251" s="12" t="s">
        <v>201</v>
      </c>
      <c r="B251" s="19">
        <v>1556335021992</v>
      </c>
      <c r="C251" s="12" t="s">
        <v>4401</v>
      </c>
      <c r="D251" s="12" t="s">
        <v>3742</v>
      </c>
      <c r="E251" s="6" t="s">
        <v>4402</v>
      </c>
      <c r="F251" s="5">
        <f>decoded__2[[#This Row],[FRT_DEC]]-B250</f>
        <v>3</v>
      </c>
      <c r="G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INFO]]))),G250)</f>
        <v>52</v>
      </c>
    </row>
    <row r="252" spans="1:7" x14ac:dyDescent="0.25">
      <c r="A252" s="12" t="s">
        <v>202</v>
      </c>
      <c r="B252" s="19">
        <v>1556335021994</v>
      </c>
      <c r="C252" s="12" t="s">
        <v>4403</v>
      </c>
      <c r="D252" s="12" t="s">
        <v>3742</v>
      </c>
      <c r="E252" s="6" t="s">
        <v>3982</v>
      </c>
      <c r="F252" s="5">
        <f>decoded__2[[#This Row],[FRT_DEC]]-B251</f>
        <v>2</v>
      </c>
      <c r="G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INFO]]))),G251)</f>
        <v>52</v>
      </c>
    </row>
    <row r="253" spans="1:7" x14ac:dyDescent="0.25">
      <c r="A253" s="12" t="s">
        <v>203</v>
      </c>
      <c r="B253" s="19">
        <v>1556335022033</v>
      </c>
      <c r="C253" s="12" t="s">
        <v>4404</v>
      </c>
      <c r="D253" s="12" t="s">
        <v>1131</v>
      </c>
      <c r="E253" s="6" t="s">
        <v>2137</v>
      </c>
      <c r="F253" s="5">
        <f>decoded__2[[#This Row],[FRT_DEC]]-B252</f>
        <v>39</v>
      </c>
      <c r="G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INFO]]))),G252)</f>
        <v>52</v>
      </c>
    </row>
    <row r="254" spans="1:7" x14ac:dyDescent="0.25">
      <c r="A254" s="12" t="s">
        <v>204</v>
      </c>
      <c r="B254" s="19">
        <v>1556335022037</v>
      </c>
      <c r="C254" s="12" t="s">
        <v>4405</v>
      </c>
      <c r="D254" s="12" t="s">
        <v>97</v>
      </c>
      <c r="E254" s="6" t="s">
        <v>2138</v>
      </c>
      <c r="F254" s="5">
        <f>decoded__2[[#This Row],[FRT_DEC]]-B253</f>
        <v>4</v>
      </c>
      <c r="G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INFO]]))),G253)</f>
        <v>52</v>
      </c>
    </row>
    <row r="255" spans="1:7" x14ac:dyDescent="0.25">
      <c r="A255" s="12" t="s">
        <v>1155</v>
      </c>
      <c r="B255" s="19">
        <v>1556335022190</v>
      </c>
      <c r="C255" s="12" t="s">
        <v>4406</v>
      </c>
      <c r="D255" s="12" t="s">
        <v>110</v>
      </c>
      <c r="E255" s="6" t="s">
        <v>290</v>
      </c>
      <c r="F255" s="5">
        <f>decoded__2[[#This Row],[FRT_DEC]]-B254</f>
        <v>153</v>
      </c>
      <c r="G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INFO]]))),G254)</f>
        <v>52</v>
      </c>
    </row>
    <row r="256" spans="1:7" x14ac:dyDescent="0.25">
      <c r="A256" s="12" t="s">
        <v>205</v>
      </c>
      <c r="B256" s="19">
        <v>1556335022195</v>
      </c>
      <c r="C256" s="12" t="s">
        <v>4407</v>
      </c>
      <c r="D256" s="12" t="s">
        <v>112</v>
      </c>
      <c r="E256" s="6" t="s">
        <v>3769</v>
      </c>
      <c r="F256" s="5">
        <f>decoded__2[[#This Row],[FRT_DEC]]-B255</f>
        <v>5</v>
      </c>
      <c r="G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INFO]]))),G255)</f>
        <v>52</v>
      </c>
    </row>
    <row r="257" spans="1:7" x14ac:dyDescent="0.25">
      <c r="A257" s="12" t="s">
        <v>206</v>
      </c>
      <c r="B257" s="19">
        <v>1556335022213</v>
      </c>
      <c r="C257" s="12" t="s">
        <v>4408</v>
      </c>
      <c r="D257" s="12" t="s">
        <v>1131</v>
      </c>
      <c r="E257" s="6" t="s">
        <v>2139</v>
      </c>
      <c r="F257" s="5">
        <f>decoded__2[[#This Row],[FRT_DEC]]-B256</f>
        <v>18</v>
      </c>
      <c r="G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INFO]]))),G256)</f>
        <v>52</v>
      </c>
    </row>
    <row r="258" spans="1:7" x14ac:dyDescent="0.25">
      <c r="A258" s="12" t="s">
        <v>207</v>
      </c>
      <c r="B258" s="19">
        <v>1556335022218</v>
      </c>
      <c r="C258" s="12" t="s">
        <v>4409</v>
      </c>
      <c r="D258" s="12" t="s">
        <v>97</v>
      </c>
      <c r="E258" s="6" t="s">
        <v>2140</v>
      </c>
      <c r="F258" s="5">
        <f>decoded__2[[#This Row],[FRT_DEC]]-B257</f>
        <v>5</v>
      </c>
      <c r="G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INFO]]))),G257)</f>
        <v>52</v>
      </c>
    </row>
    <row r="259" spans="1:7" x14ac:dyDescent="0.25">
      <c r="A259" s="12" t="s">
        <v>208</v>
      </c>
      <c r="B259" s="19">
        <v>1556335022306</v>
      </c>
      <c r="C259" s="12" t="s">
        <v>4410</v>
      </c>
      <c r="D259" s="12" t="s">
        <v>1131</v>
      </c>
      <c r="E259" s="6" t="s">
        <v>2141</v>
      </c>
      <c r="F259" s="5">
        <f>decoded__2[[#This Row],[FRT_DEC]]-B258</f>
        <v>88</v>
      </c>
      <c r="G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INFO]]))),G258)</f>
        <v>52</v>
      </c>
    </row>
    <row r="260" spans="1:7" x14ac:dyDescent="0.25">
      <c r="A260" s="12" t="s">
        <v>209</v>
      </c>
      <c r="B260" s="19">
        <v>1556335022310</v>
      </c>
      <c r="C260" s="12" t="s">
        <v>4411</v>
      </c>
      <c r="D260" s="12" t="s">
        <v>97</v>
      </c>
      <c r="E260" s="6" t="s">
        <v>2142</v>
      </c>
      <c r="F260" s="5">
        <f>decoded__2[[#This Row],[FRT_DEC]]-B259</f>
        <v>4</v>
      </c>
      <c r="G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INFO]]))),G259)</f>
        <v>52</v>
      </c>
    </row>
    <row r="261" spans="1:7" x14ac:dyDescent="0.25">
      <c r="A261" s="12" t="s">
        <v>210</v>
      </c>
      <c r="B261" s="19">
        <v>1556335022315</v>
      </c>
      <c r="C261" s="12" t="s">
        <v>4412</v>
      </c>
      <c r="D261" s="12" t="s">
        <v>11</v>
      </c>
      <c r="E261" s="6" t="s">
        <v>4006</v>
      </c>
      <c r="F261" s="5">
        <f>decoded__2[[#This Row],[FRT_DEC]]-B260</f>
        <v>5</v>
      </c>
      <c r="G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INFO]]))),G260)</f>
        <v>52</v>
      </c>
    </row>
    <row r="262" spans="1:7" x14ac:dyDescent="0.25">
      <c r="A262" s="12" t="s">
        <v>211</v>
      </c>
      <c r="B262" s="19">
        <v>1556335022389</v>
      </c>
      <c r="C262" s="12" t="s">
        <v>4413</v>
      </c>
      <c r="D262" s="12" t="s">
        <v>52</v>
      </c>
      <c r="E262" s="6" t="s">
        <v>2078</v>
      </c>
      <c r="F262" s="5">
        <f>decoded__2[[#This Row],[FRT_DEC]]-B261</f>
        <v>74</v>
      </c>
      <c r="G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INFO]]))),G261)</f>
        <v>52</v>
      </c>
    </row>
    <row r="263" spans="1:7" x14ac:dyDescent="0.25">
      <c r="A263" s="12" t="s">
        <v>212</v>
      </c>
      <c r="B263" s="19">
        <v>1556335022392</v>
      </c>
      <c r="C263" s="12" t="s">
        <v>4414</v>
      </c>
      <c r="D263" s="12" t="s">
        <v>2079</v>
      </c>
      <c r="E263" s="6" t="s">
        <v>4036</v>
      </c>
      <c r="F263" s="5">
        <f>decoded__2[[#This Row],[FRT_DEC]]-B262</f>
        <v>3</v>
      </c>
      <c r="G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INFO]]))),G262)</f>
        <v>52</v>
      </c>
    </row>
    <row r="264" spans="1:7" x14ac:dyDescent="0.25">
      <c r="A264" s="12" t="s">
        <v>739</v>
      </c>
      <c r="B264" s="19">
        <v>1556335022420</v>
      </c>
      <c r="C264" s="12" t="s">
        <v>4415</v>
      </c>
      <c r="D264" s="12" t="s">
        <v>12</v>
      </c>
      <c r="E264" s="6" t="s">
        <v>4</v>
      </c>
      <c r="F264" s="5">
        <f>decoded__2[[#This Row],[FRT_DEC]]-B263</f>
        <v>28</v>
      </c>
      <c r="G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INFO]]))),G263)</f>
        <v>52</v>
      </c>
    </row>
    <row r="265" spans="1:7" x14ac:dyDescent="0.25">
      <c r="A265" s="12" t="s">
        <v>740</v>
      </c>
      <c r="B265" s="19">
        <v>1556335022424</v>
      </c>
      <c r="C265" s="12" t="s">
        <v>4416</v>
      </c>
      <c r="D265" s="12" t="s">
        <v>8</v>
      </c>
      <c r="E265" s="6" t="s">
        <v>4089</v>
      </c>
      <c r="F265" s="5">
        <f>decoded__2[[#This Row],[FRT_DEC]]-B264</f>
        <v>4</v>
      </c>
      <c r="G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INFO]]))),G264)</f>
        <v>52</v>
      </c>
    </row>
    <row r="266" spans="1:7" x14ac:dyDescent="0.25">
      <c r="A266" s="12" t="s">
        <v>741</v>
      </c>
      <c r="B266" s="19">
        <v>1556335022626</v>
      </c>
      <c r="C266" s="12" t="s">
        <v>4417</v>
      </c>
      <c r="D266" s="12" t="s">
        <v>13</v>
      </c>
      <c r="E266" s="6" t="s">
        <v>5</v>
      </c>
      <c r="F266" s="5">
        <f>decoded__2[[#This Row],[FRT_DEC]]-B265</f>
        <v>202</v>
      </c>
      <c r="G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INFO]]))),G265)</f>
        <v>52</v>
      </c>
    </row>
    <row r="267" spans="1:7" x14ac:dyDescent="0.25">
      <c r="A267" s="12" t="s">
        <v>742</v>
      </c>
      <c r="B267" s="19">
        <v>1556335022630</v>
      </c>
      <c r="C267" s="12" t="s">
        <v>4418</v>
      </c>
      <c r="D267" s="12" t="s">
        <v>11</v>
      </c>
      <c r="E267" s="6" t="s">
        <v>4005</v>
      </c>
      <c r="F267" s="5">
        <f>decoded__2[[#This Row],[FRT_DEC]]-B266</f>
        <v>4</v>
      </c>
      <c r="G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INFO]]))),G266)</f>
        <v>52</v>
      </c>
    </row>
    <row r="268" spans="1:7" x14ac:dyDescent="0.25">
      <c r="A268" s="12" t="s">
        <v>743</v>
      </c>
      <c r="B268" s="19">
        <v>1556335022702</v>
      </c>
      <c r="C268" s="12" t="s">
        <v>4419</v>
      </c>
      <c r="D268" s="12" t="s">
        <v>12</v>
      </c>
      <c r="E268" s="6" t="s">
        <v>4</v>
      </c>
      <c r="F268" s="5">
        <f>decoded__2[[#This Row],[FRT_DEC]]-B267</f>
        <v>72</v>
      </c>
      <c r="G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INFO]]))),G267)</f>
        <v>52</v>
      </c>
    </row>
    <row r="269" spans="1:7" x14ac:dyDescent="0.25">
      <c r="A269" s="12" t="s">
        <v>744</v>
      </c>
      <c r="B269" s="19">
        <v>1556335022707</v>
      </c>
      <c r="C269" s="12" t="s">
        <v>4420</v>
      </c>
      <c r="D269" s="12" t="s">
        <v>14</v>
      </c>
      <c r="E269" s="6" t="s">
        <v>6</v>
      </c>
      <c r="F269" s="5">
        <f>decoded__2[[#This Row],[FRT_DEC]]-B268</f>
        <v>5</v>
      </c>
      <c r="G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INFO]]))),G268)</f>
        <v>52</v>
      </c>
    </row>
    <row r="270" spans="1:7" x14ac:dyDescent="0.25">
      <c r="A270" s="12" t="s">
        <v>745</v>
      </c>
      <c r="B270" s="19">
        <v>1556335022715</v>
      </c>
      <c r="C270" s="12" t="s">
        <v>4421</v>
      </c>
      <c r="D270" s="12" t="s">
        <v>14</v>
      </c>
      <c r="E270" s="6" t="s">
        <v>71</v>
      </c>
      <c r="F270" s="5">
        <f>decoded__2[[#This Row],[FRT_DEC]]-B269</f>
        <v>8</v>
      </c>
      <c r="G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INFO]]))),G269)</f>
        <v>52</v>
      </c>
    </row>
    <row r="271" spans="1:7" x14ac:dyDescent="0.25">
      <c r="A271" s="12" t="s">
        <v>746</v>
      </c>
      <c r="B271" s="19">
        <v>1556335022780</v>
      </c>
      <c r="C271" s="12" t="s">
        <v>4422</v>
      </c>
      <c r="D271" s="12" t="s">
        <v>73</v>
      </c>
      <c r="E271" s="6" t="s">
        <v>2080</v>
      </c>
      <c r="F271" s="5">
        <f>decoded__2[[#This Row],[FRT_DEC]]-B270</f>
        <v>65</v>
      </c>
      <c r="G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INFO]]))),G270)</f>
        <v>52</v>
      </c>
    </row>
    <row r="272" spans="1:7" x14ac:dyDescent="0.25">
      <c r="A272" s="12" t="s">
        <v>747</v>
      </c>
      <c r="B272" s="19">
        <v>1556335022801</v>
      </c>
      <c r="C272" s="12" t="s">
        <v>4423</v>
      </c>
      <c r="D272" s="12" t="s">
        <v>2081</v>
      </c>
      <c r="E272" s="6" t="s">
        <v>2083</v>
      </c>
      <c r="F272" s="5">
        <f>decoded__2[[#This Row],[FRT_DEC]]-B271</f>
        <v>21</v>
      </c>
      <c r="G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INFO]]))),G271)</f>
        <v>52</v>
      </c>
    </row>
    <row r="273" spans="1:7" x14ac:dyDescent="0.25">
      <c r="A273" s="12" t="s">
        <v>748</v>
      </c>
      <c r="B273" s="19">
        <v>1556335022804</v>
      </c>
      <c r="C273" s="12" t="s">
        <v>4424</v>
      </c>
      <c r="D273" s="12" t="s">
        <v>8</v>
      </c>
      <c r="E273" s="6" t="s">
        <v>4087</v>
      </c>
      <c r="F273" s="5">
        <f>decoded__2[[#This Row],[FRT_DEC]]-B272</f>
        <v>3</v>
      </c>
      <c r="G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INFO]]))),G272)</f>
        <v>52</v>
      </c>
    </row>
    <row r="274" spans="1:7" x14ac:dyDescent="0.25">
      <c r="A274" s="12" t="s">
        <v>749</v>
      </c>
      <c r="B274" s="19">
        <v>1556335023085</v>
      </c>
      <c r="C274" s="12" t="s">
        <v>4425</v>
      </c>
      <c r="D274" s="12" t="s">
        <v>55</v>
      </c>
      <c r="E274" s="6" t="s">
        <v>3746</v>
      </c>
      <c r="F274" s="5">
        <f>decoded__2[[#This Row],[FRT_DEC]]-B273</f>
        <v>281</v>
      </c>
      <c r="G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INFO]]))),G273)</f>
        <v>52</v>
      </c>
    </row>
    <row r="275" spans="1:7" x14ac:dyDescent="0.25">
      <c r="A275" s="12" t="s">
        <v>750</v>
      </c>
      <c r="B275" s="19">
        <v>1556335023088</v>
      </c>
      <c r="C275" s="12" t="s">
        <v>4426</v>
      </c>
      <c r="D275" s="12" t="s">
        <v>3743</v>
      </c>
      <c r="E275" s="6" t="s">
        <v>4427</v>
      </c>
      <c r="F275" s="5">
        <f>decoded__2[[#This Row],[FRT_DEC]]-B274</f>
        <v>3</v>
      </c>
      <c r="G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INFO]]))),G274)</f>
        <v>52</v>
      </c>
    </row>
    <row r="276" spans="1:7" x14ac:dyDescent="0.25">
      <c r="A276" s="12" t="s">
        <v>751</v>
      </c>
      <c r="B276" s="19">
        <v>1556335023091</v>
      </c>
      <c r="C276" s="12" t="s">
        <v>4428</v>
      </c>
      <c r="D276" s="12" t="s">
        <v>3743</v>
      </c>
      <c r="E276" s="6" t="s">
        <v>3983</v>
      </c>
      <c r="F276" s="5">
        <f>decoded__2[[#This Row],[FRT_DEC]]-B275</f>
        <v>3</v>
      </c>
      <c r="G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INFO]]))),G275)</f>
        <v>52</v>
      </c>
    </row>
    <row r="277" spans="1:7" ht="30" x14ac:dyDescent="0.25">
      <c r="A277" s="12" t="s">
        <v>752</v>
      </c>
      <c r="B277" s="19">
        <v>1556335023115</v>
      </c>
      <c r="C277" s="12" t="s">
        <v>4429</v>
      </c>
      <c r="D277" s="12" t="s">
        <v>267</v>
      </c>
      <c r="E277" s="6" t="s">
        <v>2119</v>
      </c>
      <c r="F277" s="5">
        <f>decoded__2[[#This Row],[FRT_DEC]]-B276</f>
        <v>24</v>
      </c>
      <c r="G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INFO]]))),G276)</f>
        <v>52</v>
      </c>
    </row>
    <row r="278" spans="1:7" x14ac:dyDescent="0.25">
      <c r="A278" s="12" t="s">
        <v>753</v>
      </c>
      <c r="B278" s="19">
        <v>1556335023118</v>
      </c>
      <c r="C278" s="12" t="s">
        <v>4430</v>
      </c>
      <c r="D278" s="12" t="s">
        <v>269</v>
      </c>
      <c r="E278" s="6" t="s">
        <v>283</v>
      </c>
      <c r="F278" s="5">
        <f>decoded__2[[#This Row],[FRT_DEC]]-B277</f>
        <v>3</v>
      </c>
      <c r="G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INFO]]))),G277)</f>
        <v>52</v>
      </c>
    </row>
    <row r="279" spans="1:7" x14ac:dyDescent="0.25">
      <c r="A279" s="12" t="s">
        <v>213</v>
      </c>
      <c r="B279" s="19">
        <v>1556335023129</v>
      </c>
      <c r="C279" s="12" t="s">
        <v>4431</v>
      </c>
      <c r="D279" s="12" t="s">
        <v>291</v>
      </c>
      <c r="E279" s="6" t="s">
        <v>4030</v>
      </c>
      <c r="F279" s="5">
        <f>decoded__2[[#This Row],[FRT_DEC]]-B278</f>
        <v>11</v>
      </c>
      <c r="G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INFO]]))),G278)</f>
        <v>52</v>
      </c>
    </row>
    <row r="280" spans="1:7" x14ac:dyDescent="0.25">
      <c r="A280" s="12" t="s">
        <v>214</v>
      </c>
      <c r="B280" s="19">
        <v>1556335023133</v>
      </c>
      <c r="C280" s="12" t="s">
        <v>4432</v>
      </c>
      <c r="D280" s="12" t="s">
        <v>11</v>
      </c>
      <c r="E280" s="6" t="s">
        <v>4007</v>
      </c>
      <c r="F280" s="5">
        <f>decoded__2[[#This Row],[FRT_DEC]]-B279</f>
        <v>4</v>
      </c>
      <c r="G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INFO]]))),G279)</f>
        <v>52</v>
      </c>
    </row>
    <row r="281" spans="1:7" x14ac:dyDescent="0.25">
      <c r="A281" s="12" t="s">
        <v>215</v>
      </c>
      <c r="B281" s="19">
        <v>1556335023163</v>
      </c>
      <c r="C281" s="12" t="s">
        <v>4433</v>
      </c>
      <c r="D281" s="12" t="s">
        <v>52</v>
      </c>
      <c r="E281" s="6" t="s">
        <v>56</v>
      </c>
      <c r="F281" s="5">
        <f>decoded__2[[#This Row],[FRT_DEC]]-B280</f>
        <v>30</v>
      </c>
      <c r="G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INFO]]))),G280)</f>
        <v>52</v>
      </c>
    </row>
    <row r="282" spans="1:7" x14ac:dyDescent="0.25">
      <c r="A282" s="12" t="s">
        <v>216</v>
      </c>
      <c r="B282" s="19">
        <v>1556335023168</v>
      </c>
      <c r="C282" s="12" t="s">
        <v>4434</v>
      </c>
      <c r="D282" s="12" t="s">
        <v>272</v>
      </c>
      <c r="E282" s="6" t="s">
        <v>4435</v>
      </c>
      <c r="F282" s="5">
        <f>decoded__2[[#This Row],[FRT_DEC]]-B281</f>
        <v>5</v>
      </c>
      <c r="G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INFO]]))),G281)</f>
        <v>52</v>
      </c>
    </row>
    <row r="283" spans="1:7" x14ac:dyDescent="0.25">
      <c r="A283" s="12" t="s">
        <v>217</v>
      </c>
      <c r="B283" s="19">
        <v>1556335023176</v>
      </c>
      <c r="C283" s="12" t="s">
        <v>4436</v>
      </c>
      <c r="D283" s="12" t="s">
        <v>1131</v>
      </c>
      <c r="E283" s="6" t="s">
        <v>2143</v>
      </c>
      <c r="F283" s="5">
        <f>decoded__2[[#This Row],[FRT_DEC]]-B282</f>
        <v>8</v>
      </c>
      <c r="G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INFO]]))),G282)</f>
        <v>52</v>
      </c>
    </row>
    <row r="284" spans="1:7" x14ac:dyDescent="0.25">
      <c r="A284" s="12" t="s">
        <v>218</v>
      </c>
      <c r="B284" s="19">
        <v>1556335023180</v>
      </c>
      <c r="C284" s="12" t="s">
        <v>4437</v>
      </c>
      <c r="D284" s="12" t="s">
        <v>1131</v>
      </c>
      <c r="E284" s="6" t="s">
        <v>2144</v>
      </c>
      <c r="F284" s="5">
        <f>decoded__2[[#This Row],[FRT_DEC]]-B283</f>
        <v>4</v>
      </c>
      <c r="G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INFO]]))),G283)</f>
        <v>52</v>
      </c>
    </row>
    <row r="285" spans="1:7" x14ac:dyDescent="0.25">
      <c r="A285" s="12" t="s">
        <v>636</v>
      </c>
      <c r="B285" s="19">
        <v>1556335023193</v>
      </c>
      <c r="C285" s="12" t="s">
        <v>4438</v>
      </c>
      <c r="D285" s="12" t="s">
        <v>97</v>
      </c>
      <c r="E285" s="6" t="s">
        <v>2131</v>
      </c>
      <c r="F285" s="5">
        <f>decoded__2[[#This Row],[FRT_DEC]]-B284</f>
        <v>13</v>
      </c>
      <c r="G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INFO]]))),G284)</f>
        <v>52</v>
      </c>
    </row>
    <row r="286" spans="1:7" x14ac:dyDescent="0.25">
      <c r="A286" s="12" t="s">
        <v>219</v>
      </c>
      <c r="B286" s="19">
        <v>1556335023216</v>
      </c>
      <c r="C286" s="12" t="s">
        <v>4439</v>
      </c>
      <c r="D286" s="12" t="s">
        <v>3726</v>
      </c>
      <c r="E286" s="6" t="s">
        <v>4440</v>
      </c>
      <c r="F286" s="5">
        <f>decoded__2[[#This Row],[FRT_DEC]]-B285</f>
        <v>23</v>
      </c>
      <c r="G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INFO]]))),G285)</f>
        <v>52</v>
      </c>
    </row>
    <row r="287" spans="1:7" x14ac:dyDescent="0.25">
      <c r="A287" s="12" t="s">
        <v>220</v>
      </c>
      <c r="B287" s="19">
        <v>1556335023219</v>
      </c>
      <c r="C287" s="12" t="s">
        <v>4441</v>
      </c>
      <c r="D287" s="12" t="s">
        <v>3726</v>
      </c>
      <c r="E287" s="6" t="s">
        <v>3986</v>
      </c>
      <c r="F287" s="5">
        <f>decoded__2[[#This Row],[FRT_DEC]]-B286</f>
        <v>3</v>
      </c>
      <c r="G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INFO]]))),G286)</f>
        <v>52</v>
      </c>
    </row>
    <row r="288" spans="1:7" x14ac:dyDescent="0.25">
      <c r="A288" s="12" t="s">
        <v>221</v>
      </c>
      <c r="B288" s="19">
        <v>1556335024033</v>
      </c>
      <c r="C288" s="12" t="s">
        <v>4442</v>
      </c>
      <c r="D288" s="12" t="s">
        <v>275</v>
      </c>
      <c r="E288" s="6" t="s">
        <v>4377</v>
      </c>
      <c r="F288" s="5">
        <f>decoded__2[[#This Row],[FRT_DEC]]-B287</f>
        <v>814</v>
      </c>
      <c r="G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INFO]]))),G287)</f>
        <v>52</v>
      </c>
    </row>
    <row r="289" spans="1:7" x14ac:dyDescent="0.25">
      <c r="A289" s="12" t="s">
        <v>222</v>
      </c>
      <c r="B289" s="19">
        <v>1556335024073</v>
      </c>
      <c r="C289" s="12" t="s">
        <v>4443</v>
      </c>
      <c r="D289" s="12" t="s">
        <v>12</v>
      </c>
      <c r="E289" s="6" t="s">
        <v>4</v>
      </c>
      <c r="F289" s="5">
        <f>decoded__2[[#This Row],[FRT_DEC]]-B288</f>
        <v>40</v>
      </c>
      <c r="G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INFO]]))),G288)</f>
        <v>52</v>
      </c>
    </row>
    <row r="290" spans="1:7" x14ac:dyDescent="0.25">
      <c r="A290" s="12" t="s">
        <v>223</v>
      </c>
      <c r="B290" s="19">
        <v>1556335024079</v>
      </c>
      <c r="C290" s="12" t="s">
        <v>4444</v>
      </c>
      <c r="D290" s="12" t="s">
        <v>8</v>
      </c>
      <c r="E290" s="6" t="s">
        <v>4088</v>
      </c>
      <c r="F290" s="5">
        <f>decoded__2[[#This Row],[FRT_DEC]]-B289</f>
        <v>6</v>
      </c>
      <c r="G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INFO]]))),G289)</f>
        <v>52</v>
      </c>
    </row>
    <row r="291" spans="1:7" x14ac:dyDescent="0.25">
      <c r="A291" s="12" t="s">
        <v>224</v>
      </c>
      <c r="B291" s="19">
        <v>1556335025361</v>
      </c>
      <c r="C291" s="12" t="s">
        <v>4445</v>
      </c>
      <c r="D291" s="12" t="s">
        <v>15</v>
      </c>
      <c r="E291" s="6" t="s">
        <v>4446</v>
      </c>
      <c r="F291" s="5">
        <f>decoded__2[[#This Row],[FRT_DEC]]-B290</f>
        <v>1282</v>
      </c>
      <c r="G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INFO]]))),G290)</f>
        <v>52</v>
      </c>
    </row>
    <row r="292" spans="1:7" x14ac:dyDescent="0.25">
      <c r="A292" s="12" t="s">
        <v>225</v>
      </c>
      <c r="B292" s="19">
        <v>1556335025364</v>
      </c>
      <c r="C292" s="12" t="s">
        <v>4447</v>
      </c>
      <c r="D292" s="12" t="s">
        <v>15</v>
      </c>
      <c r="E292" s="6" t="s">
        <v>3987</v>
      </c>
      <c r="F292" s="5">
        <f>decoded__2[[#This Row],[FRT_DEC]]-B291</f>
        <v>3</v>
      </c>
      <c r="G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INFO]]))),G291)</f>
        <v>52</v>
      </c>
    </row>
    <row r="293" spans="1:7" x14ac:dyDescent="0.25">
      <c r="A293" s="12" t="s">
        <v>226</v>
      </c>
      <c r="B293" s="19">
        <v>1556335025366</v>
      </c>
      <c r="C293" s="12" t="s">
        <v>4448</v>
      </c>
      <c r="D293" s="12" t="s">
        <v>3744</v>
      </c>
      <c r="E293" s="6" t="s">
        <v>4449</v>
      </c>
      <c r="F293" s="5">
        <f>decoded__2[[#This Row],[FRT_DEC]]-B292</f>
        <v>2</v>
      </c>
      <c r="G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INFO]]))),G292)</f>
        <v>52</v>
      </c>
    </row>
    <row r="294" spans="1:7" x14ac:dyDescent="0.25">
      <c r="A294" s="12" t="s">
        <v>227</v>
      </c>
      <c r="B294" s="19">
        <v>1556335025368</v>
      </c>
      <c r="C294" s="12" t="s">
        <v>4450</v>
      </c>
      <c r="D294" s="12" t="s">
        <v>3744</v>
      </c>
      <c r="E294" s="6" t="s">
        <v>3988</v>
      </c>
      <c r="F294" s="5">
        <f>decoded__2[[#This Row],[FRT_DEC]]-B293</f>
        <v>2</v>
      </c>
      <c r="G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INFO]]))),G293)</f>
        <v>52</v>
      </c>
    </row>
    <row r="295" spans="1:7" x14ac:dyDescent="0.25">
      <c r="A295" s="12" t="s">
        <v>228</v>
      </c>
      <c r="B295" s="19">
        <v>1556335025453</v>
      </c>
      <c r="C295" s="12" t="s">
        <v>4451</v>
      </c>
      <c r="D295" s="12" t="s">
        <v>3765</v>
      </c>
      <c r="E295" s="6" t="s">
        <v>3766</v>
      </c>
      <c r="F295" s="5">
        <f>decoded__2[[#This Row],[FRT_DEC]]-B294</f>
        <v>85</v>
      </c>
      <c r="G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INFO]]))),G294)</f>
        <v>52</v>
      </c>
    </row>
    <row r="296" spans="1:7" ht="30" x14ac:dyDescent="0.25">
      <c r="A296" s="12" t="s">
        <v>637</v>
      </c>
      <c r="B296" s="19">
        <v>1556335025457</v>
      </c>
      <c r="C296" s="12" t="s">
        <v>4452</v>
      </c>
      <c r="D296" s="12" t="s">
        <v>267</v>
      </c>
      <c r="E296" s="6" t="s">
        <v>2163</v>
      </c>
      <c r="F296" s="5">
        <f>decoded__2[[#This Row],[FRT_DEC]]-B295</f>
        <v>4</v>
      </c>
      <c r="G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INFO]]))),G295)</f>
        <v>52</v>
      </c>
    </row>
    <row r="297" spans="1:7" x14ac:dyDescent="0.25">
      <c r="A297" s="12" t="s">
        <v>638</v>
      </c>
      <c r="B297" s="19">
        <v>1556335025461</v>
      </c>
      <c r="C297" s="12" t="s">
        <v>4453</v>
      </c>
      <c r="D297" s="12" t="s">
        <v>269</v>
      </c>
      <c r="E297" s="6" t="s">
        <v>298</v>
      </c>
      <c r="F297" s="5">
        <f>decoded__2[[#This Row],[FRT_DEC]]-B296</f>
        <v>4</v>
      </c>
      <c r="G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INFO]]))),G296)</f>
        <v>52</v>
      </c>
    </row>
    <row r="298" spans="1:7" x14ac:dyDescent="0.25">
      <c r="A298" s="12" t="s">
        <v>229</v>
      </c>
      <c r="B298" s="19">
        <v>1556335025468</v>
      </c>
      <c r="C298" s="12" t="s">
        <v>4454</v>
      </c>
      <c r="D298" s="12" t="s">
        <v>57</v>
      </c>
      <c r="E298" s="6" t="s">
        <v>58</v>
      </c>
      <c r="F298" s="5">
        <f>decoded__2[[#This Row],[FRT_DEC]]-B297</f>
        <v>7</v>
      </c>
      <c r="G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INFO]]))),G297)</f>
        <v>52</v>
      </c>
    </row>
    <row r="299" spans="1:7" x14ac:dyDescent="0.25">
      <c r="A299" s="12" t="s">
        <v>230</v>
      </c>
      <c r="B299" s="19">
        <v>1556335025471</v>
      </c>
      <c r="C299" s="12" t="s">
        <v>4455</v>
      </c>
      <c r="D299" s="12" t="s">
        <v>57</v>
      </c>
      <c r="E299" s="6" t="s">
        <v>59</v>
      </c>
      <c r="F299" s="5">
        <f>decoded__2[[#This Row],[FRT_DEC]]-B298</f>
        <v>3</v>
      </c>
      <c r="G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INFO]]))),G298)</f>
        <v>52</v>
      </c>
    </row>
    <row r="300" spans="1:7" x14ac:dyDescent="0.25">
      <c r="A300" s="12" t="s">
        <v>639</v>
      </c>
      <c r="B300" s="19">
        <v>1556335025475</v>
      </c>
      <c r="C300" s="12" t="s">
        <v>4456</v>
      </c>
      <c r="D300" s="12" t="s">
        <v>57</v>
      </c>
      <c r="E300" s="6" t="s">
        <v>60</v>
      </c>
      <c r="F300" s="5">
        <f>decoded__2[[#This Row],[FRT_DEC]]-B299</f>
        <v>4</v>
      </c>
      <c r="G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INFO]]))),G299)</f>
        <v>52</v>
      </c>
    </row>
    <row r="301" spans="1:7" x14ac:dyDescent="0.25">
      <c r="A301" s="12" t="s">
        <v>640</v>
      </c>
      <c r="B301" s="19">
        <v>1556335025478</v>
      </c>
      <c r="C301" s="12" t="s">
        <v>4457</v>
      </c>
      <c r="D301" s="12" t="s">
        <v>61</v>
      </c>
      <c r="E301" s="6" t="s">
        <v>4458</v>
      </c>
      <c r="F301" s="5">
        <f>decoded__2[[#This Row],[FRT_DEC]]-B300</f>
        <v>3</v>
      </c>
      <c r="G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INFO]]))),G300)</f>
        <v>52</v>
      </c>
    </row>
    <row r="302" spans="1:7" x14ac:dyDescent="0.25">
      <c r="A302" s="12" t="s">
        <v>641</v>
      </c>
      <c r="B302" s="19">
        <v>1556335025481</v>
      </c>
      <c r="C302" s="12" t="s">
        <v>4459</v>
      </c>
      <c r="D302" s="12" t="s">
        <v>62</v>
      </c>
      <c r="E302" s="6" t="s">
        <v>63</v>
      </c>
      <c r="F302" s="5">
        <f>decoded__2[[#This Row],[FRT_DEC]]-B301</f>
        <v>3</v>
      </c>
      <c r="G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INFO]]))),G301)</f>
        <v>52</v>
      </c>
    </row>
    <row r="303" spans="1:7" x14ac:dyDescent="0.25">
      <c r="A303" s="12" t="s">
        <v>642</v>
      </c>
      <c r="B303" s="19">
        <v>1556335025494</v>
      </c>
      <c r="C303" s="12" t="s">
        <v>4460</v>
      </c>
      <c r="D303" s="12" t="s">
        <v>1131</v>
      </c>
      <c r="E303" s="6" t="s">
        <v>2132</v>
      </c>
      <c r="F303" s="5">
        <f>decoded__2[[#This Row],[FRT_DEC]]-B302</f>
        <v>13</v>
      </c>
      <c r="G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INFO]]))),G302)</f>
        <v>52</v>
      </c>
    </row>
    <row r="304" spans="1:7" x14ac:dyDescent="0.25">
      <c r="A304" s="12" t="s">
        <v>643</v>
      </c>
      <c r="B304" s="19">
        <v>1556335025501</v>
      </c>
      <c r="C304" s="12" t="s">
        <v>4461</v>
      </c>
      <c r="D304" s="12" t="s">
        <v>1131</v>
      </c>
      <c r="E304" s="6" t="s">
        <v>2145</v>
      </c>
      <c r="F304" s="5">
        <f>decoded__2[[#This Row],[FRT_DEC]]-B303</f>
        <v>7</v>
      </c>
      <c r="G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INFO]]))),G303)</f>
        <v>52</v>
      </c>
    </row>
    <row r="305" spans="1:7" x14ac:dyDescent="0.25">
      <c r="A305" s="12" t="s">
        <v>695</v>
      </c>
      <c r="B305" s="19">
        <v>1556335025505</v>
      </c>
      <c r="C305" s="12" t="s">
        <v>4462</v>
      </c>
      <c r="D305" s="12" t="s">
        <v>65</v>
      </c>
      <c r="E305" s="6" t="s">
        <v>66</v>
      </c>
      <c r="F305" s="5">
        <f>decoded__2[[#This Row],[FRT_DEC]]-B304</f>
        <v>4</v>
      </c>
      <c r="G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INFO]]))),G304)</f>
        <v>52</v>
      </c>
    </row>
    <row r="306" spans="1:7" x14ac:dyDescent="0.25">
      <c r="A306" s="12" t="s">
        <v>231</v>
      </c>
      <c r="B306" s="19">
        <v>1556335025514</v>
      </c>
      <c r="C306" s="12" t="s">
        <v>4463</v>
      </c>
      <c r="D306" s="12" t="s">
        <v>11</v>
      </c>
      <c r="E306" s="6" t="s">
        <v>4014</v>
      </c>
      <c r="F306" s="5">
        <f>decoded__2[[#This Row],[FRT_DEC]]-B305</f>
        <v>9</v>
      </c>
      <c r="G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INFO]]))),G305)</f>
        <v>52</v>
      </c>
    </row>
    <row r="307" spans="1:7" x14ac:dyDescent="0.25">
      <c r="A307" s="12" t="s">
        <v>809</v>
      </c>
      <c r="B307" s="19">
        <v>1556335025526</v>
      </c>
      <c r="C307" s="12" t="s">
        <v>4464</v>
      </c>
      <c r="D307" s="12" t="s">
        <v>52</v>
      </c>
      <c r="E307" s="6" t="s">
        <v>754</v>
      </c>
      <c r="F307" s="5">
        <f>decoded__2[[#This Row],[FRT_DEC]]-B306</f>
        <v>12</v>
      </c>
      <c r="G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INFO]]))),G306)</f>
        <v>52</v>
      </c>
    </row>
    <row r="308" spans="1:7" x14ac:dyDescent="0.25">
      <c r="A308" s="12" t="s">
        <v>810</v>
      </c>
      <c r="B308" s="19">
        <v>1556335025530</v>
      </c>
      <c r="C308" s="12" t="s">
        <v>4465</v>
      </c>
      <c r="D308" s="12" t="s">
        <v>11</v>
      </c>
      <c r="E308" s="6" t="s">
        <v>4024</v>
      </c>
      <c r="F308" s="5">
        <f>decoded__2[[#This Row],[FRT_DEC]]-B307</f>
        <v>4</v>
      </c>
      <c r="G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INFO]]))),G307)</f>
        <v>52</v>
      </c>
    </row>
    <row r="309" spans="1:7" x14ac:dyDescent="0.25">
      <c r="A309" s="12" t="s">
        <v>811</v>
      </c>
      <c r="B309" s="19">
        <v>1556335025551</v>
      </c>
      <c r="C309" s="12" t="s">
        <v>4466</v>
      </c>
      <c r="D309" s="12" t="s">
        <v>52</v>
      </c>
      <c r="E309" s="6" t="s">
        <v>64</v>
      </c>
      <c r="F309" s="5">
        <f>decoded__2[[#This Row],[FRT_DEC]]-B308</f>
        <v>21</v>
      </c>
      <c r="G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INFO]]))),G308)</f>
        <v>52</v>
      </c>
    </row>
    <row r="310" spans="1:7" x14ac:dyDescent="0.25">
      <c r="A310" s="12" t="s">
        <v>812</v>
      </c>
      <c r="B310" s="19">
        <v>1556335025556</v>
      </c>
      <c r="C310" s="12" t="s">
        <v>4467</v>
      </c>
      <c r="D310" s="12" t="s">
        <v>67</v>
      </c>
      <c r="E310" s="6" t="s">
        <v>4100</v>
      </c>
      <c r="F310" s="5">
        <f>decoded__2[[#This Row],[FRT_DEC]]-B309</f>
        <v>5</v>
      </c>
      <c r="G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INFO]]))),G309)</f>
        <v>52</v>
      </c>
    </row>
    <row r="311" spans="1:7" x14ac:dyDescent="0.25">
      <c r="A311" s="12" t="s">
        <v>813</v>
      </c>
      <c r="B311" s="19">
        <v>1556335025563</v>
      </c>
      <c r="C311" s="12" t="s">
        <v>4468</v>
      </c>
      <c r="D311" s="12" t="s">
        <v>97</v>
      </c>
      <c r="E311" s="6" t="s">
        <v>3741</v>
      </c>
      <c r="F311" s="5">
        <f>decoded__2[[#This Row],[FRT_DEC]]-B310</f>
        <v>7</v>
      </c>
      <c r="G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INFO]]))),G310)</f>
        <v>52</v>
      </c>
    </row>
    <row r="312" spans="1:7" x14ac:dyDescent="0.25">
      <c r="A312" s="12" t="s">
        <v>814</v>
      </c>
      <c r="B312" s="19">
        <v>1556335025568</v>
      </c>
      <c r="C312" s="12" t="s">
        <v>4469</v>
      </c>
      <c r="D312" s="12" t="s">
        <v>97</v>
      </c>
      <c r="E312" s="6" t="s">
        <v>2127</v>
      </c>
      <c r="F312" s="5">
        <f>decoded__2[[#This Row],[FRT_DEC]]-B311</f>
        <v>5</v>
      </c>
      <c r="G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INFO]]))),G311)</f>
        <v>52</v>
      </c>
    </row>
    <row r="313" spans="1:7" x14ac:dyDescent="0.25">
      <c r="A313" s="12" t="s">
        <v>815</v>
      </c>
      <c r="B313" s="19">
        <v>1556335025581</v>
      </c>
      <c r="C313" s="12" t="s">
        <v>4470</v>
      </c>
      <c r="D313" s="12" t="s">
        <v>9</v>
      </c>
      <c r="E313" s="6" t="s">
        <v>4002</v>
      </c>
      <c r="F313" s="5">
        <f>decoded__2[[#This Row],[FRT_DEC]]-B312</f>
        <v>13</v>
      </c>
      <c r="G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INFO]]))),G312)</f>
        <v>52</v>
      </c>
    </row>
    <row r="314" spans="1:7" x14ac:dyDescent="0.25">
      <c r="A314" s="12" t="s">
        <v>849</v>
      </c>
      <c r="B314" s="19">
        <v>1556335025585</v>
      </c>
      <c r="C314" s="12" t="s">
        <v>4471</v>
      </c>
      <c r="D314" s="12" t="s">
        <v>97</v>
      </c>
      <c r="E314" s="6" t="s">
        <v>2146</v>
      </c>
      <c r="F314" s="5">
        <f>decoded__2[[#This Row],[FRT_DEC]]-B313</f>
        <v>4</v>
      </c>
      <c r="G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INFO]]))),G313)</f>
        <v>52</v>
      </c>
    </row>
    <row r="315" spans="1:7" x14ac:dyDescent="0.25">
      <c r="A315" s="12" t="s">
        <v>816</v>
      </c>
      <c r="B315" s="19">
        <v>1556335026326</v>
      </c>
      <c r="C315" s="12" t="s">
        <v>4472</v>
      </c>
      <c r="D315" s="12" t="s">
        <v>12</v>
      </c>
      <c r="E315" s="6" t="s">
        <v>4</v>
      </c>
      <c r="F315" s="5">
        <f>decoded__2[[#This Row],[FRT_DEC]]-B314</f>
        <v>741</v>
      </c>
      <c r="G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INFO]]))),G314)</f>
        <v>52</v>
      </c>
    </row>
    <row r="316" spans="1:7" x14ac:dyDescent="0.25">
      <c r="A316" s="12" t="s">
        <v>817</v>
      </c>
      <c r="B316" s="19">
        <v>1556335026331</v>
      </c>
      <c r="C316" s="12" t="s">
        <v>4473</v>
      </c>
      <c r="D316" s="12" t="s">
        <v>8</v>
      </c>
      <c r="E316" s="6" t="s">
        <v>4081</v>
      </c>
      <c r="F316" s="5">
        <f>decoded__2[[#This Row],[FRT_DEC]]-B315</f>
        <v>5</v>
      </c>
      <c r="G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INFO]]))),G315)</f>
        <v>52</v>
      </c>
    </row>
    <row r="317" spans="1:7" x14ac:dyDescent="0.25">
      <c r="A317" s="12" t="s">
        <v>818</v>
      </c>
      <c r="B317" s="19">
        <v>1556335026428</v>
      </c>
      <c r="C317" s="12" t="s">
        <v>4474</v>
      </c>
      <c r="D317" s="12" t="s">
        <v>12</v>
      </c>
      <c r="E317" s="6" t="s">
        <v>4</v>
      </c>
      <c r="F317" s="5">
        <f>decoded__2[[#This Row],[FRT_DEC]]-B316</f>
        <v>97</v>
      </c>
      <c r="G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INFO]]))),G316)</f>
        <v>52</v>
      </c>
    </row>
    <row r="318" spans="1:7" x14ac:dyDescent="0.25">
      <c r="A318" s="12" t="s">
        <v>819</v>
      </c>
      <c r="B318" s="19">
        <v>1556335026435</v>
      </c>
      <c r="C318" s="12" t="s">
        <v>4475</v>
      </c>
      <c r="D318" s="12" t="s">
        <v>8</v>
      </c>
      <c r="E318" s="6" t="s">
        <v>4089</v>
      </c>
      <c r="F318" s="5">
        <f>decoded__2[[#This Row],[FRT_DEC]]-B317</f>
        <v>7</v>
      </c>
      <c r="G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INFO]]))),G317)</f>
        <v>52</v>
      </c>
    </row>
    <row r="319" spans="1:7" x14ac:dyDescent="0.25">
      <c r="A319" s="12" t="s">
        <v>820</v>
      </c>
      <c r="B319" s="19">
        <v>1556335975031</v>
      </c>
      <c r="C319" s="12" t="s">
        <v>4476</v>
      </c>
      <c r="D319" s="12" t="s">
        <v>13</v>
      </c>
      <c r="E319" s="6" t="s">
        <v>5</v>
      </c>
      <c r="F319" s="5">
        <f>decoded__2[[#This Row],[FRT_DEC]]-B318</f>
        <v>948596</v>
      </c>
      <c r="G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INFO]]))),G318)</f>
        <v>52</v>
      </c>
    </row>
    <row r="320" spans="1:7" x14ac:dyDescent="0.25">
      <c r="A320" s="12" t="s">
        <v>821</v>
      </c>
      <c r="B320" s="19">
        <v>1556335975035</v>
      </c>
      <c r="C320" s="12" t="s">
        <v>4477</v>
      </c>
      <c r="D320" s="12" t="s">
        <v>11</v>
      </c>
      <c r="E320" s="6" t="s">
        <v>4005</v>
      </c>
      <c r="F320" s="5">
        <f>decoded__2[[#This Row],[FRT_DEC]]-B319</f>
        <v>4</v>
      </c>
      <c r="G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INFO]]))),G319)</f>
        <v>52</v>
      </c>
    </row>
    <row r="321" spans="1:7" x14ac:dyDescent="0.25">
      <c r="A321" s="12" t="s">
        <v>822</v>
      </c>
      <c r="B321" s="19">
        <v>1556335975130</v>
      </c>
      <c r="C321" s="12" t="s">
        <v>4478</v>
      </c>
      <c r="D321" s="12" t="s">
        <v>12</v>
      </c>
      <c r="E321" s="6" t="s">
        <v>4</v>
      </c>
      <c r="F321" s="5">
        <f>decoded__2[[#This Row],[FRT_DEC]]-B320</f>
        <v>95</v>
      </c>
      <c r="G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INFO]]))),G320)</f>
        <v>52</v>
      </c>
    </row>
    <row r="322" spans="1:7" x14ac:dyDescent="0.25">
      <c r="A322" s="12" t="s">
        <v>232</v>
      </c>
      <c r="B322" s="19">
        <v>1556335975133</v>
      </c>
      <c r="C322" s="12" t="s">
        <v>4479</v>
      </c>
      <c r="D322" s="12" t="s">
        <v>14</v>
      </c>
      <c r="E322" s="6" t="s">
        <v>6</v>
      </c>
      <c r="F322" s="5">
        <f>decoded__2[[#This Row],[FRT_DEC]]-B321</f>
        <v>3</v>
      </c>
      <c r="G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INFO]]))),G321)</f>
        <v>52</v>
      </c>
    </row>
    <row r="323" spans="1:7" x14ac:dyDescent="0.25">
      <c r="A323" s="12" t="s">
        <v>233</v>
      </c>
      <c r="B323" s="19">
        <v>1556335975140</v>
      </c>
      <c r="C323" s="12" t="s">
        <v>4480</v>
      </c>
      <c r="D323" s="12" t="s">
        <v>14</v>
      </c>
      <c r="E323" s="6" t="s">
        <v>71</v>
      </c>
      <c r="F323" s="5">
        <f>decoded__2[[#This Row],[FRT_DEC]]-B322</f>
        <v>7</v>
      </c>
      <c r="G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INFO]]))),G322)</f>
        <v>52</v>
      </c>
    </row>
    <row r="324" spans="1:7" x14ac:dyDescent="0.25">
      <c r="A324" s="12" t="s">
        <v>235</v>
      </c>
      <c r="B324" s="19">
        <v>1556335975792</v>
      </c>
      <c r="C324" s="12" t="s">
        <v>4481</v>
      </c>
      <c r="D324" s="12" t="s">
        <v>73</v>
      </c>
      <c r="E324" s="6" t="s">
        <v>2164</v>
      </c>
      <c r="F324" s="5">
        <f>decoded__2[[#This Row],[FRT_DEC]]-B323</f>
        <v>652</v>
      </c>
      <c r="G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INFO]]))),G323)</f>
        <v>52</v>
      </c>
    </row>
    <row r="325" spans="1:7" x14ac:dyDescent="0.25">
      <c r="A325" s="12" t="s">
        <v>236</v>
      </c>
      <c r="B325" s="19">
        <v>1556335975797</v>
      </c>
      <c r="C325" s="12" t="s">
        <v>4482</v>
      </c>
      <c r="D325" s="12" t="s">
        <v>320</v>
      </c>
      <c r="E325" s="6" t="s">
        <v>4483</v>
      </c>
      <c r="F325" s="5">
        <f>decoded__2[[#This Row],[FRT_DEC]]-B324</f>
        <v>5</v>
      </c>
      <c r="G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INFO]]))),G324)</f>
        <v>52</v>
      </c>
    </row>
    <row r="326" spans="1:7" x14ac:dyDescent="0.25">
      <c r="A326" s="12" t="s">
        <v>237</v>
      </c>
      <c r="B326" s="19">
        <v>1556335975799</v>
      </c>
      <c r="C326" s="12" t="s">
        <v>4484</v>
      </c>
      <c r="D326" s="12" t="s">
        <v>241</v>
      </c>
      <c r="E326" s="6" t="s">
        <v>3764</v>
      </c>
      <c r="F326" s="5">
        <f>decoded__2[[#This Row],[FRT_DEC]]-B325</f>
        <v>2</v>
      </c>
      <c r="G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INFO]]))),G325)</f>
        <v>52</v>
      </c>
    </row>
    <row r="327" spans="1:7" x14ac:dyDescent="0.25">
      <c r="A327" s="12" t="s">
        <v>240</v>
      </c>
      <c r="B327" s="19">
        <v>1556335975828</v>
      </c>
      <c r="C327" s="12" t="s">
        <v>4485</v>
      </c>
      <c r="D327" s="12" t="s">
        <v>2162</v>
      </c>
      <c r="E327" s="6" t="s">
        <v>3745</v>
      </c>
      <c r="F327" s="5">
        <f>decoded__2[[#This Row],[FRT_DEC]]-B326</f>
        <v>29</v>
      </c>
      <c r="G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INFO]]))),G326)</f>
        <v>52</v>
      </c>
    </row>
    <row r="328" spans="1:7" x14ac:dyDescent="0.25">
      <c r="A328" s="12" t="s">
        <v>242</v>
      </c>
      <c r="B328" s="19">
        <v>1556335975834</v>
      </c>
      <c r="C328" s="12" t="s">
        <v>4486</v>
      </c>
      <c r="D328" s="12" t="s">
        <v>74</v>
      </c>
      <c r="E328" s="6" t="s">
        <v>243</v>
      </c>
      <c r="F328" s="5">
        <f>decoded__2[[#This Row],[FRT_DEC]]-B327</f>
        <v>6</v>
      </c>
      <c r="G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INFO]]))),G327)</f>
        <v>52</v>
      </c>
    </row>
    <row r="329" spans="1:7" x14ac:dyDescent="0.25">
      <c r="A329" s="12" t="s">
        <v>244</v>
      </c>
      <c r="B329" s="19">
        <v>1556335975837</v>
      </c>
      <c r="C329" s="12" t="s">
        <v>4487</v>
      </c>
      <c r="D329" s="12" t="s">
        <v>74</v>
      </c>
      <c r="E329" s="6" t="s">
        <v>4488</v>
      </c>
      <c r="F329" s="5">
        <f>decoded__2[[#This Row],[FRT_DEC]]-B328</f>
        <v>3</v>
      </c>
      <c r="G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INFO]]))),G328)</f>
        <v>52</v>
      </c>
    </row>
    <row r="330" spans="1:7" x14ac:dyDescent="0.25">
      <c r="A330" s="12" t="s">
        <v>245</v>
      </c>
      <c r="B330" s="19">
        <v>1556335975851</v>
      </c>
      <c r="C330" s="12" t="s">
        <v>4489</v>
      </c>
      <c r="D330" s="12" t="s">
        <v>51</v>
      </c>
      <c r="E330" s="6" t="s">
        <v>3762</v>
      </c>
      <c r="F330" s="5">
        <f>decoded__2[[#This Row],[FRT_DEC]]-B329</f>
        <v>14</v>
      </c>
      <c r="G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INFO]]))),G329)</f>
        <v>52</v>
      </c>
    </row>
    <row r="331" spans="1:7" x14ac:dyDescent="0.25">
      <c r="A331" s="12" t="s">
        <v>246</v>
      </c>
      <c r="B331" s="19">
        <v>1556335975853</v>
      </c>
      <c r="C331" s="12" t="s">
        <v>4490</v>
      </c>
      <c r="D331" s="12" t="s">
        <v>51</v>
      </c>
      <c r="E331" s="6" t="s">
        <v>4491</v>
      </c>
      <c r="F331" s="5">
        <f>decoded__2[[#This Row],[FRT_DEC]]-B330</f>
        <v>2</v>
      </c>
      <c r="G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INFO]]))),G330)</f>
        <v>52</v>
      </c>
    </row>
    <row r="332" spans="1:7" x14ac:dyDescent="0.25">
      <c r="A332" s="12" t="s">
        <v>249</v>
      </c>
      <c r="B332" s="19">
        <v>1556335975858</v>
      </c>
      <c r="C332" s="12" t="s">
        <v>4492</v>
      </c>
      <c r="D332" s="12" t="s">
        <v>247</v>
      </c>
      <c r="E332" s="6" t="s">
        <v>248</v>
      </c>
      <c r="F332" s="5">
        <f>decoded__2[[#This Row],[FRT_DEC]]-B331</f>
        <v>5</v>
      </c>
      <c r="G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INFO]]))),G331)</f>
        <v>52</v>
      </c>
    </row>
    <row r="333" spans="1:7" x14ac:dyDescent="0.25">
      <c r="A333" s="12" t="s">
        <v>250</v>
      </c>
      <c r="B333" s="19">
        <v>1556335975863</v>
      </c>
      <c r="C333" s="12" t="s">
        <v>4493</v>
      </c>
      <c r="D333" s="12" t="s">
        <v>11</v>
      </c>
      <c r="E333" s="6" t="s">
        <v>4019</v>
      </c>
      <c r="F333" s="5">
        <f>decoded__2[[#This Row],[FRT_DEC]]-B332</f>
        <v>5</v>
      </c>
      <c r="G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INFO]]))),G332)</f>
        <v>52</v>
      </c>
    </row>
    <row r="334" spans="1:7" x14ac:dyDescent="0.25">
      <c r="A334" s="12" t="s">
        <v>251</v>
      </c>
      <c r="B334" s="19">
        <v>1556335975875</v>
      </c>
      <c r="C334" s="12" t="s">
        <v>4494</v>
      </c>
      <c r="D334" s="12" t="s">
        <v>52</v>
      </c>
      <c r="E334" s="6" t="s">
        <v>321</v>
      </c>
      <c r="F334" s="5">
        <f>decoded__2[[#This Row],[FRT_DEC]]-B333</f>
        <v>12</v>
      </c>
      <c r="G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INFO]]))),G333)</f>
        <v>52</v>
      </c>
    </row>
    <row r="335" spans="1:7" x14ac:dyDescent="0.25">
      <c r="A335" s="12" t="s">
        <v>252</v>
      </c>
      <c r="B335" s="19">
        <v>1556335975884</v>
      </c>
      <c r="C335" s="12" t="s">
        <v>4495</v>
      </c>
      <c r="D335" s="12" t="s">
        <v>2082</v>
      </c>
      <c r="E335" s="6" t="s">
        <v>4009</v>
      </c>
      <c r="F335" s="5">
        <f>decoded__2[[#This Row],[FRT_DEC]]-B334</f>
        <v>9</v>
      </c>
      <c r="G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INFO]]))),G334)</f>
        <v>52</v>
      </c>
    </row>
    <row r="336" spans="1:7" x14ac:dyDescent="0.25">
      <c r="A336" s="12" t="s">
        <v>253</v>
      </c>
      <c r="B336" s="19">
        <v>1556335975886</v>
      </c>
      <c r="C336" s="12" t="s">
        <v>4496</v>
      </c>
      <c r="D336" s="12" t="s">
        <v>322</v>
      </c>
      <c r="E336" s="6" t="s">
        <v>4497</v>
      </c>
      <c r="F336" s="5">
        <f>decoded__2[[#This Row],[FRT_DEC]]-B335</f>
        <v>2</v>
      </c>
      <c r="G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INFO]]))),G335)</f>
        <v>52</v>
      </c>
    </row>
    <row r="337" spans="1:7" x14ac:dyDescent="0.25">
      <c r="A337" s="12" t="s">
        <v>254</v>
      </c>
      <c r="B337" s="19">
        <v>1556335975905</v>
      </c>
      <c r="C337" s="12" t="s">
        <v>4498</v>
      </c>
      <c r="D337" s="12" t="s">
        <v>12</v>
      </c>
      <c r="E337" s="6" t="s">
        <v>4</v>
      </c>
      <c r="F337" s="5">
        <f>decoded__2[[#This Row],[FRT_DEC]]-B336</f>
        <v>19</v>
      </c>
      <c r="G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INFO]]))),G336)</f>
        <v>52</v>
      </c>
    </row>
    <row r="338" spans="1:7" x14ac:dyDescent="0.25">
      <c r="A338" s="12" t="s">
        <v>255</v>
      </c>
      <c r="B338" s="19">
        <v>1556335975910</v>
      </c>
      <c r="C338" s="12" t="s">
        <v>4499</v>
      </c>
      <c r="D338" s="12" t="s">
        <v>8</v>
      </c>
      <c r="E338" s="6" t="s">
        <v>4089</v>
      </c>
      <c r="F338" s="5">
        <f>decoded__2[[#This Row],[FRT_DEC]]-B337</f>
        <v>5</v>
      </c>
      <c r="G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INFO]]))),G337)</f>
        <v>52</v>
      </c>
    </row>
    <row r="339" spans="1:7" x14ac:dyDescent="0.25">
      <c r="A339" s="12" t="s">
        <v>256</v>
      </c>
      <c r="B339" s="19">
        <v>1556335976845</v>
      </c>
      <c r="C339" s="12" t="s">
        <v>4500</v>
      </c>
      <c r="D339" s="12" t="s">
        <v>10</v>
      </c>
      <c r="E339" s="6" t="s">
        <v>4501</v>
      </c>
      <c r="F339" s="5">
        <f>decoded__2[[#This Row],[FRT_DEC]]-B338</f>
        <v>935</v>
      </c>
      <c r="G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INFO]]))),G338)</f>
        <v>52</v>
      </c>
    </row>
    <row r="340" spans="1:7" ht="30" x14ac:dyDescent="0.25">
      <c r="A340" s="12" t="s">
        <v>257</v>
      </c>
      <c r="B340" s="19">
        <v>1556335976848</v>
      </c>
      <c r="C340" s="12" t="s">
        <v>4502</v>
      </c>
      <c r="D340" s="12" t="s">
        <v>10</v>
      </c>
      <c r="E340" s="6" t="s">
        <v>4503</v>
      </c>
      <c r="F340" s="5">
        <f>decoded__2[[#This Row],[FRT_DEC]]-B339</f>
        <v>3</v>
      </c>
      <c r="G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INFO]]))),G339)</f>
        <v>52</v>
      </c>
    </row>
    <row r="341" spans="1:7" x14ac:dyDescent="0.25">
      <c r="A341" s="12" t="s">
        <v>258</v>
      </c>
      <c r="B341" s="19">
        <v>1556335976851</v>
      </c>
      <c r="C341" s="12" t="s">
        <v>4504</v>
      </c>
      <c r="D341" s="12" t="s">
        <v>10</v>
      </c>
      <c r="E341" s="6" t="s">
        <v>4505</v>
      </c>
      <c r="F341" s="5">
        <f>decoded__2[[#This Row],[FRT_DEC]]-B340</f>
        <v>3</v>
      </c>
      <c r="G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INFO]]))),G340)</f>
        <v>52</v>
      </c>
    </row>
    <row r="342" spans="1:7" x14ac:dyDescent="0.25">
      <c r="A342" s="12" t="s">
        <v>259</v>
      </c>
      <c r="B342" s="19">
        <v>1556335976856</v>
      </c>
      <c r="C342" s="12" t="s">
        <v>4506</v>
      </c>
      <c r="D342" s="12" t="s">
        <v>1131</v>
      </c>
      <c r="E342" s="6" t="s">
        <v>2120</v>
      </c>
      <c r="F342" s="5">
        <f>decoded__2[[#This Row],[FRT_DEC]]-B341</f>
        <v>5</v>
      </c>
      <c r="G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INFO]]))),G341)</f>
        <v>52</v>
      </c>
    </row>
    <row r="343" spans="1:7" x14ac:dyDescent="0.25">
      <c r="A343" s="12" t="s">
        <v>260</v>
      </c>
      <c r="B343" s="19">
        <v>1556335976859</v>
      </c>
      <c r="C343" s="12" t="s">
        <v>4507</v>
      </c>
      <c r="D343" s="12" t="s">
        <v>1131</v>
      </c>
      <c r="E343" s="6" t="s">
        <v>2128</v>
      </c>
      <c r="F343" s="5">
        <f>decoded__2[[#This Row],[FRT_DEC]]-B342</f>
        <v>3</v>
      </c>
      <c r="G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INFO]]))),G342)</f>
        <v>52</v>
      </c>
    </row>
    <row r="344" spans="1:7" x14ac:dyDescent="0.25">
      <c r="A344" s="12" t="s">
        <v>261</v>
      </c>
      <c r="B344" s="19">
        <v>1556335976862</v>
      </c>
      <c r="C344" s="12" t="s">
        <v>4508</v>
      </c>
      <c r="D344" s="12" t="s">
        <v>65</v>
      </c>
      <c r="E344" s="6" t="s">
        <v>66</v>
      </c>
      <c r="F344" s="5">
        <f>decoded__2[[#This Row],[FRT_DEC]]-B343</f>
        <v>3</v>
      </c>
      <c r="G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INFO]]))),G343)</f>
        <v>52</v>
      </c>
    </row>
    <row r="345" spans="1:7" x14ac:dyDescent="0.25">
      <c r="A345" s="12" t="s">
        <v>262</v>
      </c>
      <c r="B345" s="19">
        <v>1556335976869</v>
      </c>
      <c r="C345" s="12" t="s">
        <v>4509</v>
      </c>
      <c r="D345" s="12" t="s">
        <v>97</v>
      </c>
      <c r="E345" s="6" t="s">
        <v>2129</v>
      </c>
      <c r="F345" s="5">
        <f>decoded__2[[#This Row],[FRT_DEC]]-B344</f>
        <v>7</v>
      </c>
      <c r="G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INFO]]))),G344)</f>
        <v>52</v>
      </c>
    </row>
    <row r="346" spans="1:7" x14ac:dyDescent="0.25">
      <c r="A346" s="12" t="s">
        <v>263</v>
      </c>
      <c r="B346" s="19">
        <v>1556335976882</v>
      </c>
      <c r="C346" s="12" t="s">
        <v>4510</v>
      </c>
      <c r="D346" s="12" t="s">
        <v>9</v>
      </c>
      <c r="E346" s="6" t="s">
        <v>4002</v>
      </c>
      <c r="F346" s="5">
        <f>decoded__2[[#This Row],[FRT_DEC]]-B345</f>
        <v>13</v>
      </c>
      <c r="G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INFO]]))),G345)</f>
        <v>52</v>
      </c>
    </row>
    <row r="347" spans="1:7" x14ac:dyDescent="0.25">
      <c r="A347" s="12" t="s">
        <v>264</v>
      </c>
      <c r="B347" s="19">
        <v>1556335976887</v>
      </c>
      <c r="C347" s="12" t="s">
        <v>4511</v>
      </c>
      <c r="D347" s="12" t="s">
        <v>16</v>
      </c>
      <c r="E347" s="6" t="s">
        <v>4512</v>
      </c>
      <c r="F347" s="5">
        <f>decoded__2[[#This Row],[FRT_DEC]]-B346</f>
        <v>5</v>
      </c>
      <c r="G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INFO]]))),G346)</f>
        <v>53</v>
      </c>
    </row>
    <row r="348" spans="1:7" x14ac:dyDescent="0.25">
      <c r="A348" s="12" t="s">
        <v>265</v>
      </c>
      <c r="B348" s="19">
        <v>1556335976908</v>
      </c>
      <c r="C348" s="12" t="s">
        <v>4513</v>
      </c>
      <c r="D348" s="12" t="s">
        <v>97</v>
      </c>
      <c r="E348" s="6" t="s">
        <v>2131</v>
      </c>
      <c r="F348" s="5">
        <f>decoded__2[[#This Row],[FRT_DEC]]-B347</f>
        <v>21</v>
      </c>
      <c r="G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INFO]]))),G347)</f>
        <v>53</v>
      </c>
    </row>
    <row r="349" spans="1:7" x14ac:dyDescent="0.25">
      <c r="A349" s="12" t="s">
        <v>266</v>
      </c>
      <c r="B349" s="19">
        <v>1556335976929</v>
      </c>
      <c r="C349" s="12" t="s">
        <v>4514</v>
      </c>
      <c r="D349" s="12" t="s">
        <v>3726</v>
      </c>
      <c r="E349" s="6" t="s">
        <v>4515</v>
      </c>
      <c r="F349" s="5">
        <f>decoded__2[[#This Row],[FRT_DEC]]-B348</f>
        <v>21</v>
      </c>
      <c r="G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INFO]]))),G348)</f>
        <v>53</v>
      </c>
    </row>
    <row r="350" spans="1:7" x14ac:dyDescent="0.25">
      <c r="A350" s="12" t="s">
        <v>268</v>
      </c>
      <c r="B350" s="19">
        <v>1556335976931</v>
      </c>
      <c r="C350" s="12" t="s">
        <v>4516</v>
      </c>
      <c r="D350" s="12" t="s">
        <v>3726</v>
      </c>
      <c r="E350" s="6" t="s">
        <v>3986</v>
      </c>
      <c r="F350" s="5">
        <f>decoded__2[[#This Row],[FRT_DEC]]-B349</f>
        <v>2</v>
      </c>
      <c r="G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INFO]]))),G349)</f>
        <v>53</v>
      </c>
    </row>
    <row r="351" spans="1:7" x14ac:dyDescent="0.25">
      <c r="A351" s="12" t="s">
        <v>270</v>
      </c>
      <c r="B351" s="19">
        <v>1556335977837</v>
      </c>
      <c r="C351" s="12" t="s">
        <v>4517</v>
      </c>
      <c r="D351" s="12" t="s">
        <v>275</v>
      </c>
      <c r="E351" s="6" t="s">
        <v>4518</v>
      </c>
      <c r="F351" s="5">
        <f>decoded__2[[#This Row],[FRT_DEC]]-B350</f>
        <v>906</v>
      </c>
      <c r="G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INFO]]))),G350)</f>
        <v>53</v>
      </c>
    </row>
    <row r="352" spans="1:7" x14ac:dyDescent="0.25">
      <c r="A352" s="12" t="s">
        <v>271</v>
      </c>
      <c r="B352" s="19">
        <v>1556335980927</v>
      </c>
      <c r="C352" s="12" t="s">
        <v>4519</v>
      </c>
      <c r="D352" s="12" t="s">
        <v>15</v>
      </c>
      <c r="E352" s="6" t="s">
        <v>4520</v>
      </c>
      <c r="F352" s="5">
        <f>decoded__2[[#This Row],[FRT_DEC]]-B351</f>
        <v>3090</v>
      </c>
      <c r="G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INFO]]))),G351)</f>
        <v>53</v>
      </c>
    </row>
    <row r="353" spans="1:7" x14ac:dyDescent="0.25">
      <c r="A353" s="12" t="s">
        <v>273</v>
      </c>
      <c r="B353" s="19">
        <v>1556335980931</v>
      </c>
      <c r="C353" s="12" t="s">
        <v>4521</v>
      </c>
      <c r="D353" s="12" t="s">
        <v>15</v>
      </c>
      <c r="E353" s="6" t="s">
        <v>3987</v>
      </c>
      <c r="F353" s="5">
        <f>decoded__2[[#This Row],[FRT_DEC]]-B352</f>
        <v>4</v>
      </c>
      <c r="G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INFO]]))),G352)</f>
        <v>53</v>
      </c>
    </row>
    <row r="354" spans="1:7" x14ac:dyDescent="0.25">
      <c r="A354" s="12" t="s">
        <v>274</v>
      </c>
      <c r="B354" s="19">
        <v>1556335980933</v>
      </c>
      <c r="C354" s="12" t="s">
        <v>4522</v>
      </c>
      <c r="D354" s="12" t="s">
        <v>3744</v>
      </c>
      <c r="E354" s="6" t="s">
        <v>4523</v>
      </c>
      <c r="F354" s="5">
        <f>decoded__2[[#This Row],[FRT_DEC]]-B353</f>
        <v>2</v>
      </c>
      <c r="G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INFO]]))),G353)</f>
        <v>53</v>
      </c>
    </row>
    <row r="355" spans="1:7" x14ac:dyDescent="0.25">
      <c r="A355" s="12" t="s">
        <v>276</v>
      </c>
      <c r="B355" s="19">
        <v>1556335980935</v>
      </c>
      <c r="C355" s="12" t="s">
        <v>4524</v>
      </c>
      <c r="D355" s="12" t="s">
        <v>3744</v>
      </c>
      <c r="E355" s="6" t="s">
        <v>3988</v>
      </c>
      <c r="F355" s="5">
        <f>decoded__2[[#This Row],[FRT_DEC]]-B354</f>
        <v>2</v>
      </c>
      <c r="G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INFO]]))),G354)</f>
        <v>53</v>
      </c>
    </row>
    <row r="356" spans="1:7" x14ac:dyDescent="0.25">
      <c r="A356" s="12" t="s">
        <v>277</v>
      </c>
      <c r="B356" s="19">
        <v>1556335980970</v>
      </c>
      <c r="C356" s="12" t="s">
        <v>4525</v>
      </c>
      <c r="D356" s="12" t="s">
        <v>3765</v>
      </c>
      <c r="E356" s="6" t="s">
        <v>3766</v>
      </c>
      <c r="F356" s="5">
        <f>decoded__2[[#This Row],[FRT_DEC]]-B355</f>
        <v>35</v>
      </c>
      <c r="G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INFO]]))),G355)</f>
        <v>53</v>
      </c>
    </row>
    <row r="357" spans="1:7" x14ac:dyDescent="0.25">
      <c r="A357" s="12" t="s">
        <v>278</v>
      </c>
      <c r="B357" s="19">
        <v>1556335980973</v>
      </c>
      <c r="C357" s="12" t="s">
        <v>4526</v>
      </c>
      <c r="D357" s="12" t="s">
        <v>267</v>
      </c>
      <c r="E357" s="6" t="s">
        <v>2165</v>
      </c>
      <c r="F357" s="5">
        <f>decoded__2[[#This Row],[FRT_DEC]]-B356</f>
        <v>3</v>
      </c>
      <c r="G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INFO]]))),G356)</f>
        <v>53</v>
      </c>
    </row>
    <row r="358" spans="1:7" x14ac:dyDescent="0.25">
      <c r="A358" s="12" t="s">
        <v>279</v>
      </c>
      <c r="B358" s="19">
        <v>1556335980975</v>
      </c>
      <c r="C358" s="12" t="s">
        <v>4527</v>
      </c>
      <c r="D358" s="12" t="s">
        <v>269</v>
      </c>
      <c r="E358" s="6" t="s">
        <v>4086</v>
      </c>
      <c r="F358" s="5">
        <f>decoded__2[[#This Row],[FRT_DEC]]-B357</f>
        <v>2</v>
      </c>
      <c r="G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INFO]]))),G357)</f>
        <v>53</v>
      </c>
    </row>
    <row r="359" spans="1:7" x14ac:dyDescent="0.25">
      <c r="A359" s="12" t="s">
        <v>280</v>
      </c>
      <c r="B359" s="19">
        <v>1556335980981</v>
      </c>
      <c r="C359" s="12" t="s">
        <v>4528</v>
      </c>
      <c r="D359" s="12" t="s">
        <v>1131</v>
      </c>
      <c r="E359" s="6" t="s">
        <v>2132</v>
      </c>
      <c r="F359" s="5">
        <f>decoded__2[[#This Row],[FRT_DEC]]-B358</f>
        <v>6</v>
      </c>
      <c r="G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INFO]]))),G358)</f>
        <v>53</v>
      </c>
    </row>
    <row r="360" spans="1:7" x14ac:dyDescent="0.25">
      <c r="A360" s="12" t="s">
        <v>282</v>
      </c>
      <c r="B360" s="19">
        <v>1556335980986</v>
      </c>
      <c r="C360" s="12" t="s">
        <v>4529</v>
      </c>
      <c r="D360" s="12" t="s">
        <v>97</v>
      </c>
      <c r="E360" s="6" t="s">
        <v>2133</v>
      </c>
      <c r="F360" s="5">
        <f>decoded__2[[#This Row],[FRT_DEC]]-B359</f>
        <v>5</v>
      </c>
      <c r="G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INFO]]))),G359)</f>
        <v>53</v>
      </c>
    </row>
    <row r="361" spans="1:7" x14ac:dyDescent="0.25">
      <c r="A361" s="12" t="s">
        <v>284</v>
      </c>
      <c r="B361" s="19">
        <v>1556335980990</v>
      </c>
      <c r="C361" s="12" t="s">
        <v>4530</v>
      </c>
      <c r="D361" s="12" t="s">
        <v>97</v>
      </c>
      <c r="E361" s="6" t="s">
        <v>2134</v>
      </c>
      <c r="F361" s="5">
        <f>decoded__2[[#This Row],[FRT_DEC]]-B360</f>
        <v>4</v>
      </c>
      <c r="G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INFO]]))),G360)</f>
        <v>53</v>
      </c>
    </row>
    <row r="362" spans="1:7" x14ac:dyDescent="0.25">
      <c r="A362" s="12" t="s">
        <v>285</v>
      </c>
      <c r="B362" s="19">
        <v>1556335981001</v>
      </c>
      <c r="C362" s="12" t="s">
        <v>4531</v>
      </c>
      <c r="D362" s="12" t="s">
        <v>272</v>
      </c>
      <c r="E362" s="6" t="s">
        <v>4532</v>
      </c>
      <c r="F362" s="5">
        <f>decoded__2[[#This Row],[FRT_DEC]]-B361</f>
        <v>11</v>
      </c>
      <c r="G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INFO]]))),G361)</f>
        <v>53</v>
      </c>
    </row>
    <row r="363" spans="1:7" x14ac:dyDescent="0.25">
      <c r="A363" s="12" t="s">
        <v>286</v>
      </c>
      <c r="B363" s="19">
        <v>1556335981532</v>
      </c>
      <c r="C363" s="12" t="s">
        <v>4533</v>
      </c>
      <c r="D363" s="12" t="s">
        <v>1131</v>
      </c>
      <c r="E363" s="6" t="s">
        <v>2135</v>
      </c>
      <c r="F363" s="5">
        <f>decoded__2[[#This Row],[FRT_DEC]]-B362</f>
        <v>531</v>
      </c>
      <c r="G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INFO]]))),G362)</f>
        <v>53</v>
      </c>
    </row>
    <row r="364" spans="1:7" x14ac:dyDescent="0.25">
      <c r="A364" s="12" t="s">
        <v>287</v>
      </c>
      <c r="B364" s="19">
        <v>1556335981537</v>
      </c>
      <c r="C364" s="12" t="s">
        <v>4534</v>
      </c>
      <c r="D364" s="12" t="s">
        <v>97</v>
      </c>
      <c r="E364" s="6" t="s">
        <v>2136</v>
      </c>
      <c r="F364" s="5">
        <f>decoded__2[[#This Row],[FRT_DEC]]-B363</f>
        <v>5</v>
      </c>
      <c r="G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INFO]]))),G363)</f>
        <v>53</v>
      </c>
    </row>
    <row r="365" spans="1:7" x14ac:dyDescent="0.25">
      <c r="A365" s="12" t="s">
        <v>288</v>
      </c>
      <c r="B365" s="19">
        <v>1556335981550</v>
      </c>
      <c r="C365" s="12" t="s">
        <v>4535</v>
      </c>
      <c r="D365" s="12" t="s">
        <v>3727</v>
      </c>
      <c r="E365" s="6" t="s">
        <v>4536</v>
      </c>
      <c r="F365" s="5">
        <f>decoded__2[[#This Row],[FRT_DEC]]-B364</f>
        <v>13</v>
      </c>
      <c r="G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INFO]]))),G364)</f>
        <v>53</v>
      </c>
    </row>
    <row r="366" spans="1:7" x14ac:dyDescent="0.25">
      <c r="A366" s="12" t="s">
        <v>850</v>
      </c>
      <c r="B366" s="19">
        <v>1556335981702</v>
      </c>
      <c r="C366" s="12" t="s">
        <v>4537</v>
      </c>
      <c r="D366" s="12" t="s">
        <v>289</v>
      </c>
      <c r="E366" s="6" t="s">
        <v>4538</v>
      </c>
      <c r="F366" s="5">
        <f>decoded__2[[#This Row],[FRT_DEC]]-B365</f>
        <v>152</v>
      </c>
      <c r="G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INFO]]))),G365)</f>
        <v>53</v>
      </c>
    </row>
    <row r="367" spans="1:7" x14ac:dyDescent="0.25">
      <c r="A367" s="12" t="s">
        <v>865</v>
      </c>
      <c r="B367" s="19">
        <v>1556335982858</v>
      </c>
      <c r="C367" s="12" t="s">
        <v>4539</v>
      </c>
      <c r="D367" s="12" t="s">
        <v>109</v>
      </c>
      <c r="E367" s="6" t="s">
        <v>3759</v>
      </c>
      <c r="F367" s="5">
        <f>decoded__2[[#This Row],[FRT_DEC]]-B366</f>
        <v>1156</v>
      </c>
      <c r="G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INFO]]))),G366)</f>
        <v>53</v>
      </c>
    </row>
    <row r="368" spans="1:7" x14ac:dyDescent="0.25">
      <c r="A368" s="12" t="s">
        <v>851</v>
      </c>
      <c r="B368" s="19">
        <v>1556335982860</v>
      </c>
      <c r="C368" s="12" t="s">
        <v>4540</v>
      </c>
      <c r="D368" s="12" t="s">
        <v>3742</v>
      </c>
      <c r="E368" s="6" t="s">
        <v>4541</v>
      </c>
      <c r="F368" s="5">
        <f>decoded__2[[#This Row],[FRT_DEC]]-B367</f>
        <v>2</v>
      </c>
      <c r="G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INFO]]))),G367)</f>
        <v>53</v>
      </c>
    </row>
    <row r="369" spans="1:7" x14ac:dyDescent="0.25">
      <c r="A369" s="12" t="s">
        <v>852</v>
      </c>
      <c r="B369" s="19">
        <v>1556335982863</v>
      </c>
      <c r="C369" s="12" t="s">
        <v>4542</v>
      </c>
      <c r="D369" s="12" t="s">
        <v>3742</v>
      </c>
      <c r="E369" s="6" t="s">
        <v>3982</v>
      </c>
      <c r="F369" s="5">
        <f>decoded__2[[#This Row],[FRT_DEC]]-B368</f>
        <v>3</v>
      </c>
      <c r="G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INFO]]))),G368)</f>
        <v>53</v>
      </c>
    </row>
    <row r="370" spans="1:7" x14ac:dyDescent="0.25">
      <c r="A370" s="12" t="s">
        <v>823</v>
      </c>
      <c r="B370" s="19">
        <v>1556335982877</v>
      </c>
      <c r="C370" s="12" t="s">
        <v>4543</v>
      </c>
      <c r="D370" s="12" t="s">
        <v>1131</v>
      </c>
      <c r="E370" s="6" t="s">
        <v>2137</v>
      </c>
      <c r="F370" s="5">
        <f>decoded__2[[#This Row],[FRT_DEC]]-B369</f>
        <v>14</v>
      </c>
      <c r="G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INFO]]))),G369)</f>
        <v>53</v>
      </c>
    </row>
    <row r="371" spans="1:7" x14ac:dyDescent="0.25">
      <c r="A371" s="12" t="s">
        <v>824</v>
      </c>
      <c r="B371" s="19">
        <v>1556335982881</v>
      </c>
      <c r="C371" s="12" t="s">
        <v>4544</v>
      </c>
      <c r="D371" s="12" t="s">
        <v>97</v>
      </c>
      <c r="E371" s="6" t="s">
        <v>2138</v>
      </c>
      <c r="F371" s="5">
        <f>decoded__2[[#This Row],[FRT_DEC]]-B370</f>
        <v>4</v>
      </c>
      <c r="G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INFO]]))),G370)</f>
        <v>53</v>
      </c>
    </row>
    <row r="372" spans="1:7" x14ac:dyDescent="0.25">
      <c r="A372" s="12" t="s">
        <v>825</v>
      </c>
      <c r="B372" s="19">
        <v>1556335982950</v>
      </c>
      <c r="C372" s="12" t="s">
        <v>4545</v>
      </c>
      <c r="D372" s="12" t="s">
        <v>110</v>
      </c>
      <c r="E372" s="6" t="s">
        <v>290</v>
      </c>
      <c r="F372" s="5">
        <f>decoded__2[[#This Row],[FRT_DEC]]-B371</f>
        <v>69</v>
      </c>
      <c r="G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INFO]]))),G371)</f>
        <v>53</v>
      </c>
    </row>
    <row r="373" spans="1:7" x14ac:dyDescent="0.25">
      <c r="A373" s="12" t="s">
        <v>853</v>
      </c>
      <c r="B373" s="19">
        <v>1556335982962</v>
      </c>
      <c r="C373" s="12" t="s">
        <v>4546</v>
      </c>
      <c r="D373" s="12" t="s">
        <v>1131</v>
      </c>
      <c r="E373" s="6" t="s">
        <v>2139</v>
      </c>
      <c r="F373" s="5">
        <f>decoded__2[[#This Row],[FRT_DEC]]-B372</f>
        <v>12</v>
      </c>
      <c r="G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INFO]]))),G372)</f>
        <v>53</v>
      </c>
    </row>
    <row r="374" spans="1:7" x14ac:dyDescent="0.25">
      <c r="A374" s="12" t="s">
        <v>854</v>
      </c>
      <c r="B374" s="19">
        <v>1556335982968</v>
      </c>
      <c r="C374" s="12" t="s">
        <v>4547</v>
      </c>
      <c r="D374" s="12" t="s">
        <v>97</v>
      </c>
      <c r="E374" s="6" t="s">
        <v>2140</v>
      </c>
      <c r="F374" s="5">
        <f>decoded__2[[#This Row],[FRT_DEC]]-B373</f>
        <v>6</v>
      </c>
      <c r="G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INFO]]))),G373)</f>
        <v>53</v>
      </c>
    </row>
    <row r="375" spans="1:7" x14ac:dyDescent="0.25">
      <c r="A375" s="12" t="s">
        <v>826</v>
      </c>
      <c r="B375" s="19">
        <v>1556335983606</v>
      </c>
      <c r="C375" s="12" t="s">
        <v>4548</v>
      </c>
      <c r="D375" s="12" t="s">
        <v>112</v>
      </c>
      <c r="E375" s="6" t="s">
        <v>3757</v>
      </c>
      <c r="F375" s="5">
        <f>decoded__2[[#This Row],[FRT_DEC]]-B374</f>
        <v>638</v>
      </c>
      <c r="G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INFO]]))),G374)</f>
        <v>53</v>
      </c>
    </row>
    <row r="376" spans="1:7" x14ac:dyDescent="0.25">
      <c r="A376" s="12" t="s">
        <v>827</v>
      </c>
      <c r="B376" s="19">
        <v>1556335983620</v>
      </c>
      <c r="C376" s="12" t="s">
        <v>4549</v>
      </c>
      <c r="D376" s="12" t="s">
        <v>1131</v>
      </c>
      <c r="E376" s="6" t="s">
        <v>2141</v>
      </c>
      <c r="F376" s="5">
        <f>decoded__2[[#This Row],[FRT_DEC]]-B375</f>
        <v>14</v>
      </c>
      <c r="G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INFO]]))),G375)</f>
        <v>53</v>
      </c>
    </row>
    <row r="377" spans="1:7" x14ac:dyDescent="0.25">
      <c r="A377" s="12" t="s">
        <v>855</v>
      </c>
      <c r="B377" s="19">
        <v>1556335983624</v>
      </c>
      <c r="C377" s="12" t="s">
        <v>4550</v>
      </c>
      <c r="D377" s="12" t="s">
        <v>97</v>
      </c>
      <c r="E377" s="6" t="s">
        <v>2142</v>
      </c>
      <c r="F377" s="5">
        <f>decoded__2[[#This Row],[FRT_DEC]]-B376</f>
        <v>4</v>
      </c>
      <c r="G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INFO]]))),G376)</f>
        <v>53</v>
      </c>
    </row>
    <row r="378" spans="1:7" x14ac:dyDescent="0.25">
      <c r="A378" s="12" t="s">
        <v>828</v>
      </c>
      <c r="B378" s="19">
        <v>1556335983630</v>
      </c>
      <c r="C378" s="12" t="s">
        <v>4551</v>
      </c>
      <c r="D378" s="12" t="s">
        <v>11</v>
      </c>
      <c r="E378" s="6" t="s">
        <v>4006</v>
      </c>
      <c r="F378" s="5">
        <f>decoded__2[[#This Row],[FRT_DEC]]-B377</f>
        <v>6</v>
      </c>
      <c r="G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INFO]]))),G377)</f>
        <v>53</v>
      </c>
    </row>
    <row r="379" spans="1:7" x14ac:dyDescent="0.25">
      <c r="A379" s="12" t="s">
        <v>829</v>
      </c>
      <c r="B379" s="19">
        <v>1556335983639</v>
      </c>
      <c r="C379" s="12" t="s">
        <v>4552</v>
      </c>
      <c r="D379" s="12" t="s">
        <v>52</v>
      </c>
      <c r="E379" s="6" t="s">
        <v>2078</v>
      </c>
      <c r="F379" s="5">
        <f>decoded__2[[#This Row],[FRT_DEC]]-B378</f>
        <v>9</v>
      </c>
      <c r="G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INFO]]))),G378)</f>
        <v>53</v>
      </c>
    </row>
    <row r="380" spans="1:7" x14ac:dyDescent="0.25">
      <c r="A380" s="12" t="s">
        <v>830</v>
      </c>
      <c r="B380" s="19">
        <v>1556335983642</v>
      </c>
      <c r="C380" s="12" t="s">
        <v>4553</v>
      </c>
      <c r="D380" s="12" t="s">
        <v>2079</v>
      </c>
      <c r="E380" s="6" t="s">
        <v>4554</v>
      </c>
      <c r="F380" s="5">
        <f>decoded__2[[#This Row],[FRT_DEC]]-B379</f>
        <v>3</v>
      </c>
      <c r="G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INFO]]))),G379)</f>
        <v>53</v>
      </c>
    </row>
    <row r="381" spans="1:7" x14ac:dyDescent="0.25">
      <c r="A381" s="12" t="s">
        <v>292</v>
      </c>
      <c r="B381" s="19">
        <v>1556335983666</v>
      </c>
      <c r="C381" s="12" t="s">
        <v>4555</v>
      </c>
      <c r="D381" s="12" t="s">
        <v>12</v>
      </c>
      <c r="E381" s="6" t="s">
        <v>4</v>
      </c>
      <c r="F381" s="5">
        <f>decoded__2[[#This Row],[FRT_DEC]]-B380</f>
        <v>24</v>
      </c>
      <c r="G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INFO]]))),G380)</f>
        <v>53</v>
      </c>
    </row>
    <row r="382" spans="1:7" x14ac:dyDescent="0.25">
      <c r="A382" s="12" t="s">
        <v>293</v>
      </c>
      <c r="B382" s="19">
        <v>1556335983675</v>
      </c>
      <c r="C382" s="12" t="s">
        <v>4556</v>
      </c>
      <c r="D382" s="12" t="s">
        <v>8</v>
      </c>
      <c r="E382" s="6" t="s">
        <v>4089</v>
      </c>
      <c r="F382" s="5">
        <f>decoded__2[[#This Row],[FRT_DEC]]-B381</f>
        <v>9</v>
      </c>
      <c r="G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INFO]]))),G381)</f>
        <v>53</v>
      </c>
    </row>
    <row r="383" spans="1:7" x14ac:dyDescent="0.25">
      <c r="A383" s="12" t="s">
        <v>294</v>
      </c>
      <c r="B383" s="19">
        <v>1556335983832</v>
      </c>
      <c r="C383" s="12" t="s">
        <v>4557</v>
      </c>
      <c r="D383" s="12" t="s">
        <v>13</v>
      </c>
      <c r="E383" s="6" t="s">
        <v>5</v>
      </c>
      <c r="F383" s="5">
        <f>decoded__2[[#This Row],[FRT_DEC]]-B382</f>
        <v>157</v>
      </c>
      <c r="G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INFO]]))),G382)</f>
        <v>53</v>
      </c>
    </row>
    <row r="384" spans="1:7" x14ac:dyDescent="0.25">
      <c r="A384" s="12" t="s">
        <v>295</v>
      </c>
      <c r="B384" s="19">
        <v>1556335983840</v>
      </c>
      <c r="C384" s="12" t="s">
        <v>4558</v>
      </c>
      <c r="D384" s="12" t="s">
        <v>11</v>
      </c>
      <c r="E384" s="6" t="s">
        <v>4010</v>
      </c>
      <c r="F384" s="5">
        <f>decoded__2[[#This Row],[FRT_DEC]]-B383</f>
        <v>8</v>
      </c>
      <c r="G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INFO]]))),G383)</f>
        <v>53</v>
      </c>
    </row>
    <row r="385" spans="1:7" x14ac:dyDescent="0.25">
      <c r="A385" s="12" t="s">
        <v>296</v>
      </c>
      <c r="B385" s="19">
        <v>1556335983912</v>
      </c>
      <c r="C385" s="12" t="s">
        <v>4559</v>
      </c>
      <c r="D385" s="12" t="s">
        <v>12</v>
      </c>
      <c r="E385" s="6" t="s">
        <v>4</v>
      </c>
      <c r="F385" s="5">
        <f>decoded__2[[#This Row],[FRT_DEC]]-B384</f>
        <v>72</v>
      </c>
      <c r="G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INFO]]))),G384)</f>
        <v>53</v>
      </c>
    </row>
    <row r="386" spans="1:7" x14ac:dyDescent="0.25">
      <c r="A386" s="12" t="s">
        <v>297</v>
      </c>
      <c r="B386" s="19">
        <v>1556335983915</v>
      </c>
      <c r="C386" s="12" t="s">
        <v>4560</v>
      </c>
      <c r="D386" s="12" t="s">
        <v>14</v>
      </c>
      <c r="E386" s="6" t="s">
        <v>6</v>
      </c>
      <c r="F386" s="5">
        <f>decoded__2[[#This Row],[FRT_DEC]]-B385</f>
        <v>3</v>
      </c>
      <c r="G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INFO]]))),G385)</f>
        <v>53</v>
      </c>
    </row>
    <row r="387" spans="1:7" x14ac:dyDescent="0.25">
      <c r="A387" s="12" t="s">
        <v>299</v>
      </c>
      <c r="B387" s="19">
        <v>1556335983927</v>
      </c>
      <c r="C387" s="12" t="s">
        <v>4561</v>
      </c>
      <c r="D387" s="12" t="s">
        <v>14</v>
      </c>
      <c r="E387" s="6" t="s">
        <v>71</v>
      </c>
      <c r="F387" s="5">
        <f>decoded__2[[#This Row],[FRT_DEC]]-B386</f>
        <v>12</v>
      </c>
      <c r="G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INFO]]))),G386)</f>
        <v>53</v>
      </c>
    </row>
    <row r="388" spans="1:7" x14ac:dyDescent="0.25">
      <c r="A388" s="12" t="s">
        <v>300</v>
      </c>
      <c r="B388" s="19">
        <v>1556335983951</v>
      </c>
      <c r="C388" s="12" t="s">
        <v>4562</v>
      </c>
      <c r="D388" s="12" t="s">
        <v>73</v>
      </c>
      <c r="E388" s="6" t="s">
        <v>2080</v>
      </c>
      <c r="F388" s="5">
        <f>decoded__2[[#This Row],[FRT_DEC]]-B387</f>
        <v>24</v>
      </c>
      <c r="G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INFO]]))),G387)</f>
        <v>53</v>
      </c>
    </row>
    <row r="389" spans="1:7" x14ac:dyDescent="0.25">
      <c r="A389" s="12" t="s">
        <v>301</v>
      </c>
      <c r="B389" s="19">
        <v>1556335983955</v>
      </c>
      <c r="C389" s="12" t="s">
        <v>4563</v>
      </c>
      <c r="D389" s="12" t="s">
        <v>2081</v>
      </c>
      <c r="E389" s="6" t="s">
        <v>2083</v>
      </c>
      <c r="F389" s="5">
        <f>decoded__2[[#This Row],[FRT_DEC]]-B388</f>
        <v>4</v>
      </c>
      <c r="G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INFO]]))),G388)</f>
        <v>53</v>
      </c>
    </row>
    <row r="390" spans="1:7" x14ac:dyDescent="0.25">
      <c r="A390" s="12" t="s">
        <v>302</v>
      </c>
      <c r="B390" s="19">
        <v>1556335983958</v>
      </c>
      <c r="C390" s="12" t="s">
        <v>4564</v>
      </c>
      <c r="D390" s="12" t="s">
        <v>8</v>
      </c>
      <c r="E390" s="6" t="s">
        <v>4090</v>
      </c>
      <c r="F390" s="5">
        <f>decoded__2[[#This Row],[FRT_DEC]]-B389</f>
        <v>3</v>
      </c>
      <c r="G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INFO]]))),G389)</f>
        <v>53</v>
      </c>
    </row>
    <row r="391" spans="1:7" x14ac:dyDescent="0.25">
      <c r="A391" s="12" t="s">
        <v>303</v>
      </c>
      <c r="B391" s="19">
        <v>1556335984305</v>
      </c>
      <c r="C391" s="12" t="s">
        <v>4565</v>
      </c>
      <c r="D391" s="12" t="s">
        <v>55</v>
      </c>
      <c r="E391" s="6" t="s">
        <v>3763</v>
      </c>
      <c r="F391" s="5">
        <f>decoded__2[[#This Row],[FRT_DEC]]-B390</f>
        <v>347</v>
      </c>
      <c r="G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INFO]]))),G390)</f>
        <v>53</v>
      </c>
    </row>
    <row r="392" spans="1:7" x14ac:dyDescent="0.25">
      <c r="A392" s="12" t="s">
        <v>304</v>
      </c>
      <c r="B392" s="19">
        <v>1556335984307</v>
      </c>
      <c r="C392" s="12" t="s">
        <v>4566</v>
      </c>
      <c r="D392" s="12" t="s">
        <v>3743</v>
      </c>
      <c r="E392" s="6" t="s">
        <v>4567</v>
      </c>
      <c r="F392" s="5">
        <f>decoded__2[[#This Row],[FRT_DEC]]-B391</f>
        <v>2</v>
      </c>
      <c r="G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INFO]]))),G391)</f>
        <v>53</v>
      </c>
    </row>
    <row r="393" spans="1:7" x14ac:dyDescent="0.25">
      <c r="A393" s="12" t="s">
        <v>305</v>
      </c>
      <c r="B393" s="19">
        <v>1556335984309</v>
      </c>
      <c r="C393" s="12" t="s">
        <v>4568</v>
      </c>
      <c r="D393" s="12" t="s">
        <v>3743</v>
      </c>
      <c r="E393" s="6" t="s">
        <v>3983</v>
      </c>
      <c r="F393" s="5">
        <f>decoded__2[[#This Row],[FRT_DEC]]-B392</f>
        <v>2</v>
      </c>
      <c r="G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INFO]]))),G392)</f>
        <v>53</v>
      </c>
    </row>
    <row r="394" spans="1:7" ht="30" x14ac:dyDescent="0.25">
      <c r="A394" s="12" t="s">
        <v>306</v>
      </c>
      <c r="B394" s="19">
        <v>1556335984331</v>
      </c>
      <c r="C394" s="12" t="s">
        <v>4569</v>
      </c>
      <c r="D394" s="12" t="s">
        <v>267</v>
      </c>
      <c r="E394" s="6" t="s">
        <v>2166</v>
      </c>
      <c r="F394" s="5">
        <f>decoded__2[[#This Row],[FRT_DEC]]-B393</f>
        <v>22</v>
      </c>
      <c r="G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INFO]]))),G393)</f>
        <v>53</v>
      </c>
    </row>
    <row r="395" spans="1:7" x14ac:dyDescent="0.25">
      <c r="A395" s="12" t="s">
        <v>307</v>
      </c>
      <c r="B395" s="19">
        <v>1556335984336</v>
      </c>
      <c r="C395" s="12" t="s">
        <v>4570</v>
      </c>
      <c r="D395" s="12" t="s">
        <v>269</v>
      </c>
      <c r="E395" s="6" t="s">
        <v>283</v>
      </c>
      <c r="F395" s="5">
        <f>decoded__2[[#This Row],[FRT_DEC]]-B394</f>
        <v>5</v>
      </c>
      <c r="G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INFO]]))),G394)</f>
        <v>53</v>
      </c>
    </row>
    <row r="396" spans="1:7" x14ac:dyDescent="0.25">
      <c r="A396" s="12" t="s">
        <v>308</v>
      </c>
      <c r="B396" s="19">
        <v>1556335984361</v>
      </c>
      <c r="C396" s="12" t="s">
        <v>4571</v>
      </c>
      <c r="D396" s="12" t="s">
        <v>11</v>
      </c>
      <c r="E396" s="6" t="s">
        <v>4011</v>
      </c>
      <c r="F396" s="5">
        <f>decoded__2[[#This Row],[FRT_DEC]]-B395</f>
        <v>25</v>
      </c>
      <c r="G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INFO]]))),G395)</f>
        <v>53</v>
      </c>
    </row>
    <row r="397" spans="1:7" x14ac:dyDescent="0.25">
      <c r="A397" s="12" t="s">
        <v>309</v>
      </c>
      <c r="B397" s="19">
        <v>1556335984381</v>
      </c>
      <c r="C397" s="12" t="s">
        <v>4572</v>
      </c>
      <c r="D397" s="12" t="s">
        <v>52</v>
      </c>
      <c r="E397" s="6" t="s">
        <v>56</v>
      </c>
      <c r="F397" s="5">
        <f>decoded__2[[#This Row],[FRT_DEC]]-B396</f>
        <v>20</v>
      </c>
      <c r="G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INFO]]))),G396)</f>
        <v>53</v>
      </c>
    </row>
    <row r="398" spans="1:7" x14ac:dyDescent="0.25">
      <c r="A398" s="12" t="s">
        <v>755</v>
      </c>
      <c r="B398" s="19">
        <v>1556335984386</v>
      </c>
      <c r="C398" s="12" t="s">
        <v>4573</v>
      </c>
      <c r="D398" s="12" t="s">
        <v>272</v>
      </c>
      <c r="E398" s="6" t="s">
        <v>4574</v>
      </c>
      <c r="F398" s="5">
        <f>decoded__2[[#This Row],[FRT_DEC]]-B397</f>
        <v>5</v>
      </c>
      <c r="G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INFO]]))),G397)</f>
        <v>53</v>
      </c>
    </row>
    <row r="399" spans="1:7" x14ac:dyDescent="0.25">
      <c r="A399" s="12" t="s">
        <v>310</v>
      </c>
      <c r="B399" s="19">
        <v>1556335984393</v>
      </c>
      <c r="C399" s="12" t="s">
        <v>4575</v>
      </c>
      <c r="D399" s="12" t="s">
        <v>1131</v>
      </c>
      <c r="E399" s="6" t="s">
        <v>2143</v>
      </c>
      <c r="F399" s="5">
        <f>decoded__2[[#This Row],[FRT_DEC]]-B398</f>
        <v>7</v>
      </c>
      <c r="G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INFO]]))),G398)</f>
        <v>53</v>
      </c>
    </row>
    <row r="400" spans="1:7" x14ac:dyDescent="0.25">
      <c r="A400" s="12" t="s">
        <v>311</v>
      </c>
      <c r="B400" s="19">
        <v>1556335984397</v>
      </c>
      <c r="C400" s="12" t="s">
        <v>4576</v>
      </c>
      <c r="D400" s="12" t="s">
        <v>1131</v>
      </c>
      <c r="E400" s="6" t="s">
        <v>2144</v>
      </c>
      <c r="F400" s="5">
        <f>decoded__2[[#This Row],[FRT_DEC]]-B399</f>
        <v>4</v>
      </c>
      <c r="G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INFO]]))),G399)</f>
        <v>53</v>
      </c>
    </row>
    <row r="401" spans="1:7" x14ac:dyDescent="0.25">
      <c r="A401" s="12" t="s">
        <v>312</v>
      </c>
      <c r="B401" s="19">
        <v>1556335984410</v>
      </c>
      <c r="C401" s="12" t="s">
        <v>4577</v>
      </c>
      <c r="D401" s="12" t="s">
        <v>97</v>
      </c>
      <c r="E401" s="6" t="s">
        <v>2131</v>
      </c>
      <c r="F401" s="5">
        <f>decoded__2[[#This Row],[FRT_DEC]]-B400</f>
        <v>13</v>
      </c>
      <c r="G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INFO]]))),G400)</f>
        <v>53</v>
      </c>
    </row>
    <row r="402" spans="1:7" x14ac:dyDescent="0.25">
      <c r="A402" s="12" t="s">
        <v>313</v>
      </c>
      <c r="B402" s="19">
        <v>1556335984431</v>
      </c>
      <c r="C402" s="12" t="s">
        <v>4578</v>
      </c>
      <c r="D402" s="12" t="s">
        <v>2082</v>
      </c>
      <c r="E402" s="6" t="s">
        <v>4017</v>
      </c>
      <c r="F402" s="5">
        <f>decoded__2[[#This Row],[FRT_DEC]]-B401</f>
        <v>21</v>
      </c>
      <c r="G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INFO]]))),G401)</f>
        <v>53</v>
      </c>
    </row>
    <row r="403" spans="1:7" x14ac:dyDescent="0.25">
      <c r="A403" s="12" t="s">
        <v>314</v>
      </c>
      <c r="B403" s="19">
        <v>1556335984442</v>
      </c>
      <c r="C403" s="12" t="s">
        <v>4579</v>
      </c>
      <c r="D403" s="12" t="s">
        <v>3726</v>
      </c>
      <c r="E403" s="6" t="s">
        <v>4580</v>
      </c>
      <c r="F403" s="5">
        <f>decoded__2[[#This Row],[FRT_DEC]]-B402</f>
        <v>11</v>
      </c>
      <c r="G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INFO]]))),G402)</f>
        <v>53</v>
      </c>
    </row>
    <row r="404" spans="1:7" x14ac:dyDescent="0.25">
      <c r="A404" s="12" t="s">
        <v>315</v>
      </c>
      <c r="B404" s="19">
        <v>1556335984445</v>
      </c>
      <c r="C404" s="12" t="s">
        <v>4581</v>
      </c>
      <c r="D404" s="12" t="s">
        <v>3726</v>
      </c>
      <c r="E404" s="6" t="s">
        <v>3986</v>
      </c>
      <c r="F404" s="5">
        <f>decoded__2[[#This Row],[FRT_DEC]]-B403</f>
        <v>3</v>
      </c>
      <c r="G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INFO]]))),G403)</f>
        <v>53</v>
      </c>
    </row>
    <row r="405" spans="1:7" x14ac:dyDescent="0.25">
      <c r="A405" s="12" t="s">
        <v>316</v>
      </c>
      <c r="B405" s="19">
        <v>1556335985259</v>
      </c>
      <c r="C405" s="12" t="s">
        <v>4582</v>
      </c>
      <c r="D405" s="12" t="s">
        <v>275</v>
      </c>
      <c r="E405" s="6" t="s">
        <v>4518</v>
      </c>
      <c r="F405" s="5">
        <f>decoded__2[[#This Row],[FRT_DEC]]-B404</f>
        <v>814</v>
      </c>
      <c r="G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INFO]]))),G404)</f>
        <v>53</v>
      </c>
    </row>
    <row r="406" spans="1:7" x14ac:dyDescent="0.25">
      <c r="A406" s="12" t="s">
        <v>317</v>
      </c>
      <c r="B406" s="19">
        <v>1556335985299</v>
      </c>
      <c r="C406" s="12" t="s">
        <v>4583</v>
      </c>
      <c r="D406" s="12" t="s">
        <v>12</v>
      </c>
      <c r="E406" s="6" t="s">
        <v>4</v>
      </c>
      <c r="F406" s="5">
        <f>decoded__2[[#This Row],[FRT_DEC]]-B405</f>
        <v>40</v>
      </c>
      <c r="G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INFO]]))),G405)</f>
        <v>53</v>
      </c>
    </row>
    <row r="407" spans="1:7" x14ac:dyDescent="0.25">
      <c r="A407" s="12" t="s">
        <v>318</v>
      </c>
      <c r="B407" s="19">
        <v>1556335985303</v>
      </c>
      <c r="C407" s="12" t="s">
        <v>4584</v>
      </c>
      <c r="D407" s="12" t="s">
        <v>8</v>
      </c>
      <c r="E407" s="6" t="s">
        <v>4080</v>
      </c>
      <c r="F407" s="5">
        <f>decoded__2[[#This Row],[FRT_DEC]]-B406</f>
        <v>4</v>
      </c>
      <c r="G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INFO]]))),G406)</f>
        <v>53</v>
      </c>
    </row>
    <row r="408" spans="1:7" x14ac:dyDescent="0.25">
      <c r="A408" s="12" t="s">
        <v>319</v>
      </c>
      <c r="B408" s="19">
        <v>1556335994410</v>
      </c>
      <c r="C408" s="12" t="s">
        <v>4585</v>
      </c>
      <c r="D408" s="12" t="s">
        <v>13</v>
      </c>
      <c r="E408" s="6" t="s">
        <v>5</v>
      </c>
      <c r="F408" s="5">
        <f>decoded__2[[#This Row],[FRT_DEC]]-B407</f>
        <v>9107</v>
      </c>
      <c r="G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INFO]]))),G407)</f>
        <v>53</v>
      </c>
    </row>
    <row r="409" spans="1:7" x14ac:dyDescent="0.25">
      <c r="A409" s="12" t="s">
        <v>756</v>
      </c>
      <c r="B409" s="19">
        <v>1556335994415</v>
      </c>
      <c r="C409" s="12" t="s">
        <v>4586</v>
      </c>
      <c r="D409" s="12" t="s">
        <v>11</v>
      </c>
      <c r="E409" s="6" t="s">
        <v>4000</v>
      </c>
      <c r="F409" s="5">
        <f>decoded__2[[#This Row],[FRT_DEC]]-B408</f>
        <v>5</v>
      </c>
      <c r="G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INFO]]))),G408)</f>
        <v>53</v>
      </c>
    </row>
    <row r="410" spans="1:7" x14ac:dyDescent="0.25">
      <c r="A410" s="12" t="s">
        <v>757</v>
      </c>
      <c r="B410" s="19">
        <v>1556335994451</v>
      </c>
      <c r="C410" s="12" t="s">
        <v>4587</v>
      </c>
      <c r="D410" s="12" t="s">
        <v>12</v>
      </c>
      <c r="E410" s="6" t="s">
        <v>4</v>
      </c>
      <c r="F410" s="5">
        <f>decoded__2[[#This Row],[FRT_DEC]]-B409</f>
        <v>36</v>
      </c>
      <c r="G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INFO]]))),G409)</f>
        <v>53</v>
      </c>
    </row>
    <row r="411" spans="1:7" x14ac:dyDescent="0.25">
      <c r="A411" s="12" t="s">
        <v>644</v>
      </c>
      <c r="B411" s="19">
        <v>1556335994454</v>
      </c>
      <c r="C411" s="12" t="s">
        <v>4588</v>
      </c>
      <c r="D411" s="12" t="s">
        <v>14</v>
      </c>
      <c r="E411" s="6" t="s">
        <v>6</v>
      </c>
      <c r="F411" s="5">
        <f>decoded__2[[#This Row],[FRT_DEC]]-B410</f>
        <v>3</v>
      </c>
      <c r="G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INFO]]))),G410)</f>
        <v>53</v>
      </c>
    </row>
    <row r="412" spans="1:7" x14ac:dyDescent="0.25">
      <c r="A412" s="12" t="s">
        <v>696</v>
      </c>
      <c r="B412" s="19">
        <v>1556335994468</v>
      </c>
      <c r="C412" s="12" t="s">
        <v>4589</v>
      </c>
      <c r="D412" s="12" t="s">
        <v>14</v>
      </c>
      <c r="E412" s="6" t="s">
        <v>36</v>
      </c>
      <c r="F412" s="5">
        <f>decoded__2[[#This Row],[FRT_DEC]]-B411</f>
        <v>14</v>
      </c>
      <c r="G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INFO]]))),G411)</f>
        <v>53</v>
      </c>
    </row>
    <row r="413" spans="1:7" x14ac:dyDescent="0.25">
      <c r="A413" s="12" t="s">
        <v>758</v>
      </c>
      <c r="B413" s="19">
        <v>1556335994496</v>
      </c>
      <c r="C413" s="12" t="s">
        <v>4590</v>
      </c>
      <c r="D413" s="12" t="s">
        <v>11</v>
      </c>
      <c r="E413" s="6" t="s">
        <v>4020</v>
      </c>
      <c r="F413" s="5">
        <f>decoded__2[[#This Row],[FRT_DEC]]-B412</f>
        <v>28</v>
      </c>
      <c r="G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INFO]]))),G412)</f>
        <v>53</v>
      </c>
    </row>
    <row r="414" spans="1:7" x14ac:dyDescent="0.25">
      <c r="A414" s="12" t="s">
        <v>759</v>
      </c>
      <c r="B414" s="19">
        <v>1556335994514</v>
      </c>
      <c r="C414" s="12" t="s">
        <v>4591</v>
      </c>
      <c r="D414" s="12" t="s">
        <v>8</v>
      </c>
      <c r="E414" s="6" t="s">
        <v>4085</v>
      </c>
      <c r="F414" s="5">
        <f>decoded__2[[#This Row],[FRT_DEC]]-B413</f>
        <v>18</v>
      </c>
      <c r="G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INFO]]))),G413)</f>
        <v>53</v>
      </c>
    </row>
    <row r="415" spans="1:7" x14ac:dyDescent="0.25">
      <c r="A415" s="12" t="s">
        <v>760</v>
      </c>
      <c r="B415" s="19">
        <v>1556335994537</v>
      </c>
      <c r="C415" s="12" t="s">
        <v>4592</v>
      </c>
      <c r="D415" s="12" t="s">
        <v>12</v>
      </c>
      <c r="E415" s="6" t="s">
        <v>4</v>
      </c>
      <c r="F415" s="5">
        <f>decoded__2[[#This Row],[FRT_DEC]]-B414</f>
        <v>23</v>
      </c>
      <c r="G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INFO]]))),G414)</f>
        <v>53</v>
      </c>
    </row>
    <row r="416" spans="1:7" x14ac:dyDescent="0.25">
      <c r="A416" s="12" t="s">
        <v>761</v>
      </c>
      <c r="B416" s="19">
        <v>1556335994543</v>
      </c>
      <c r="C416" s="12" t="s">
        <v>4593</v>
      </c>
      <c r="D416" s="12" t="s">
        <v>8</v>
      </c>
      <c r="E416" s="6" t="s">
        <v>4104</v>
      </c>
      <c r="F416" s="5">
        <f>decoded__2[[#This Row],[FRT_DEC]]-B415</f>
        <v>6</v>
      </c>
      <c r="G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INFO]]))),G415)</f>
        <v>53</v>
      </c>
    </row>
    <row r="417" spans="1:7" x14ac:dyDescent="0.25">
      <c r="A417" s="12" t="s">
        <v>645</v>
      </c>
      <c r="B417" s="19">
        <v>1556335998669</v>
      </c>
      <c r="C417" s="12" t="s">
        <v>4594</v>
      </c>
      <c r="D417" s="12" t="s">
        <v>15</v>
      </c>
      <c r="E417" s="6" t="s">
        <v>4595</v>
      </c>
      <c r="F417" s="5">
        <f>decoded__2[[#This Row],[FRT_DEC]]-B416</f>
        <v>4126</v>
      </c>
      <c r="G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INFO]]))),G416)</f>
        <v>53</v>
      </c>
    </row>
    <row r="418" spans="1:7" x14ac:dyDescent="0.25">
      <c r="A418" s="12" t="s">
        <v>762</v>
      </c>
      <c r="B418" s="19">
        <v>1556335998671</v>
      </c>
      <c r="C418" s="12" t="s">
        <v>4596</v>
      </c>
      <c r="D418" s="12" t="s">
        <v>15</v>
      </c>
      <c r="E418" s="6" t="s">
        <v>3987</v>
      </c>
      <c r="F418" s="5">
        <f>decoded__2[[#This Row],[FRT_DEC]]-B417</f>
        <v>2</v>
      </c>
      <c r="G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INFO]]))),G417)</f>
        <v>53</v>
      </c>
    </row>
    <row r="419" spans="1:7" x14ac:dyDescent="0.25">
      <c r="A419" s="12" t="s">
        <v>763</v>
      </c>
      <c r="B419" s="19">
        <v>1556335998674</v>
      </c>
      <c r="C419" s="12" t="s">
        <v>4597</v>
      </c>
      <c r="D419" s="12" t="s">
        <v>3744</v>
      </c>
      <c r="E419" s="6" t="s">
        <v>4598</v>
      </c>
      <c r="F419" s="5">
        <f>decoded__2[[#This Row],[FRT_DEC]]-B418</f>
        <v>3</v>
      </c>
      <c r="G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INFO]]))),G418)</f>
        <v>53</v>
      </c>
    </row>
    <row r="420" spans="1:7" x14ac:dyDescent="0.25">
      <c r="A420" s="12" t="s">
        <v>764</v>
      </c>
      <c r="B420" s="19">
        <v>1556335998676</v>
      </c>
      <c r="C420" s="12" t="s">
        <v>4599</v>
      </c>
      <c r="D420" s="12" t="s">
        <v>3744</v>
      </c>
      <c r="E420" s="6" t="s">
        <v>3988</v>
      </c>
      <c r="F420" s="5">
        <f>decoded__2[[#This Row],[FRT_DEC]]-B419</f>
        <v>2</v>
      </c>
      <c r="G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INFO]]))),G419)</f>
        <v>53</v>
      </c>
    </row>
    <row r="421" spans="1:7" x14ac:dyDescent="0.25">
      <c r="A421" s="12" t="s">
        <v>765</v>
      </c>
      <c r="B421" s="19">
        <v>1556335998759</v>
      </c>
      <c r="C421" s="12" t="s">
        <v>4600</v>
      </c>
      <c r="D421" s="12" t="s">
        <v>3765</v>
      </c>
      <c r="E421" s="6" t="s">
        <v>3766</v>
      </c>
      <c r="F421" s="5">
        <f>decoded__2[[#This Row],[FRT_DEC]]-B420</f>
        <v>83</v>
      </c>
      <c r="G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INFO]]))),G420)</f>
        <v>53</v>
      </c>
    </row>
    <row r="422" spans="1:7" ht="30" x14ac:dyDescent="0.25">
      <c r="A422" s="12" t="s">
        <v>766</v>
      </c>
      <c r="B422" s="19">
        <v>1556335998763</v>
      </c>
      <c r="C422" s="12" t="s">
        <v>4601</v>
      </c>
      <c r="D422" s="12" t="s">
        <v>267</v>
      </c>
      <c r="E422" s="6" t="s">
        <v>3724</v>
      </c>
      <c r="F422" s="5">
        <f>decoded__2[[#This Row],[FRT_DEC]]-B421</f>
        <v>4</v>
      </c>
      <c r="G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INFO]]))),G421)</f>
        <v>53</v>
      </c>
    </row>
    <row r="423" spans="1:7" x14ac:dyDescent="0.25">
      <c r="A423" s="12" t="s">
        <v>646</v>
      </c>
      <c r="B423" s="19">
        <v>1556335998766</v>
      </c>
      <c r="C423" s="12" t="s">
        <v>4602</v>
      </c>
      <c r="D423" s="12" t="s">
        <v>269</v>
      </c>
      <c r="E423" s="6" t="s">
        <v>283</v>
      </c>
      <c r="F423" s="5">
        <f>decoded__2[[#This Row],[FRT_DEC]]-B422</f>
        <v>3</v>
      </c>
      <c r="G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INFO]]))),G422)</f>
        <v>53</v>
      </c>
    </row>
    <row r="424" spans="1:7" x14ac:dyDescent="0.25">
      <c r="A424" s="12" t="s">
        <v>767</v>
      </c>
      <c r="B424" s="19">
        <v>1556335998773</v>
      </c>
      <c r="C424" s="12" t="s">
        <v>4603</v>
      </c>
      <c r="D424" s="12" t="s">
        <v>1131</v>
      </c>
      <c r="E424" s="6" t="s">
        <v>2132</v>
      </c>
      <c r="F424" s="5">
        <f>decoded__2[[#This Row],[FRT_DEC]]-B423</f>
        <v>7</v>
      </c>
      <c r="G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INFO]]))),G423)</f>
        <v>53</v>
      </c>
    </row>
    <row r="425" spans="1:7" x14ac:dyDescent="0.25">
      <c r="A425" s="12" t="s">
        <v>768</v>
      </c>
      <c r="B425" s="19">
        <v>1556335998778</v>
      </c>
      <c r="C425" s="12" t="s">
        <v>4604</v>
      </c>
      <c r="D425" s="12" t="s">
        <v>97</v>
      </c>
      <c r="E425" s="6" t="s">
        <v>2133</v>
      </c>
      <c r="F425" s="5">
        <f>decoded__2[[#This Row],[FRT_DEC]]-B424</f>
        <v>5</v>
      </c>
      <c r="G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INFO]]))),G424)</f>
        <v>53</v>
      </c>
    </row>
    <row r="426" spans="1:7" x14ac:dyDescent="0.25">
      <c r="A426" s="12" t="s">
        <v>769</v>
      </c>
      <c r="B426" s="19">
        <v>1556335998782</v>
      </c>
      <c r="C426" s="12" t="s">
        <v>4605</v>
      </c>
      <c r="D426" s="12" t="s">
        <v>97</v>
      </c>
      <c r="E426" s="6" t="s">
        <v>2134</v>
      </c>
      <c r="F426" s="5">
        <f>decoded__2[[#This Row],[FRT_DEC]]-B425</f>
        <v>4</v>
      </c>
      <c r="G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INFO]]))),G425)</f>
        <v>53</v>
      </c>
    </row>
    <row r="427" spans="1:7" x14ac:dyDescent="0.25">
      <c r="A427" s="12" t="s">
        <v>875</v>
      </c>
      <c r="B427" s="19">
        <v>1556335998794</v>
      </c>
      <c r="C427" s="12" t="s">
        <v>4606</v>
      </c>
      <c r="D427" s="12" t="s">
        <v>272</v>
      </c>
      <c r="E427" s="6" t="s">
        <v>4607</v>
      </c>
      <c r="F427" s="5">
        <f>decoded__2[[#This Row],[FRT_DEC]]-B426</f>
        <v>12</v>
      </c>
      <c r="G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INFO]]))),G426)</f>
        <v>53</v>
      </c>
    </row>
    <row r="428" spans="1:7" x14ac:dyDescent="0.25">
      <c r="A428" s="12" t="s">
        <v>876</v>
      </c>
      <c r="B428" s="19">
        <v>1556335999132</v>
      </c>
      <c r="C428" s="12" t="s">
        <v>4608</v>
      </c>
      <c r="D428" s="12" t="s">
        <v>1131</v>
      </c>
      <c r="E428" s="6" t="s">
        <v>2135</v>
      </c>
      <c r="F428" s="5">
        <f>decoded__2[[#This Row],[FRT_DEC]]-B427</f>
        <v>338</v>
      </c>
      <c r="G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INFO]]))),G427)</f>
        <v>53</v>
      </c>
    </row>
    <row r="429" spans="1:7" x14ac:dyDescent="0.25">
      <c r="A429" s="12" t="s">
        <v>877</v>
      </c>
      <c r="B429" s="19">
        <v>1556335999137</v>
      </c>
      <c r="C429" s="12" t="s">
        <v>4609</v>
      </c>
      <c r="D429" s="12" t="s">
        <v>97</v>
      </c>
      <c r="E429" s="6" t="s">
        <v>2136</v>
      </c>
      <c r="F429" s="5">
        <f>decoded__2[[#This Row],[FRT_DEC]]-B428</f>
        <v>5</v>
      </c>
      <c r="G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INFO]]))),G428)</f>
        <v>53</v>
      </c>
    </row>
    <row r="430" spans="1:7" x14ac:dyDescent="0.25">
      <c r="A430" s="12" t="s">
        <v>878</v>
      </c>
      <c r="B430" s="19">
        <v>1556335999152</v>
      </c>
      <c r="C430" s="12" t="s">
        <v>4610</v>
      </c>
      <c r="D430" s="12" t="s">
        <v>3727</v>
      </c>
      <c r="E430" s="6" t="s">
        <v>4536</v>
      </c>
      <c r="F430" s="5">
        <f>decoded__2[[#This Row],[FRT_DEC]]-B429</f>
        <v>15</v>
      </c>
      <c r="G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INFO]]))),G429)</f>
        <v>53</v>
      </c>
    </row>
    <row r="431" spans="1:7" x14ac:dyDescent="0.25">
      <c r="A431" s="12" t="s">
        <v>879</v>
      </c>
      <c r="B431" s="19">
        <v>1556335999168</v>
      </c>
      <c r="C431" s="12" t="s">
        <v>4611</v>
      </c>
      <c r="D431" s="12" t="s">
        <v>289</v>
      </c>
      <c r="E431" s="6" t="s">
        <v>4538</v>
      </c>
      <c r="F431" s="5">
        <f>decoded__2[[#This Row],[FRT_DEC]]-B430</f>
        <v>16</v>
      </c>
      <c r="G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INFO]]))),G430)</f>
        <v>53</v>
      </c>
    </row>
    <row r="432" spans="1:7" x14ac:dyDescent="0.25">
      <c r="A432" s="12" t="s">
        <v>880</v>
      </c>
      <c r="B432" s="19">
        <v>1556336000599</v>
      </c>
      <c r="C432" s="12" t="s">
        <v>4612</v>
      </c>
      <c r="D432" s="12" t="s">
        <v>109</v>
      </c>
      <c r="E432" s="6" t="s">
        <v>3989</v>
      </c>
      <c r="F432" s="5">
        <f>decoded__2[[#This Row],[FRT_DEC]]-B431</f>
        <v>1431</v>
      </c>
      <c r="G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INFO]]))),G431)</f>
        <v>53</v>
      </c>
    </row>
    <row r="433" spans="1:7" x14ac:dyDescent="0.25">
      <c r="A433" s="12" t="s">
        <v>770</v>
      </c>
      <c r="B433" s="19">
        <v>1556336000602</v>
      </c>
      <c r="C433" s="12" t="s">
        <v>4613</v>
      </c>
      <c r="D433" s="12" t="s">
        <v>3742</v>
      </c>
      <c r="E433" s="6" t="s">
        <v>4614</v>
      </c>
      <c r="F433" s="5">
        <f>decoded__2[[#This Row],[FRT_DEC]]-B432</f>
        <v>3</v>
      </c>
      <c r="G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INFO]]))),G432)</f>
        <v>53</v>
      </c>
    </row>
    <row r="434" spans="1:7" x14ac:dyDescent="0.25">
      <c r="A434" s="12" t="s">
        <v>771</v>
      </c>
      <c r="B434" s="19">
        <v>1556336000604</v>
      </c>
      <c r="C434" s="12" t="s">
        <v>4615</v>
      </c>
      <c r="D434" s="12" t="s">
        <v>3742</v>
      </c>
      <c r="E434" s="6" t="s">
        <v>3982</v>
      </c>
      <c r="F434" s="5">
        <f>decoded__2[[#This Row],[FRT_DEC]]-B433</f>
        <v>2</v>
      </c>
      <c r="G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INFO]]))),G433)</f>
        <v>53</v>
      </c>
    </row>
    <row r="435" spans="1:7" x14ac:dyDescent="0.25">
      <c r="A435" s="12" t="s">
        <v>323</v>
      </c>
      <c r="B435" s="19">
        <v>1556336000618</v>
      </c>
      <c r="C435" s="12" t="s">
        <v>4616</v>
      </c>
      <c r="D435" s="12" t="s">
        <v>1131</v>
      </c>
      <c r="E435" s="6" t="s">
        <v>2137</v>
      </c>
      <c r="F435" s="5">
        <f>decoded__2[[#This Row],[FRT_DEC]]-B434</f>
        <v>14</v>
      </c>
      <c r="G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INFO]]))),G434)</f>
        <v>53</v>
      </c>
    </row>
    <row r="436" spans="1:7" x14ac:dyDescent="0.25">
      <c r="A436" s="12" t="s">
        <v>881</v>
      </c>
      <c r="B436" s="19">
        <v>1556336000623</v>
      </c>
      <c r="C436" s="12" t="s">
        <v>4617</v>
      </c>
      <c r="D436" s="12" t="s">
        <v>97</v>
      </c>
      <c r="E436" s="6" t="s">
        <v>2138</v>
      </c>
      <c r="F436" s="5">
        <f>decoded__2[[#This Row],[FRT_DEC]]-B435</f>
        <v>5</v>
      </c>
      <c r="G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INFO]]))),G435)</f>
        <v>53</v>
      </c>
    </row>
    <row r="437" spans="1:7" x14ac:dyDescent="0.25">
      <c r="A437" s="12" t="s">
        <v>882</v>
      </c>
      <c r="B437" s="19">
        <v>1556336000691</v>
      </c>
      <c r="C437" s="12" t="s">
        <v>4618</v>
      </c>
      <c r="D437" s="12" t="s">
        <v>110</v>
      </c>
      <c r="E437" s="6" t="s">
        <v>290</v>
      </c>
      <c r="F437" s="5">
        <f>decoded__2[[#This Row],[FRT_DEC]]-B436</f>
        <v>68</v>
      </c>
      <c r="G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INFO]]))),G436)</f>
        <v>53</v>
      </c>
    </row>
    <row r="438" spans="1:7" x14ac:dyDescent="0.25">
      <c r="A438" s="12" t="s">
        <v>772</v>
      </c>
      <c r="B438" s="19">
        <v>1556336000703</v>
      </c>
      <c r="C438" s="12" t="s">
        <v>4619</v>
      </c>
      <c r="D438" s="12" t="s">
        <v>1131</v>
      </c>
      <c r="E438" s="6" t="s">
        <v>2139</v>
      </c>
      <c r="F438" s="5">
        <f>decoded__2[[#This Row],[FRT_DEC]]-B437</f>
        <v>12</v>
      </c>
      <c r="G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INFO]]))),G437)</f>
        <v>53</v>
      </c>
    </row>
    <row r="439" spans="1:7" x14ac:dyDescent="0.25">
      <c r="A439" s="12" t="s">
        <v>773</v>
      </c>
      <c r="B439" s="19">
        <v>1556336000707</v>
      </c>
      <c r="C439" s="12" t="s">
        <v>4620</v>
      </c>
      <c r="D439" s="12" t="s">
        <v>97</v>
      </c>
      <c r="E439" s="6" t="s">
        <v>2140</v>
      </c>
      <c r="F439" s="5">
        <f>decoded__2[[#This Row],[FRT_DEC]]-B438</f>
        <v>4</v>
      </c>
      <c r="G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INFO]]))),G438)</f>
        <v>53</v>
      </c>
    </row>
    <row r="440" spans="1:7" x14ac:dyDescent="0.25">
      <c r="A440" s="12" t="s">
        <v>883</v>
      </c>
      <c r="B440" s="19">
        <v>1556336001347</v>
      </c>
      <c r="C440" s="12" t="s">
        <v>4621</v>
      </c>
      <c r="D440" s="12" t="s">
        <v>112</v>
      </c>
      <c r="E440" s="6" t="s">
        <v>3757</v>
      </c>
      <c r="F440" s="5">
        <f>decoded__2[[#This Row],[FRT_DEC]]-B439</f>
        <v>640</v>
      </c>
      <c r="G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INFO]]))),G439)</f>
        <v>53</v>
      </c>
    </row>
    <row r="441" spans="1:7" x14ac:dyDescent="0.25">
      <c r="A441" s="12" t="s">
        <v>324</v>
      </c>
      <c r="B441" s="19">
        <v>1556336001360</v>
      </c>
      <c r="C441" s="12" t="s">
        <v>4622</v>
      </c>
      <c r="D441" s="12" t="s">
        <v>1131</v>
      </c>
      <c r="E441" s="6" t="s">
        <v>2141</v>
      </c>
      <c r="F441" s="5">
        <f>decoded__2[[#This Row],[FRT_DEC]]-B440</f>
        <v>13</v>
      </c>
      <c r="G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INFO]]))),G440)</f>
        <v>53</v>
      </c>
    </row>
    <row r="442" spans="1:7" x14ac:dyDescent="0.25">
      <c r="A442" s="12" t="s">
        <v>325</v>
      </c>
      <c r="B442" s="19">
        <v>1556336001365</v>
      </c>
      <c r="C442" s="12" t="s">
        <v>4623</v>
      </c>
      <c r="D442" s="12" t="s">
        <v>97</v>
      </c>
      <c r="E442" s="6" t="s">
        <v>2142</v>
      </c>
      <c r="F442" s="5">
        <f>decoded__2[[#This Row],[FRT_DEC]]-B441</f>
        <v>5</v>
      </c>
      <c r="G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INFO]]))),G441)</f>
        <v>53</v>
      </c>
    </row>
    <row r="443" spans="1:7" x14ac:dyDescent="0.25">
      <c r="A443" s="12" t="s">
        <v>721</v>
      </c>
      <c r="B443" s="19">
        <v>1556336001368</v>
      </c>
      <c r="C443" s="12" t="s">
        <v>4624</v>
      </c>
      <c r="D443" s="12" t="s">
        <v>291</v>
      </c>
      <c r="E443" s="6" t="s">
        <v>4625</v>
      </c>
      <c r="F443" s="5">
        <f>decoded__2[[#This Row],[FRT_DEC]]-B442</f>
        <v>3</v>
      </c>
      <c r="G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INFO]]))),G442)</f>
        <v>53</v>
      </c>
    </row>
    <row r="444" spans="1:7" x14ac:dyDescent="0.25">
      <c r="A444" s="12" t="s">
        <v>774</v>
      </c>
      <c r="B444" s="19">
        <v>1556336001374</v>
      </c>
      <c r="C444" s="12" t="s">
        <v>4626</v>
      </c>
      <c r="D444" s="12" t="s">
        <v>11</v>
      </c>
      <c r="E444" s="6" t="s">
        <v>4012</v>
      </c>
      <c r="F444" s="5">
        <f>decoded__2[[#This Row],[FRT_DEC]]-B443</f>
        <v>6</v>
      </c>
      <c r="G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INFO]]))),G443)</f>
        <v>53</v>
      </c>
    </row>
    <row r="445" spans="1:7" x14ac:dyDescent="0.25">
      <c r="A445" s="12" t="s">
        <v>775</v>
      </c>
      <c r="B445" s="19">
        <v>1556336001384</v>
      </c>
      <c r="C445" s="12" t="s">
        <v>4627</v>
      </c>
      <c r="D445" s="12" t="s">
        <v>52</v>
      </c>
      <c r="E445" s="6" t="s">
        <v>356</v>
      </c>
      <c r="F445" s="5">
        <f>decoded__2[[#This Row],[FRT_DEC]]-B444</f>
        <v>10</v>
      </c>
      <c r="G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INFO]]))),G444)</f>
        <v>53</v>
      </c>
    </row>
    <row r="446" spans="1:7" x14ac:dyDescent="0.25">
      <c r="A446" s="12" t="s">
        <v>722</v>
      </c>
      <c r="B446" s="19">
        <v>1556336001387</v>
      </c>
      <c r="C446" s="12" t="s">
        <v>4628</v>
      </c>
      <c r="D446" s="12" t="s">
        <v>358</v>
      </c>
      <c r="E446" s="6" t="s">
        <v>4629</v>
      </c>
      <c r="F446" s="5">
        <f>decoded__2[[#This Row],[FRT_DEC]]-B445</f>
        <v>3</v>
      </c>
      <c r="G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INFO]]))),G445)</f>
        <v>53</v>
      </c>
    </row>
    <row r="447" spans="1:7" x14ac:dyDescent="0.25">
      <c r="A447" s="12" t="s">
        <v>738</v>
      </c>
      <c r="B447" s="19">
        <v>1556336001390</v>
      </c>
      <c r="C447" s="12" t="s">
        <v>4630</v>
      </c>
      <c r="D447" s="12" t="s">
        <v>8</v>
      </c>
      <c r="E447" s="6" t="s">
        <v>4013</v>
      </c>
      <c r="F447" s="5">
        <f>decoded__2[[#This Row],[FRT_DEC]]-B446</f>
        <v>3</v>
      </c>
      <c r="G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INFO]]))),G446)</f>
        <v>53</v>
      </c>
    </row>
    <row r="448" spans="1:7" x14ac:dyDescent="0.25">
      <c r="A448" s="12" t="s">
        <v>776</v>
      </c>
      <c r="B448" s="19">
        <v>1556336001395</v>
      </c>
      <c r="C448" s="12" t="s">
        <v>4631</v>
      </c>
      <c r="D448" s="12" t="s">
        <v>11</v>
      </c>
      <c r="E448" s="6" t="s">
        <v>4016</v>
      </c>
      <c r="F448" s="5">
        <f>decoded__2[[#This Row],[FRT_DEC]]-B447</f>
        <v>5</v>
      </c>
      <c r="G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INFO]]))),G447)</f>
        <v>53</v>
      </c>
    </row>
    <row r="449" spans="1:7" x14ac:dyDescent="0.25">
      <c r="A449" s="12" t="s">
        <v>723</v>
      </c>
      <c r="B449" s="19">
        <v>1556336001403</v>
      </c>
      <c r="C449" s="12" t="s">
        <v>4632</v>
      </c>
      <c r="D449" s="12" t="s">
        <v>52</v>
      </c>
      <c r="E449" s="6" t="s">
        <v>2078</v>
      </c>
      <c r="F449" s="5">
        <f>decoded__2[[#This Row],[FRT_DEC]]-B448</f>
        <v>8</v>
      </c>
      <c r="G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INFO]]))),G448)</f>
        <v>53</v>
      </c>
    </row>
    <row r="450" spans="1:7" x14ac:dyDescent="0.25">
      <c r="A450" s="12" t="s">
        <v>724</v>
      </c>
      <c r="B450" s="19">
        <v>1556336001406</v>
      </c>
      <c r="C450" s="12" t="s">
        <v>4633</v>
      </c>
      <c r="D450" s="12" t="s">
        <v>2079</v>
      </c>
      <c r="E450" s="6" t="s">
        <v>4554</v>
      </c>
      <c r="F450" s="5">
        <f>decoded__2[[#This Row],[FRT_DEC]]-B449</f>
        <v>3</v>
      </c>
      <c r="G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INFO]]))),G449)</f>
        <v>53</v>
      </c>
    </row>
    <row r="451" spans="1:7" x14ac:dyDescent="0.25">
      <c r="A451" s="12" t="s">
        <v>725</v>
      </c>
      <c r="B451" s="19">
        <v>1556336001452</v>
      </c>
      <c r="C451" s="12" t="s">
        <v>4634</v>
      </c>
      <c r="D451" s="12" t="s">
        <v>12</v>
      </c>
      <c r="E451" s="6" t="s">
        <v>4</v>
      </c>
      <c r="F451" s="5">
        <f>decoded__2[[#This Row],[FRT_DEC]]-B450</f>
        <v>46</v>
      </c>
      <c r="G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INFO]]))),G450)</f>
        <v>53</v>
      </c>
    </row>
    <row r="452" spans="1:7" x14ac:dyDescent="0.25">
      <c r="A452" s="12" t="s">
        <v>726</v>
      </c>
      <c r="B452" s="19">
        <v>1556336001457</v>
      </c>
      <c r="C452" s="12" t="s">
        <v>4635</v>
      </c>
      <c r="D452" s="12" t="s">
        <v>8</v>
      </c>
      <c r="E452" s="6" t="s">
        <v>4089</v>
      </c>
      <c r="F452" s="5">
        <f>decoded__2[[#This Row],[FRT_DEC]]-B451</f>
        <v>5</v>
      </c>
      <c r="G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INFO]]))),G451)</f>
        <v>53</v>
      </c>
    </row>
    <row r="453" spans="1:7" x14ac:dyDescent="0.25">
      <c r="A453" s="12" t="s">
        <v>727</v>
      </c>
      <c r="B453" s="19">
        <v>1556336001782</v>
      </c>
      <c r="C453" s="12" t="s">
        <v>4636</v>
      </c>
      <c r="D453" s="12" t="s">
        <v>12</v>
      </c>
      <c r="E453" s="6" t="s">
        <v>4</v>
      </c>
      <c r="F453" s="5">
        <f>decoded__2[[#This Row],[FRT_DEC]]-B452</f>
        <v>325</v>
      </c>
      <c r="G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INFO]]))),G452)</f>
        <v>53</v>
      </c>
    </row>
    <row r="454" spans="1:7" x14ac:dyDescent="0.25">
      <c r="A454" s="12" t="s">
        <v>728</v>
      </c>
      <c r="B454" s="19">
        <v>1556336001787</v>
      </c>
      <c r="C454" s="12" t="s">
        <v>4637</v>
      </c>
      <c r="D454" s="12" t="s">
        <v>8</v>
      </c>
      <c r="E454" s="6" t="s">
        <v>4078</v>
      </c>
      <c r="F454" s="5">
        <f>decoded__2[[#This Row],[FRT_DEC]]-B453</f>
        <v>5</v>
      </c>
      <c r="G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INFO]]))),G453)</f>
        <v>53</v>
      </c>
    </row>
    <row r="455" spans="1:7" x14ac:dyDescent="0.25">
      <c r="A455" s="12" t="s">
        <v>729</v>
      </c>
      <c r="B455" s="19">
        <v>1556336001973</v>
      </c>
      <c r="C455" s="12" t="s">
        <v>4638</v>
      </c>
      <c r="D455" s="12" t="s">
        <v>13</v>
      </c>
      <c r="E455" s="6" t="s">
        <v>5</v>
      </c>
      <c r="F455" s="5">
        <f>decoded__2[[#This Row],[FRT_DEC]]-B454</f>
        <v>186</v>
      </c>
      <c r="G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INFO]]))),G454)</f>
        <v>53</v>
      </c>
    </row>
    <row r="456" spans="1:7" x14ac:dyDescent="0.25">
      <c r="A456" s="12" t="s">
        <v>730</v>
      </c>
      <c r="B456" s="19">
        <v>1556336001977</v>
      </c>
      <c r="C456" s="12" t="s">
        <v>4639</v>
      </c>
      <c r="D456" s="12" t="s">
        <v>11</v>
      </c>
      <c r="E456" s="6" t="s">
        <v>4005</v>
      </c>
      <c r="F456" s="5">
        <f>decoded__2[[#This Row],[FRT_DEC]]-B455</f>
        <v>4</v>
      </c>
      <c r="G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INFO]]))),G455)</f>
        <v>53</v>
      </c>
    </row>
    <row r="457" spans="1:7" x14ac:dyDescent="0.25">
      <c r="A457" s="12" t="s">
        <v>731</v>
      </c>
      <c r="B457" s="19">
        <v>1556336002048</v>
      </c>
      <c r="C457" s="12" t="s">
        <v>4640</v>
      </c>
      <c r="D457" s="12" t="s">
        <v>12</v>
      </c>
      <c r="E457" s="6" t="s">
        <v>4</v>
      </c>
      <c r="F457" s="5">
        <f>decoded__2[[#This Row],[FRT_DEC]]-B456</f>
        <v>71</v>
      </c>
      <c r="G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INFO]]))),G456)</f>
        <v>53</v>
      </c>
    </row>
    <row r="458" spans="1:7" x14ac:dyDescent="0.25">
      <c r="A458" s="12" t="s">
        <v>326</v>
      </c>
      <c r="B458" s="19">
        <v>1556336002053</v>
      </c>
      <c r="C458" s="12" t="s">
        <v>4641</v>
      </c>
      <c r="D458" s="12" t="s">
        <v>14</v>
      </c>
      <c r="E458" s="6" t="s">
        <v>6</v>
      </c>
      <c r="F458" s="5">
        <f>decoded__2[[#This Row],[FRT_DEC]]-B457</f>
        <v>5</v>
      </c>
      <c r="G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INFO]]))),G457)</f>
        <v>53</v>
      </c>
    </row>
    <row r="459" spans="1:7" x14ac:dyDescent="0.25">
      <c r="A459" s="12" t="s">
        <v>327</v>
      </c>
      <c r="B459" s="19">
        <v>1556336002061</v>
      </c>
      <c r="C459" s="12" t="s">
        <v>4642</v>
      </c>
      <c r="D459" s="12" t="s">
        <v>14</v>
      </c>
      <c r="E459" s="6" t="s">
        <v>71</v>
      </c>
      <c r="F459" s="5">
        <f>decoded__2[[#This Row],[FRT_DEC]]-B458</f>
        <v>8</v>
      </c>
      <c r="G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INFO]]))),G458)</f>
        <v>53</v>
      </c>
    </row>
    <row r="460" spans="1:7" x14ac:dyDescent="0.25">
      <c r="A460" s="12" t="s">
        <v>328</v>
      </c>
      <c r="B460" s="19">
        <v>1556336002206</v>
      </c>
      <c r="C460" s="12" t="s">
        <v>4643</v>
      </c>
      <c r="D460" s="12" t="s">
        <v>55</v>
      </c>
      <c r="E460" s="6" t="s">
        <v>3763</v>
      </c>
      <c r="F460" s="5">
        <f>decoded__2[[#This Row],[FRT_DEC]]-B459</f>
        <v>145</v>
      </c>
      <c r="G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INFO]]))),G459)</f>
        <v>53</v>
      </c>
    </row>
    <row r="461" spans="1:7" x14ac:dyDescent="0.25">
      <c r="A461" s="12" t="s">
        <v>329</v>
      </c>
      <c r="B461" s="19">
        <v>1556336002208</v>
      </c>
      <c r="C461" s="12" t="s">
        <v>4644</v>
      </c>
      <c r="D461" s="12" t="s">
        <v>3743</v>
      </c>
      <c r="E461" s="6" t="s">
        <v>4645</v>
      </c>
      <c r="F461" s="5">
        <f>decoded__2[[#This Row],[FRT_DEC]]-B460</f>
        <v>2</v>
      </c>
      <c r="G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INFO]]))),G460)</f>
        <v>53</v>
      </c>
    </row>
    <row r="462" spans="1:7" x14ac:dyDescent="0.25">
      <c r="A462" s="12" t="s">
        <v>330</v>
      </c>
      <c r="B462" s="19">
        <v>1556336002211</v>
      </c>
      <c r="C462" s="12" t="s">
        <v>4646</v>
      </c>
      <c r="D462" s="12" t="s">
        <v>3743</v>
      </c>
      <c r="E462" s="6" t="s">
        <v>3983</v>
      </c>
      <c r="F462" s="5">
        <f>decoded__2[[#This Row],[FRT_DEC]]-B461</f>
        <v>3</v>
      </c>
      <c r="G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INFO]]))),G461)</f>
        <v>53</v>
      </c>
    </row>
    <row r="463" spans="1:7" x14ac:dyDescent="0.25">
      <c r="A463" s="12" t="s">
        <v>331</v>
      </c>
      <c r="B463" s="19">
        <v>1556336002224</v>
      </c>
      <c r="C463" s="12" t="s">
        <v>4647</v>
      </c>
      <c r="D463" s="12" t="s">
        <v>73</v>
      </c>
      <c r="E463" s="6" t="s">
        <v>2080</v>
      </c>
      <c r="F463" s="5">
        <f>decoded__2[[#This Row],[FRT_DEC]]-B462</f>
        <v>13</v>
      </c>
      <c r="G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INFO]]))),G462)</f>
        <v>53</v>
      </c>
    </row>
    <row r="464" spans="1:7" x14ac:dyDescent="0.25">
      <c r="A464" s="12" t="s">
        <v>332</v>
      </c>
      <c r="B464" s="19">
        <v>1556336002229</v>
      </c>
      <c r="C464" s="12" t="s">
        <v>4648</v>
      </c>
      <c r="D464" s="12" t="s">
        <v>2081</v>
      </c>
      <c r="E464" s="6" t="s">
        <v>2083</v>
      </c>
      <c r="F464" s="5">
        <f>decoded__2[[#This Row],[FRT_DEC]]-B463</f>
        <v>5</v>
      </c>
      <c r="G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INFO]]))),G463)</f>
        <v>53</v>
      </c>
    </row>
    <row r="465" spans="1:7" x14ac:dyDescent="0.25">
      <c r="A465" s="12" t="s">
        <v>333</v>
      </c>
      <c r="B465" s="19">
        <v>1556336002234</v>
      </c>
      <c r="C465" s="12" t="s">
        <v>4649</v>
      </c>
      <c r="D465" s="12" t="s">
        <v>8</v>
      </c>
      <c r="E465" s="6" t="s">
        <v>4087</v>
      </c>
      <c r="F465" s="5">
        <f>decoded__2[[#This Row],[FRT_DEC]]-B464</f>
        <v>5</v>
      </c>
      <c r="G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INFO]]))),G464)</f>
        <v>53</v>
      </c>
    </row>
    <row r="466" spans="1:7" ht="30" x14ac:dyDescent="0.25">
      <c r="A466" s="12" t="s">
        <v>334</v>
      </c>
      <c r="B466" s="19">
        <v>1556336002245</v>
      </c>
      <c r="C466" s="12" t="s">
        <v>4650</v>
      </c>
      <c r="D466" s="12" t="s">
        <v>267</v>
      </c>
      <c r="E466" s="6" t="s">
        <v>3725</v>
      </c>
      <c r="F466" s="5">
        <f>decoded__2[[#This Row],[FRT_DEC]]-B465</f>
        <v>11</v>
      </c>
      <c r="G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INFO]]))),G465)</f>
        <v>53</v>
      </c>
    </row>
    <row r="467" spans="1:7" x14ac:dyDescent="0.25">
      <c r="A467" s="12" t="s">
        <v>335</v>
      </c>
      <c r="B467" s="19">
        <v>1556336002248</v>
      </c>
      <c r="C467" s="12" t="s">
        <v>4651</v>
      </c>
      <c r="D467" s="12" t="s">
        <v>269</v>
      </c>
      <c r="E467" s="6" t="s">
        <v>298</v>
      </c>
      <c r="F467" s="5">
        <f>decoded__2[[#This Row],[FRT_DEC]]-B466</f>
        <v>3</v>
      </c>
      <c r="G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INFO]]))),G466)</f>
        <v>53</v>
      </c>
    </row>
    <row r="468" spans="1:7" x14ac:dyDescent="0.25">
      <c r="A468" s="12" t="s">
        <v>336</v>
      </c>
      <c r="B468" s="19">
        <v>1556336002260</v>
      </c>
      <c r="C468" s="12" t="s">
        <v>4652</v>
      </c>
      <c r="D468" s="12" t="s">
        <v>11</v>
      </c>
      <c r="E468" s="6" t="s">
        <v>4007</v>
      </c>
      <c r="F468" s="5">
        <f>decoded__2[[#This Row],[FRT_DEC]]-B467</f>
        <v>12</v>
      </c>
      <c r="G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INFO]]))),G467)</f>
        <v>53</v>
      </c>
    </row>
    <row r="469" spans="1:7" x14ac:dyDescent="0.25">
      <c r="A469" s="12" t="s">
        <v>337</v>
      </c>
      <c r="B469" s="19">
        <v>1556336002280</v>
      </c>
      <c r="C469" s="12" t="s">
        <v>4653</v>
      </c>
      <c r="D469" s="12" t="s">
        <v>52</v>
      </c>
      <c r="E469" s="6" t="s">
        <v>56</v>
      </c>
      <c r="F469" s="5">
        <f>decoded__2[[#This Row],[FRT_DEC]]-B468</f>
        <v>20</v>
      </c>
      <c r="G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INFO]]))),G468)</f>
        <v>53</v>
      </c>
    </row>
    <row r="470" spans="1:7" x14ac:dyDescent="0.25">
      <c r="A470" s="12" t="s">
        <v>338</v>
      </c>
      <c r="B470" s="19">
        <v>1556336002285</v>
      </c>
      <c r="C470" s="12" t="s">
        <v>4654</v>
      </c>
      <c r="D470" s="12" t="s">
        <v>272</v>
      </c>
      <c r="E470" s="6" t="s">
        <v>4655</v>
      </c>
      <c r="F470" s="5">
        <f>decoded__2[[#This Row],[FRT_DEC]]-B469</f>
        <v>5</v>
      </c>
      <c r="G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INFO]]))),G469)</f>
        <v>53</v>
      </c>
    </row>
    <row r="471" spans="1:7" x14ac:dyDescent="0.25">
      <c r="A471" s="12" t="s">
        <v>339</v>
      </c>
      <c r="B471" s="19">
        <v>1556336002293</v>
      </c>
      <c r="C471" s="12" t="s">
        <v>4656</v>
      </c>
      <c r="D471" s="12" t="s">
        <v>57</v>
      </c>
      <c r="E471" s="6" t="s">
        <v>366</v>
      </c>
      <c r="F471" s="5">
        <f>decoded__2[[#This Row],[FRT_DEC]]-B470</f>
        <v>8</v>
      </c>
      <c r="G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INFO]]))),G470)</f>
        <v>53</v>
      </c>
    </row>
    <row r="472" spans="1:7" x14ac:dyDescent="0.25">
      <c r="A472" s="12" t="s">
        <v>340</v>
      </c>
      <c r="B472" s="19">
        <v>1556336002298</v>
      </c>
      <c r="C472" s="12" t="s">
        <v>4657</v>
      </c>
      <c r="D472" s="12" t="s">
        <v>57</v>
      </c>
      <c r="E472" s="6" t="s">
        <v>368</v>
      </c>
      <c r="F472" s="5">
        <f>decoded__2[[#This Row],[FRT_DEC]]-B471</f>
        <v>5</v>
      </c>
      <c r="G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INFO]]))),G471)</f>
        <v>53</v>
      </c>
    </row>
    <row r="473" spans="1:7" x14ac:dyDescent="0.25">
      <c r="A473" s="12" t="s">
        <v>341</v>
      </c>
      <c r="B473" s="19">
        <v>1556336002301</v>
      </c>
      <c r="C473" s="12" t="s">
        <v>4658</v>
      </c>
      <c r="D473" s="12" t="s">
        <v>57</v>
      </c>
      <c r="E473" s="6" t="s">
        <v>59</v>
      </c>
      <c r="F473" s="5">
        <f>decoded__2[[#This Row],[FRT_DEC]]-B472</f>
        <v>3</v>
      </c>
      <c r="G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INFO]]))),G472)</f>
        <v>53</v>
      </c>
    </row>
    <row r="474" spans="1:7" x14ac:dyDescent="0.25">
      <c r="A474" s="12" t="s">
        <v>342</v>
      </c>
      <c r="B474" s="19">
        <v>1556336002305</v>
      </c>
      <c r="C474" s="12" t="s">
        <v>4659</v>
      </c>
      <c r="D474" s="12" t="s">
        <v>57</v>
      </c>
      <c r="E474" s="6" t="s">
        <v>60</v>
      </c>
      <c r="F474" s="5">
        <f>decoded__2[[#This Row],[FRT_DEC]]-B473</f>
        <v>4</v>
      </c>
      <c r="G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INFO]]))),G473)</f>
        <v>53</v>
      </c>
    </row>
    <row r="475" spans="1:7" x14ac:dyDescent="0.25">
      <c r="A475" s="12" t="s">
        <v>343</v>
      </c>
      <c r="B475" s="19">
        <v>1556336002308</v>
      </c>
      <c r="C475" s="12" t="s">
        <v>4660</v>
      </c>
      <c r="D475" s="12" t="s">
        <v>61</v>
      </c>
      <c r="E475" s="6" t="s">
        <v>4661</v>
      </c>
      <c r="F475" s="5">
        <f>decoded__2[[#This Row],[FRT_DEC]]-B474</f>
        <v>3</v>
      </c>
      <c r="G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INFO]]))),G474)</f>
        <v>53</v>
      </c>
    </row>
    <row r="476" spans="1:7" x14ac:dyDescent="0.25">
      <c r="A476" s="12" t="s">
        <v>344</v>
      </c>
      <c r="B476" s="19">
        <v>1556336002311</v>
      </c>
      <c r="C476" s="12" t="s">
        <v>4662</v>
      </c>
      <c r="D476" s="12" t="s">
        <v>62</v>
      </c>
      <c r="E476" s="6" t="s">
        <v>63</v>
      </c>
      <c r="F476" s="5">
        <f>decoded__2[[#This Row],[FRT_DEC]]-B475</f>
        <v>3</v>
      </c>
      <c r="G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INFO]]))),G475)</f>
        <v>53</v>
      </c>
    </row>
    <row r="477" spans="1:7" x14ac:dyDescent="0.25">
      <c r="A477" s="12" t="s">
        <v>345</v>
      </c>
      <c r="B477" s="19">
        <v>1556336002324</v>
      </c>
      <c r="C477" s="12" t="s">
        <v>4663</v>
      </c>
      <c r="D477" s="12" t="s">
        <v>1131</v>
      </c>
      <c r="E477" s="6" t="s">
        <v>2143</v>
      </c>
      <c r="F477" s="5">
        <f>decoded__2[[#This Row],[FRT_DEC]]-B476</f>
        <v>13</v>
      </c>
      <c r="G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INFO]]))),G476)</f>
        <v>53</v>
      </c>
    </row>
    <row r="478" spans="1:7" x14ac:dyDescent="0.25">
      <c r="A478" s="12" t="s">
        <v>346</v>
      </c>
      <c r="B478" s="19">
        <v>1556336002328</v>
      </c>
      <c r="C478" s="12" t="s">
        <v>4664</v>
      </c>
      <c r="D478" s="12" t="s">
        <v>1131</v>
      </c>
      <c r="E478" s="6" t="s">
        <v>2144</v>
      </c>
      <c r="F478" s="5">
        <f>decoded__2[[#This Row],[FRT_DEC]]-B477</f>
        <v>4</v>
      </c>
      <c r="G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INFO]]))),G477)</f>
        <v>53</v>
      </c>
    </row>
    <row r="479" spans="1:7" x14ac:dyDescent="0.25">
      <c r="A479" s="12" t="s">
        <v>347</v>
      </c>
      <c r="B479" s="19">
        <v>1556336002342</v>
      </c>
      <c r="C479" s="12" t="s">
        <v>4665</v>
      </c>
      <c r="D479" s="12" t="s">
        <v>1131</v>
      </c>
      <c r="E479" s="6" t="s">
        <v>2145</v>
      </c>
      <c r="F479" s="5">
        <f>decoded__2[[#This Row],[FRT_DEC]]-B478</f>
        <v>14</v>
      </c>
      <c r="G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INFO]]))),G478)</f>
        <v>53</v>
      </c>
    </row>
    <row r="480" spans="1:7" x14ac:dyDescent="0.25">
      <c r="A480" s="12" t="s">
        <v>348</v>
      </c>
      <c r="B480" s="19">
        <v>1556336002347</v>
      </c>
      <c r="C480" s="12" t="s">
        <v>4666</v>
      </c>
      <c r="D480" s="12" t="s">
        <v>65</v>
      </c>
      <c r="E480" s="6" t="s">
        <v>66</v>
      </c>
      <c r="F480" s="5">
        <f>decoded__2[[#This Row],[FRT_DEC]]-B479</f>
        <v>5</v>
      </c>
      <c r="G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INFO]]))),G479)</f>
        <v>53</v>
      </c>
    </row>
    <row r="481" spans="1:7" x14ac:dyDescent="0.25">
      <c r="A481" s="12" t="s">
        <v>349</v>
      </c>
      <c r="B481" s="19">
        <v>1556336002355</v>
      </c>
      <c r="C481" s="12" t="s">
        <v>4667</v>
      </c>
      <c r="D481" s="12" t="s">
        <v>11</v>
      </c>
      <c r="E481" s="6" t="s">
        <v>4023</v>
      </c>
      <c r="F481" s="5">
        <f>decoded__2[[#This Row],[FRT_DEC]]-B480</f>
        <v>8</v>
      </c>
      <c r="G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INFO]]))),G480)</f>
        <v>53</v>
      </c>
    </row>
    <row r="482" spans="1:7" x14ac:dyDescent="0.25">
      <c r="A482" s="12" t="s">
        <v>350</v>
      </c>
      <c r="B482" s="19">
        <v>1556336002379</v>
      </c>
      <c r="C482" s="12" t="s">
        <v>4668</v>
      </c>
      <c r="D482" s="12" t="s">
        <v>52</v>
      </c>
      <c r="E482" s="6" t="s">
        <v>754</v>
      </c>
      <c r="F482" s="5">
        <f>decoded__2[[#This Row],[FRT_DEC]]-B481</f>
        <v>24</v>
      </c>
      <c r="G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INFO]]))),G481)</f>
        <v>53</v>
      </c>
    </row>
    <row r="483" spans="1:7" x14ac:dyDescent="0.25">
      <c r="A483" s="12" t="s">
        <v>351</v>
      </c>
      <c r="B483" s="19">
        <v>1556336002384</v>
      </c>
      <c r="C483" s="12" t="s">
        <v>4669</v>
      </c>
      <c r="D483" s="12" t="s">
        <v>11</v>
      </c>
      <c r="E483" s="6" t="s">
        <v>4015</v>
      </c>
      <c r="F483" s="5">
        <f>decoded__2[[#This Row],[FRT_DEC]]-B482</f>
        <v>5</v>
      </c>
      <c r="G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INFO]]))),G482)</f>
        <v>53</v>
      </c>
    </row>
    <row r="484" spans="1:7" x14ac:dyDescent="0.25">
      <c r="A484" s="12" t="s">
        <v>352</v>
      </c>
      <c r="B484" s="19">
        <v>1556336002393</v>
      </c>
      <c r="C484" s="12" t="s">
        <v>4670</v>
      </c>
      <c r="D484" s="12" t="s">
        <v>52</v>
      </c>
      <c r="E484" s="6" t="s">
        <v>64</v>
      </c>
      <c r="F484" s="5">
        <f>decoded__2[[#This Row],[FRT_DEC]]-B483</f>
        <v>9</v>
      </c>
      <c r="G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INFO]]))),G483)</f>
        <v>53</v>
      </c>
    </row>
    <row r="485" spans="1:7" x14ac:dyDescent="0.25">
      <c r="A485" s="12" t="s">
        <v>353</v>
      </c>
      <c r="B485" s="19">
        <v>1556336002396</v>
      </c>
      <c r="C485" s="12" t="s">
        <v>4671</v>
      </c>
      <c r="D485" s="12" t="s">
        <v>67</v>
      </c>
      <c r="E485" s="6" t="s">
        <v>4091</v>
      </c>
      <c r="F485" s="5">
        <f>decoded__2[[#This Row],[FRT_DEC]]-B484</f>
        <v>3</v>
      </c>
      <c r="G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INFO]]))),G484)</f>
        <v>53</v>
      </c>
    </row>
    <row r="486" spans="1:7" x14ac:dyDescent="0.25">
      <c r="A486" s="12" t="s">
        <v>354</v>
      </c>
      <c r="B486" s="19">
        <v>1556336002403</v>
      </c>
      <c r="C486" s="12" t="s">
        <v>4672</v>
      </c>
      <c r="D486" s="12" t="s">
        <v>97</v>
      </c>
      <c r="E486" s="6" t="s">
        <v>3741</v>
      </c>
      <c r="F486" s="5">
        <f>decoded__2[[#This Row],[FRT_DEC]]-B485</f>
        <v>7</v>
      </c>
      <c r="G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INFO]]))),G485)</f>
        <v>53</v>
      </c>
    </row>
    <row r="487" spans="1:7" x14ac:dyDescent="0.25">
      <c r="A487" s="12" t="s">
        <v>355</v>
      </c>
      <c r="B487" s="19">
        <v>1556336002408</v>
      </c>
      <c r="C487" s="12" t="s">
        <v>4673</v>
      </c>
      <c r="D487" s="12" t="s">
        <v>97</v>
      </c>
      <c r="E487" s="6" t="s">
        <v>2127</v>
      </c>
      <c r="F487" s="5">
        <f>decoded__2[[#This Row],[FRT_DEC]]-B486</f>
        <v>5</v>
      </c>
      <c r="G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INFO]]))),G486)</f>
        <v>53</v>
      </c>
    </row>
    <row r="488" spans="1:7" x14ac:dyDescent="0.25">
      <c r="A488" s="12" t="s">
        <v>357</v>
      </c>
      <c r="B488" s="19">
        <v>1556336002421</v>
      </c>
      <c r="C488" s="12" t="s">
        <v>4674</v>
      </c>
      <c r="D488" s="12" t="s">
        <v>9</v>
      </c>
      <c r="E488" s="6" t="s">
        <v>4002</v>
      </c>
      <c r="F488" s="5">
        <f>decoded__2[[#This Row],[FRT_DEC]]-B487</f>
        <v>13</v>
      </c>
      <c r="G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INFO]]))),G487)</f>
        <v>53</v>
      </c>
    </row>
    <row r="489" spans="1:7" x14ac:dyDescent="0.25">
      <c r="A489" s="12" t="s">
        <v>359</v>
      </c>
      <c r="B489" s="19">
        <v>1556336002425</v>
      </c>
      <c r="C489" s="12" t="s">
        <v>4675</v>
      </c>
      <c r="D489" s="12" t="s">
        <v>97</v>
      </c>
      <c r="E489" s="6" t="s">
        <v>2146</v>
      </c>
      <c r="F489" s="5">
        <f>decoded__2[[#This Row],[FRT_DEC]]-B488</f>
        <v>4</v>
      </c>
      <c r="G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INFO]]))),G488)</f>
        <v>53</v>
      </c>
    </row>
    <row r="490" spans="1:7" x14ac:dyDescent="0.25">
      <c r="A490" s="12" t="s">
        <v>360</v>
      </c>
      <c r="B490" s="19">
        <v>1556336003260</v>
      </c>
      <c r="C490" s="12" t="s">
        <v>4676</v>
      </c>
      <c r="D490" s="12" t="s">
        <v>12</v>
      </c>
      <c r="E490" s="6" t="s">
        <v>4</v>
      </c>
      <c r="F490" s="5">
        <f>decoded__2[[#This Row],[FRT_DEC]]-B489</f>
        <v>835</v>
      </c>
      <c r="G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INFO]]))),G489)</f>
        <v>53</v>
      </c>
    </row>
    <row r="491" spans="1:7" x14ac:dyDescent="0.25">
      <c r="A491" s="12" t="s">
        <v>361</v>
      </c>
      <c r="B491" s="19">
        <v>1556336003265</v>
      </c>
      <c r="C491" s="12" t="s">
        <v>4677</v>
      </c>
      <c r="D491" s="12" t="s">
        <v>8</v>
      </c>
      <c r="E491" s="6" t="s">
        <v>4078</v>
      </c>
      <c r="F491" s="5">
        <f>decoded__2[[#This Row],[FRT_DEC]]-B490</f>
        <v>5</v>
      </c>
      <c r="G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INFO]]))),G490)</f>
        <v>53</v>
      </c>
    </row>
    <row r="492" spans="1:7" x14ac:dyDescent="0.25">
      <c r="A492" s="12" t="s">
        <v>362</v>
      </c>
      <c r="B492" s="19">
        <v>1556336003350</v>
      </c>
      <c r="C492" s="12" t="s">
        <v>4678</v>
      </c>
      <c r="D492" s="12" t="s">
        <v>12</v>
      </c>
      <c r="E492" s="6" t="s">
        <v>4</v>
      </c>
      <c r="F492" s="5">
        <f>decoded__2[[#This Row],[FRT_DEC]]-B491</f>
        <v>85</v>
      </c>
      <c r="G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INFO]]))),G491)</f>
        <v>53</v>
      </c>
    </row>
    <row r="493" spans="1:7" x14ac:dyDescent="0.25">
      <c r="A493" s="12" t="s">
        <v>363</v>
      </c>
      <c r="B493" s="19">
        <v>1556336003357</v>
      </c>
      <c r="C493" s="12" t="s">
        <v>4679</v>
      </c>
      <c r="D493" s="12" t="s">
        <v>8</v>
      </c>
      <c r="E493" s="6" t="s">
        <v>4088</v>
      </c>
      <c r="F493" s="5">
        <f>decoded__2[[#This Row],[FRT_DEC]]-B492</f>
        <v>7</v>
      </c>
      <c r="G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INFO]]))),G492)</f>
        <v>53</v>
      </c>
    </row>
    <row r="494" spans="1:7" x14ac:dyDescent="0.25">
      <c r="A494" s="12" t="s">
        <v>364</v>
      </c>
      <c r="B494" s="19">
        <v>1556336003464</v>
      </c>
      <c r="C494" s="12" t="s">
        <v>4680</v>
      </c>
      <c r="D494" s="12" t="s">
        <v>12</v>
      </c>
      <c r="E494" s="6" t="s">
        <v>4</v>
      </c>
      <c r="F494" s="5">
        <f>decoded__2[[#This Row],[FRT_DEC]]-B493</f>
        <v>107</v>
      </c>
      <c r="G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INFO]]))),G493)</f>
        <v>53</v>
      </c>
    </row>
    <row r="495" spans="1:7" x14ac:dyDescent="0.25">
      <c r="A495" s="12" t="s">
        <v>365</v>
      </c>
      <c r="B495" s="19">
        <v>1556336003469</v>
      </c>
      <c r="C495" s="12" t="s">
        <v>4681</v>
      </c>
      <c r="D495" s="12" t="s">
        <v>8</v>
      </c>
      <c r="E495" s="6" t="s">
        <v>4682</v>
      </c>
      <c r="F495" s="5">
        <f>decoded__2[[#This Row],[FRT_DEC]]-B494</f>
        <v>5</v>
      </c>
      <c r="G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INFO]]))),G494)</f>
        <v>53</v>
      </c>
    </row>
    <row r="496" spans="1:7" x14ac:dyDescent="0.25">
      <c r="A496" s="12" t="s">
        <v>777</v>
      </c>
      <c r="B496" s="19">
        <v>1556336007474</v>
      </c>
      <c r="C496" s="12" t="s">
        <v>4683</v>
      </c>
      <c r="D496" s="12" t="s">
        <v>1131</v>
      </c>
      <c r="E496" s="6" t="s">
        <v>2120</v>
      </c>
      <c r="F496" s="5">
        <f>decoded__2[[#This Row],[FRT_DEC]]-B495</f>
        <v>4005</v>
      </c>
      <c r="G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INFO]]))),G495)</f>
        <v>53</v>
      </c>
    </row>
    <row r="497" spans="1:7" x14ac:dyDescent="0.25">
      <c r="A497" s="12" t="s">
        <v>367</v>
      </c>
      <c r="B497" s="19">
        <v>1556336007477</v>
      </c>
      <c r="C497" s="12" t="s">
        <v>4684</v>
      </c>
      <c r="D497" s="12" t="s">
        <v>97</v>
      </c>
      <c r="E497" s="6" t="s">
        <v>2121</v>
      </c>
      <c r="F497" s="5">
        <f>decoded__2[[#This Row],[FRT_DEC]]-B496</f>
        <v>3</v>
      </c>
      <c r="G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INFO]]))),G496)</f>
        <v>53</v>
      </c>
    </row>
    <row r="498" spans="1:7" x14ac:dyDescent="0.25">
      <c r="A498" s="12" t="s">
        <v>369</v>
      </c>
      <c r="B498" s="19">
        <v>1556336007627</v>
      </c>
      <c r="C498" s="12" t="s">
        <v>4685</v>
      </c>
      <c r="D498" s="12" t="s">
        <v>109</v>
      </c>
      <c r="E498" s="6" t="s">
        <v>3768</v>
      </c>
      <c r="F498" s="5">
        <f>decoded__2[[#This Row],[FRT_DEC]]-B497</f>
        <v>150</v>
      </c>
      <c r="G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INFO]]))),G497)</f>
        <v>53</v>
      </c>
    </row>
    <row r="499" spans="1:7" x14ac:dyDescent="0.25">
      <c r="A499" s="12" t="s">
        <v>370</v>
      </c>
      <c r="B499" s="19">
        <v>1556336007629</v>
      </c>
      <c r="C499" s="12" t="s">
        <v>4686</v>
      </c>
      <c r="D499" s="12" t="s">
        <v>3742</v>
      </c>
      <c r="E499" s="6" t="s">
        <v>4687</v>
      </c>
      <c r="F499" s="5">
        <f>decoded__2[[#This Row],[FRT_DEC]]-B498</f>
        <v>2</v>
      </c>
      <c r="G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INFO]]))),G498)</f>
        <v>53</v>
      </c>
    </row>
    <row r="500" spans="1:7" x14ac:dyDescent="0.25">
      <c r="A500" s="12" t="s">
        <v>371</v>
      </c>
      <c r="B500" s="19">
        <v>1556336007633</v>
      </c>
      <c r="C500" s="12" t="s">
        <v>4688</v>
      </c>
      <c r="D500" s="12" t="s">
        <v>3742</v>
      </c>
      <c r="E500" s="6" t="s">
        <v>3982</v>
      </c>
      <c r="F500" s="5">
        <f>decoded__2[[#This Row],[FRT_DEC]]-B499</f>
        <v>4</v>
      </c>
      <c r="G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INFO]]))),G499)</f>
        <v>53</v>
      </c>
    </row>
    <row r="501" spans="1:7" x14ac:dyDescent="0.25">
      <c r="A501" s="12" t="s">
        <v>372</v>
      </c>
      <c r="B501" s="19">
        <v>1556336007646</v>
      </c>
      <c r="C501" s="12" t="s">
        <v>4689</v>
      </c>
      <c r="D501" s="12" t="s">
        <v>1131</v>
      </c>
      <c r="E501" s="6" t="s">
        <v>2122</v>
      </c>
      <c r="F501" s="5">
        <f>decoded__2[[#This Row],[FRT_DEC]]-B500</f>
        <v>13</v>
      </c>
      <c r="G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INFO]]))),G500)</f>
        <v>53</v>
      </c>
    </row>
    <row r="502" spans="1:7" x14ac:dyDescent="0.25">
      <c r="A502" s="12" t="s">
        <v>373</v>
      </c>
      <c r="B502" s="19">
        <v>1556336007650</v>
      </c>
      <c r="C502" s="12" t="s">
        <v>4690</v>
      </c>
      <c r="D502" s="12" t="s">
        <v>97</v>
      </c>
      <c r="E502" s="6" t="s">
        <v>2123</v>
      </c>
      <c r="F502" s="5">
        <f>decoded__2[[#This Row],[FRT_DEC]]-B501</f>
        <v>4</v>
      </c>
      <c r="G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INFO]]))),G501)</f>
        <v>53</v>
      </c>
    </row>
    <row r="503" spans="1:7" x14ac:dyDescent="0.25">
      <c r="A503" s="12" t="s">
        <v>374</v>
      </c>
      <c r="B503" s="19">
        <v>1556336007718</v>
      </c>
      <c r="C503" s="12" t="s">
        <v>4691</v>
      </c>
      <c r="D503" s="12" t="s">
        <v>110</v>
      </c>
      <c r="E503" s="6" t="s">
        <v>234</v>
      </c>
      <c r="F503" s="5">
        <f>decoded__2[[#This Row],[FRT_DEC]]-B502</f>
        <v>68</v>
      </c>
      <c r="G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INFO]]))),G502)</f>
        <v>53</v>
      </c>
    </row>
    <row r="504" spans="1:7" x14ac:dyDescent="0.25">
      <c r="A504" s="12" t="s">
        <v>375</v>
      </c>
      <c r="B504" s="19">
        <v>1556336007731</v>
      </c>
      <c r="C504" s="12" t="s">
        <v>4692</v>
      </c>
      <c r="D504" s="12" t="s">
        <v>1131</v>
      </c>
      <c r="E504" s="6" t="s">
        <v>2124</v>
      </c>
      <c r="F504" s="5">
        <f>decoded__2[[#This Row],[FRT_DEC]]-B503</f>
        <v>13</v>
      </c>
      <c r="G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INFO]]))),G503)</f>
        <v>53</v>
      </c>
    </row>
    <row r="505" spans="1:7" x14ac:dyDescent="0.25">
      <c r="A505" s="12" t="s">
        <v>376</v>
      </c>
      <c r="B505" s="19">
        <v>1556336007735</v>
      </c>
      <c r="C505" s="12" t="s">
        <v>4693</v>
      </c>
      <c r="D505" s="12" t="s">
        <v>97</v>
      </c>
      <c r="E505" s="6" t="s">
        <v>2125</v>
      </c>
      <c r="F505" s="5">
        <f>decoded__2[[#This Row],[FRT_DEC]]-B504</f>
        <v>4</v>
      </c>
      <c r="G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INFO]]))),G504)</f>
        <v>53</v>
      </c>
    </row>
    <row r="506" spans="1:7" x14ac:dyDescent="0.25">
      <c r="A506" s="12" t="s">
        <v>377</v>
      </c>
      <c r="B506" s="19">
        <v>1556336009030</v>
      </c>
      <c r="C506" s="12" t="s">
        <v>4694</v>
      </c>
      <c r="D506" s="12" t="s">
        <v>112</v>
      </c>
      <c r="E506" s="6" t="s">
        <v>3761</v>
      </c>
      <c r="F506" s="5">
        <f>decoded__2[[#This Row],[FRT_DEC]]-B505</f>
        <v>1295</v>
      </c>
      <c r="G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INFO]]))),G505)</f>
        <v>53</v>
      </c>
    </row>
    <row r="507" spans="1:7" x14ac:dyDescent="0.25">
      <c r="A507" s="12" t="s">
        <v>778</v>
      </c>
      <c r="B507" s="19">
        <v>1556336009043</v>
      </c>
      <c r="C507" s="12" t="s">
        <v>4695</v>
      </c>
      <c r="D507" s="12" t="s">
        <v>238</v>
      </c>
      <c r="E507" s="6" t="s">
        <v>239</v>
      </c>
      <c r="F507" s="5">
        <f>decoded__2[[#This Row],[FRT_DEC]]-B506</f>
        <v>13</v>
      </c>
      <c r="G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INFO]]))),G506)</f>
        <v>53</v>
      </c>
    </row>
    <row r="508" spans="1:7" x14ac:dyDescent="0.25">
      <c r="A508" s="12" t="s">
        <v>779</v>
      </c>
      <c r="B508" s="19">
        <v>1556336009046</v>
      </c>
      <c r="C508" s="12" t="s">
        <v>4696</v>
      </c>
      <c r="D508" s="12" t="s">
        <v>241</v>
      </c>
      <c r="E508" s="6" t="s">
        <v>3764</v>
      </c>
      <c r="F508" s="5">
        <f>decoded__2[[#This Row],[FRT_DEC]]-B507</f>
        <v>3</v>
      </c>
      <c r="G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INFO]]))),G507)</f>
        <v>53</v>
      </c>
    </row>
    <row r="509" spans="1:7" x14ac:dyDescent="0.25">
      <c r="A509" s="12" t="s">
        <v>378</v>
      </c>
      <c r="B509" s="19">
        <v>1556336009050</v>
      </c>
      <c r="C509" s="12" t="s">
        <v>4697</v>
      </c>
      <c r="D509" s="12" t="s">
        <v>74</v>
      </c>
      <c r="E509" s="6" t="s">
        <v>243</v>
      </c>
      <c r="F509" s="5">
        <f>decoded__2[[#This Row],[FRT_DEC]]-B508</f>
        <v>4</v>
      </c>
      <c r="G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INFO]]))),G508)</f>
        <v>53</v>
      </c>
    </row>
    <row r="510" spans="1:7" x14ac:dyDescent="0.25">
      <c r="A510" s="12" t="s">
        <v>379</v>
      </c>
      <c r="B510" s="19">
        <v>1556336009052</v>
      </c>
      <c r="C510" s="12" t="s">
        <v>4698</v>
      </c>
      <c r="D510" s="12" t="s">
        <v>74</v>
      </c>
      <c r="E510" s="6" t="s">
        <v>76</v>
      </c>
      <c r="F510" s="5">
        <f>decoded__2[[#This Row],[FRT_DEC]]-B509</f>
        <v>2</v>
      </c>
      <c r="G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INFO]]))),G509)</f>
        <v>53</v>
      </c>
    </row>
    <row r="511" spans="1:7" x14ac:dyDescent="0.25">
      <c r="A511" s="12" t="s">
        <v>780</v>
      </c>
      <c r="B511" s="19">
        <v>1556336009064</v>
      </c>
      <c r="C511" s="12" t="s">
        <v>4699</v>
      </c>
      <c r="D511" s="12" t="s">
        <v>51</v>
      </c>
      <c r="E511" s="6" t="s">
        <v>2012</v>
      </c>
      <c r="F511" s="5">
        <f>decoded__2[[#This Row],[FRT_DEC]]-B510</f>
        <v>12</v>
      </c>
      <c r="G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INFO]]))),G510)</f>
        <v>53</v>
      </c>
    </row>
    <row r="512" spans="1:7" x14ac:dyDescent="0.25">
      <c r="A512" s="12" t="s">
        <v>781</v>
      </c>
      <c r="B512" s="19">
        <v>1556336009072</v>
      </c>
      <c r="C512" s="12" t="s">
        <v>4700</v>
      </c>
      <c r="D512" s="12" t="s">
        <v>51</v>
      </c>
      <c r="E512" s="6" t="s">
        <v>4701</v>
      </c>
      <c r="F512" s="5">
        <f>decoded__2[[#This Row],[FRT_DEC]]-B511</f>
        <v>8</v>
      </c>
      <c r="G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INFO]]))),G511)</f>
        <v>53</v>
      </c>
    </row>
    <row r="513" spans="1:7" x14ac:dyDescent="0.25">
      <c r="A513" s="12" t="s">
        <v>782</v>
      </c>
      <c r="B513" s="19">
        <v>1556336009075</v>
      </c>
      <c r="C513" s="12" t="s">
        <v>4702</v>
      </c>
      <c r="D513" s="12" t="s">
        <v>247</v>
      </c>
      <c r="E513" s="6" t="s">
        <v>248</v>
      </c>
      <c r="F513" s="5">
        <f>decoded__2[[#This Row],[FRT_DEC]]-B512</f>
        <v>3</v>
      </c>
      <c r="G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INFO]]))),G512)</f>
        <v>53</v>
      </c>
    </row>
    <row r="514" spans="1:7" x14ac:dyDescent="0.25">
      <c r="A514" s="12" t="s">
        <v>783</v>
      </c>
      <c r="B514" s="19">
        <v>1556336009080</v>
      </c>
      <c r="C514" s="12" t="s">
        <v>4703</v>
      </c>
      <c r="D514" s="12" t="s">
        <v>9</v>
      </c>
      <c r="E514" s="6" t="s">
        <v>4002</v>
      </c>
      <c r="F514" s="5">
        <f>decoded__2[[#This Row],[FRT_DEC]]-B513</f>
        <v>5</v>
      </c>
      <c r="G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INFO]]))),G513)</f>
        <v>53</v>
      </c>
    </row>
    <row r="515" spans="1:7" x14ac:dyDescent="0.25">
      <c r="A515" s="12" t="s">
        <v>784</v>
      </c>
      <c r="B515" s="19">
        <v>1556336009085</v>
      </c>
      <c r="C515" s="12" t="s">
        <v>4704</v>
      </c>
      <c r="D515" s="12" t="s">
        <v>11</v>
      </c>
      <c r="E515" s="6" t="s">
        <v>4022</v>
      </c>
      <c r="F515" s="5">
        <f>decoded__2[[#This Row],[FRT_DEC]]-B514</f>
        <v>5</v>
      </c>
      <c r="G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INFO]]))),G514)</f>
        <v>53</v>
      </c>
    </row>
    <row r="516" spans="1:7" x14ac:dyDescent="0.25">
      <c r="A516" s="12" t="s">
        <v>785</v>
      </c>
      <c r="B516" s="19">
        <v>1556336009093</v>
      </c>
      <c r="C516" s="12" t="s">
        <v>4705</v>
      </c>
      <c r="D516" s="12" t="s">
        <v>52</v>
      </c>
      <c r="E516" s="6" t="s">
        <v>53</v>
      </c>
      <c r="F516" s="5">
        <f>decoded__2[[#This Row],[FRT_DEC]]-B515</f>
        <v>8</v>
      </c>
      <c r="G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INFO]]))),G515)</f>
        <v>53</v>
      </c>
    </row>
    <row r="517" spans="1:7" x14ac:dyDescent="0.25">
      <c r="A517" s="12" t="s">
        <v>380</v>
      </c>
      <c r="B517" s="19">
        <v>1556336009121</v>
      </c>
      <c r="C517" s="12" t="s">
        <v>4706</v>
      </c>
      <c r="D517" s="12" t="s">
        <v>54</v>
      </c>
      <c r="E517" s="6" t="s">
        <v>4707</v>
      </c>
      <c r="F517" s="5">
        <f>decoded__2[[#This Row],[FRT_DEC]]-B516</f>
        <v>28</v>
      </c>
      <c r="G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INFO]]))),G516)</f>
        <v>53</v>
      </c>
    </row>
    <row r="518" spans="1:7" x14ac:dyDescent="0.25">
      <c r="A518" s="12" t="s">
        <v>381</v>
      </c>
      <c r="B518" s="19">
        <v>1556336009126</v>
      </c>
      <c r="C518" s="12" t="s">
        <v>4708</v>
      </c>
      <c r="D518" s="12" t="s">
        <v>1131</v>
      </c>
      <c r="E518" s="6" t="s">
        <v>2126</v>
      </c>
      <c r="F518" s="5">
        <f>decoded__2[[#This Row],[FRT_DEC]]-B517</f>
        <v>5</v>
      </c>
      <c r="G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INFO]]))),G517)</f>
        <v>53</v>
      </c>
    </row>
    <row r="519" spans="1:7" x14ac:dyDescent="0.25">
      <c r="A519" s="12" t="s">
        <v>382</v>
      </c>
      <c r="B519" s="19">
        <v>1556336009131</v>
      </c>
      <c r="C519" s="12" t="s">
        <v>4709</v>
      </c>
      <c r="D519" s="12" t="s">
        <v>97</v>
      </c>
      <c r="E519" s="6" t="s">
        <v>2127</v>
      </c>
      <c r="F519" s="5">
        <f>decoded__2[[#This Row],[FRT_DEC]]-B518</f>
        <v>5</v>
      </c>
      <c r="G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INFO]]))),G518)</f>
        <v>53</v>
      </c>
    </row>
    <row r="520" spans="1:7" ht="30" x14ac:dyDescent="0.25">
      <c r="A520" s="12" t="s">
        <v>786</v>
      </c>
      <c r="B520" s="19">
        <v>1556336009146</v>
      </c>
      <c r="C520" s="12" t="s">
        <v>4710</v>
      </c>
      <c r="D520" s="12" t="s">
        <v>10</v>
      </c>
      <c r="E520" s="6" t="s">
        <v>4711</v>
      </c>
      <c r="F520" s="5">
        <f>decoded__2[[#This Row],[FRT_DEC]]-B519</f>
        <v>15</v>
      </c>
      <c r="G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INFO]]))),G519)</f>
        <v>53</v>
      </c>
    </row>
    <row r="521" spans="1:7" ht="30" x14ac:dyDescent="0.25">
      <c r="A521" s="12" t="s">
        <v>787</v>
      </c>
      <c r="B521" s="19">
        <v>1556336009150</v>
      </c>
      <c r="C521" s="12" t="s">
        <v>4712</v>
      </c>
      <c r="D521" s="12" t="s">
        <v>10</v>
      </c>
      <c r="E521" s="6" t="s">
        <v>4711</v>
      </c>
      <c r="F521" s="5">
        <f>decoded__2[[#This Row],[FRT_DEC]]-B520</f>
        <v>4</v>
      </c>
      <c r="G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INFO]]))),G520)</f>
        <v>53</v>
      </c>
    </row>
    <row r="522" spans="1:7" x14ac:dyDescent="0.25">
      <c r="A522" s="12" t="s">
        <v>383</v>
      </c>
      <c r="B522" s="19">
        <v>1556336009153</v>
      </c>
      <c r="C522" s="12" t="s">
        <v>4713</v>
      </c>
      <c r="D522" s="12" t="s">
        <v>10</v>
      </c>
      <c r="E522" s="6" t="s">
        <v>4714</v>
      </c>
      <c r="F522" s="5">
        <f>decoded__2[[#This Row],[FRT_DEC]]-B521</f>
        <v>3</v>
      </c>
      <c r="G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INFO]]))),G521)</f>
        <v>53</v>
      </c>
    </row>
    <row r="523" spans="1:7" x14ac:dyDescent="0.25">
      <c r="A523" s="12" t="s">
        <v>384</v>
      </c>
      <c r="B523" s="19">
        <v>1556336009157</v>
      </c>
      <c r="C523" s="12" t="s">
        <v>4715</v>
      </c>
      <c r="D523" s="12" t="s">
        <v>1131</v>
      </c>
      <c r="E523" s="6" t="s">
        <v>2128</v>
      </c>
      <c r="F523" s="5">
        <f>decoded__2[[#This Row],[FRT_DEC]]-B522</f>
        <v>4</v>
      </c>
      <c r="G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INFO]]))),G522)</f>
        <v>53</v>
      </c>
    </row>
    <row r="524" spans="1:7" x14ac:dyDescent="0.25">
      <c r="A524" s="12" t="s">
        <v>788</v>
      </c>
      <c r="B524" s="19">
        <v>1556336009160</v>
      </c>
      <c r="C524" s="12" t="s">
        <v>4716</v>
      </c>
      <c r="D524" s="12" t="s">
        <v>1131</v>
      </c>
      <c r="E524" s="6" t="s">
        <v>2128</v>
      </c>
      <c r="F524" s="5">
        <f>decoded__2[[#This Row],[FRT_DEC]]-B523</f>
        <v>3</v>
      </c>
      <c r="G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INFO]]))),G523)</f>
        <v>53</v>
      </c>
    </row>
    <row r="525" spans="1:7" x14ac:dyDescent="0.25">
      <c r="A525" s="12" t="s">
        <v>647</v>
      </c>
      <c r="B525" s="19">
        <v>1556336009164</v>
      </c>
      <c r="C525" s="12" t="s">
        <v>4717</v>
      </c>
      <c r="D525" s="12" t="s">
        <v>97</v>
      </c>
      <c r="E525" s="6" t="s">
        <v>2129</v>
      </c>
      <c r="F525" s="5">
        <f>decoded__2[[#This Row],[FRT_DEC]]-B524</f>
        <v>4</v>
      </c>
      <c r="G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INFO]]))),G524)</f>
        <v>53</v>
      </c>
    </row>
    <row r="526" spans="1:7" x14ac:dyDescent="0.25">
      <c r="A526" s="12" t="s">
        <v>385</v>
      </c>
      <c r="B526" s="19">
        <v>1556336009168</v>
      </c>
      <c r="C526" s="12" t="s">
        <v>4718</v>
      </c>
      <c r="D526" s="12" t="s">
        <v>16</v>
      </c>
      <c r="E526" s="6" t="s">
        <v>4038</v>
      </c>
      <c r="F526" s="5">
        <f>decoded__2[[#This Row],[FRT_DEC]]-B525</f>
        <v>4</v>
      </c>
      <c r="G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INFO]]))),G525)</f>
        <v>54</v>
      </c>
    </row>
    <row r="527" spans="1:7" x14ac:dyDescent="0.25">
      <c r="A527" s="12" t="s">
        <v>386</v>
      </c>
      <c r="B527" s="19">
        <v>1556336009173</v>
      </c>
      <c r="C527" s="12" t="s">
        <v>4719</v>
      </c>
      <c r="D527" s="12" t="s">
        <v>97</v>
      </c>
      <c r="E527" s="6" t="s">
        <v>2130</v>
      </c>
      <c r="F527" s="5">
        <f>decoded__2[[#This Row],[FRT_DEC]]-B526</f>
        <v>5</v>
      </c>
      <c r="G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INFO]]))),G526)</f>
        <v>54</v>
      </c>
    </row>
    <row r="528" spans="1:7" x14ac:dyDescent="0.25">
      <c r="A528" s="12" t="s">
        <v>387</v>
      </c>
      <c r="B528" s="19">
        <v>1556336009201</v>
      </c>
      <c r="C528" s="12" t="s">
        <v>4720</v>
      </c>
      <c r="D528" s="12" t="s">
        <v>11</v>
      </c>
      <c r="E528" s="6" t="s">
        <v>4006</v>
      </c>
      <c r="F528" s="5">
        <f>decoded__2[[#This Row],[FRT_DEC]]-B527</f>
        <v>28</v>
      </c>
      <c r="G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INFO]]))),G527)</f>
        <v>54</v>
      </c>
    </row>
    <row r="529" spans="1:7" x14ac:dyDescent="0.25">
      <c r="A529" s="12" t="s">
        <v>388</v>
      </c>
      <c r="B529" s="19">
        <v>1556336009209</v>
      </c>
      <c r="C529" s="12" t="s">
        <v>4721</v>
      </c>
      <c r="D529" s="12" t="s">
        <v>52</v>
      </c>
      <c r="E529" s="6" t="s">
        <v>2078</v>
      </c>
      <c r="F529" s="5">
        <f>decoded__2[[#This Row],[FRT_DEC]]-B528</f>
        <v>8</v>
      </c>
      <c r="G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INFO]]))),G528)</f>
        <v>54</v>
      </c>
    </row>
    <row r="530" spans="1:7" x14ac:dyDescent="0.25">
      <c r="A530" s="12" t="s">
        <v>389</v>
      </c>
      <c r="B530" s="19">
        <v>1556336009212</v>
      </c>
      <c r="C530" s="12" t="s">
        <v>4722</v>
      </c>
      <c r="D530" s="12" t="s">
        <v>2079</v>
      </c>
      <c r="E530" s="6" t="s">
        <v>4039</v>
      </c>
      <c r="F530" s="5">
        <f>decoded__2[[#This Row],[FRT_DEC]]-B529</f>
        <v>3</v>
      </c>
      <c r="G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INFO]]))),G529)</f>
        <v>54</v>
      </c>
    </row>
    <row r="531" spans="1:7" x14ac:dyDescent="0.25">
      <c r="A531" s="12" t="s">
        <v>390</v>
      </c>
      <c r="B531" s="19">
        <v>1556336009236</v>
      </c>
      <c r="C531" s="12" t="s">
        <v>4723</v>
      </c>
      <c r="D531" s="12" t="s">
        <v>12</v>
      </c>
      <c r="E531" s="6" t="s">
        <v>4</v>
      </c>
      <c r="F531" s="5">
        <f>decoded__2[[#This Row],[FRT_DEC]]-B530</f>
        <v>24</v>
      </c>
      <c r="G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INFO]]))),G530)</f>
        <v>54</v>
      </c>
    </row>
    <row r="532" spans="1:7" x14ac:dyDescent="0.25">
      <c r="A532" s="12" t="s">
        <v>391</v>
      </c>
      <c r="B532" s="19">
        <v>1556336009241</v>
      </c>
      <c r="C532" s="12" t="s">
        <v>4724</v>
      </c>
      <c r="D532" s="12" t="s">
        <v>8</v>
      </c>
      <c r="E532" s="6" t="s">
        <v>4078</v>
      </c>
      <c r="F532" s="5">
        <f>decoded__2[[#This Row],[FRT_DEC]]-B531</f>
        <v>5</v>
      </c>
      <c r="G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INFO]]))),G531)</f>
        <v>54</v>
      </c>
    </row>
    <row r="533" spans="1:7" x14ac:dyDescent="0.25">
      <c r="A533" s="12" t="s">
        <v>392</v>
      </c>
      <c r="B533" s="19">
        <v>1556336009591</v>
      </c>
      <c r="C533" s="12" t="s">
        <v>4725</v>
      </c>
      <c r="D533" s="12" t="s">
        <v>12</v>
      </c>
      <c r="E533" s="6" t="s">
        <v>4</v>
      </c>
      <c r="F533" s="5">
        <f>decoded__2[[#This Row],[FRT_DEC]]-B532</f>
        <v>350</v>
      </c>
      <c r="G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INFO]]))),G532)</f>
        <v>54</v>
      </c>
    </row>
    <row r="534" spans="1:7" x14ac:dyDescent="0.25">
      <c r="A534" s="12" t="s">
        <v>393</v>
      </c>
      <c r="B534" s="19">
        <v>1556336009596</v>
      </c>
      <c r="C534" s="12" t="s">
        <v>4726</v>
      </c>
      <c r="D534" s="12" t="s">
        <v>8</v>
      </c>
      <c r="E534" s="6" t="s">
        <v>4089</v>
      </c>
      <c r="F534" s="5">
        <f>decoded__2[[#This Row],[FRT_DEC]]-B533</f>
        <v>5</v>
      </c>
      <c r="G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INFO]]))),G533)</f>
        <v>54</v>
      </c>
    </row>
    <row r="535" spans="1:7" x14ac:dyDescent="0.25">
      <c r="A535" s="12" t="s">
        <v>394</v>
      </c>
      <c r="B535" s="19">
        <v>1556336009770</v>
      </c>
      <c r="C535" s="12" t="s">
        <v>4727</v>
      </c>
      <c r="D535" s="12" t="s">
        <v>13</v>
      </c>
      <c r="E535" s="6" t="s">
        <v>5</v>
      </c>
      <c r="F535" s="5">
        <f>decoded__2[[#This Row],[FRT_DEC]]-B534</f>
        <v>174</v>
      </c>
      <c r="G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INFO]]))),G534)</f>
        <v>54</v>
      </c>
    </row>
    <row r="536" spans="1:7" x14ac:dyDescent="0.25">
      <c r="A536" s="12" t="s">
        <v>395</v>
      </c>
      <c r="B536" s="19">
        <v>1556336009774</v>
      </c>
      <c r="C536" s="12" t="s">
        <v>4728</v>
      </c>
      <c r="D536" s="12" t="s">
        <v>11</v>
      </c>
      <c r="E536" s="6" t="s">
        <v>4005</v>
      </c>
      <c r="F536" s="5">
        <f>decoded__2[[#This Row],[FRT_DEC]]-B535</f>
        <v>4</v>
      </c>
      <c r="G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INFO]]))),G535)</f>
        <v>54</v>
      </c>
    </row>
    <row r="537" spans="1:7" x14ac:dyDescent="0.25">
      <c r="A537" s="12" t="s">
        <v>396</v>
      </c>
      <c r="B537" s="19">
        <v>1556336009846</v>
      </c>
      <c r="C537" s="12" t="s">
        <v>4729</v>
      </c>
      <c r="D537" s="12" t="s">
        <v>12</v>
      </c>
      <c r="E537" s="6" t="s">
        <v>4</v>
      </c>
      <c r="F537" s="5">
        <f>decoded__2[[#This Row],[FRT_DEC]]-B536</f>
        <v>72</v>
      </c>
      <c r="G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INFO]]))),G536)</f>
        <v>54</v>
      </c>
    </row>
    <row r="538" spans="1:7" x14ac:dyDescent="0.25">
      <c r="A538" s="12" t="s">
        <v>397</v>
      </c>
      <c r="B538" s="19">
        <v>1556336009849</v>
      </c>
      <c r="C538" s="12" t="s">
        <v>4730</v>
      </c>
      <c r="D538" s="12" t="s">
        <v>14</v>
      </c>
      <c r="E538" s="6" t="s">
        <v>6</v>
      </c>
      <c r="F538" s="5">
        <f>decoded__2[[#This Row],[FRT_DEC]]-B537</f>
        <v>3</v>
      </c>
      <c r="G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INFO]]))),G537)</f>
        <v>54</v>
      </c>
    </row>
    <row r="539" spans="1:7" x14ac:dyDescent="0.25">
      <c r="A539" s="12" t="s">
        <v>398</v>
      </c>
      <c r="B539" s="19">
        <v>1556336009857</v>
      </c>
      <c r="C539" s="12" t="s">
        <v>4731</v>
      </c>
      <c r="D539" s="12" t="s">
        <v>14</v>
      </c>
      <c r="E539" s="6" t="s">
        <v>71</v>
      </c>
      <c r="F539" s="5">
        <f>decoded__2[[#This Row],[FRT_DEC]]-B538</f>
        <v>8</v>
      </c>
      <c r="G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INFO]]))),G538)</f>
        <v>54</v>
      </c>
    </row>
    <row r="540" spans="1:7" x14ac:dyDescent="0.25">
      <c r="A540" s="12" t="s">
        <v>399</v>
      </c>
      <c r="B540" s="19">
        <v>1556336009873</v>
      </c>
      <c r="C540" s="12" t="s">
        <v>4732</v>
      </c>
      <c r="D540" s="12" t="s">
        <v>73</v>
      </c>
      <c r="E540" s="6" t="s">
        <v>2080</v>
      </c>
      <c r="F540" s="5">
        <f>decoded__2[[#This Row],[FRT_DEC]]-B539</f>
        <v>16</v>
      </c>
      <c r="G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INFO]]))),G539)</f>
        <v>54</v>
      </c>
    </row>
    <row r="541" spans="1:7" x14ac:dyDescent="0.25">
      <c r="A541" s="12" t="s">
        <v>400</v>
      </c>
      <c r="B541" s="19">
        <v>1556336009877</v>
      </c>
      <c r="C541" s="12" t="s">
        <v>4733</v>
      </c>
      <c r="D541" s="12" t="s">
        <v>2081</v>
      </c>
      <c r="E541" s="6" t="s">
        <v>2083</v>
      </c>
      <c r="F541" s="5">
        <f>decoded__2[[#This Row],[FRT_DEC]]-B540</f>
        <v>4</v>
      </c>
      <c r="G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INFO]]))),G540)</f>
        <v>54</v>
      </c>
    </row>
    <row r="542" spans="1:7" x14ac:dyDescent="0.25">
      <c r="A542" s="12" t="s">
        <v>401</v>
      </c>
      <c r="B542" s="19">
        <v>1556336009882</v>
      </c>
      <c r="C542" s="12" t="s">
        <v>4734</v>
      </c>
      <c r="D542" s="12" t="s">
        <v>8</v>
      </c>
      <c r="E542" s="6" t="s">
        <v>4087</v>
      </c>
      <c r="F542" s="5">
        <f>decoded__2[[#This Row],[FRT_DEC]]-B541</f>
        <v>5</v>
      </c>
      <c r="G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INFO]]))),G541)</f>
        <v>54</v>
      </c>
    </row>
    <row r="543" spans="1:7" x14ac:dyDescent="0.25">
      <c r="A543" s="12" t="s">
        <v>402</v>
      </c>
      <c r="B543" s="19">
        <v>1556336010272</v>
      </c>
      <c r="C543" s="12" t="s">
        <v>4735</v>
      </c>
      <c r="D543" s="12" t="s">
        <v>55</v>
      </c>
      <c r="E543" s="6" t="s">
        <v>3773</v>
      </c>
      <c r="F543" s="5">
        <f>decoded__2[[#This Row],[FRT_DEC]]-B542</f>
        <v>390</v>
      </c>
      <c r="G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INFO]]))),G542)</f>
        <v>54</v>
      </c>
    </row>
    <row r="544" spans="1:7" x14ac:dyDescent="0.25">
      <c r="A544" s="12" t="s">
        <v>403</v>
      </c>
      <c r="B544" s="19">
        <v>1556336010274</v>
      </c>
      <c r="C544" s="12" t="s">
        <v>4736</v>
      </c>
      <c r="D544" s="12" t="s">
        <v>3743</v>
      </c>
      <c r="E544" s="6" t="s">
        <v>4737</v>
      </c>
      <c r="F544" s="5">
        <f>decoded__2[[#This Row],[FRT_DEC]]-B543</f>
        <v>2</v>
      </c>
      <c r="G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INFO]]))),G543)</f>
        <v>54</v>
      </c>
    </row>
    <row r="545" spans="1:7" x14ac:dyDescent="0.25">
      <c r="A545" s="12" t="s">
        <v>404</v>
      </c>
      <c r="B545" s="19">
        <v>1556336010276</v>
      </c>
      <c r="C545" s="12" t="s">
        <v>4738</v>
      </c>
      <c r="D545" s="12" t="s">
        <v>3743</v>
      </c>
      <c r="E545" s="6" t="s">
        <v>3983</v>
      </c>
      <c r="F545" s="5">
        <f>decoded__2[[#This Row],[FRT_DEC]]-B544</f>
        <v>2</v>
      </c>
      <c r="G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INFO]]))),G544)</f>
        <v>54</v>
      </c>
    </row>
    <row r="546" spans="1:7" x14ac:dyDescent="0.25">
      <c r="A546" s="12" t="s">
        <v>405</v>
      </c>
      <c r="B546" s="19">
        <v>1556336010309</v>
      </c>
      <c r="C546" s="12" t="s">
        <v>4739</v>
      </c>
      <c r="D546" s="12" t="s">
        <v>267</v>
      </c>
      <c r="E546" s="6" t="s">
        <v>1082</v>
      </c>
      <c r="F546" s="5">
        <f>decoded__2[[#This Row],[FRT_DEC]]-B545</f>
        <v>33</v>
      </c>
      <c r="G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INFO]]))),G545)</f>
        <v>54</v>
      </c>
    </row>
    <row r="547" spans="1:7" x14ac:dyDescent="0.25">
      <c r="A547" s="12" t="s">
        <v>406</v>
      </c>
      <c r="B547" s="19">
        <v>1556336010313</v>
      </c>
      <c r="C547" s="12" t="s">
        <v>4740</v>
      </c>
      <c r="D547" s="12" t="s">
        <v>269</v>
      </c>
      <c r="E547" s="6" t="s">
        <v>4092</v>
      </c>
      <c r="F547" s="5">
        <f>decoded__2[[#This Row],[FRT_DEC]]-B546</f>
        <v>4</v>
      </c>
      <c r="G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INFO]]))),G546)</f>
        <v>54</v>
      </c>
    </row>
    <row r="548" spans="1:7" x14ac:dyDescent="0.25">
      <c r="A548" s="12" t="s">
        <v>407</v>
      </c>
      <c r="B548" s="19">
        <v>1556336010327</v>
      </c>
      <c r="C548" s="12" t="s">
        <v>4741</v>
      </c>
      <c r="D548" s="12" t="s">
        <v>11</v>
      </c>
      <c r="E548" s="6" t="s">
        <v>4007</v>
      </c>
      <c r="F548" s="5">
        <f>decoded__2[[#This Row],[FRT_DEC]]-B547</f>
        <v>14</v>
      </c>
      <c r="G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INFO]]))),G547)</f>
        <v>54</v>
      </c>
    </row>
    <row r="549" spans="1:7" x14ac:dyDescent="0.25">
      <c r="A549" s="12" t="s">
        <v>408</v>
      </c>
      <c r="B549" s="19">
        <v>1556336010348</v>
      </c>
      <c r="C549" s="12" t="s">
        <v>4742</v>
      </c>
      <c r="D549" s="12" t="s">
        <v>52</v>
      </c>
      <c r="E549" s="6" t="s">
        <v>56</v>
      </c>
      <c r="F549" s="5">
        <f>decoded__2[[#This Row],[FRT_DEC]]-B548</f>
        <v>21</v>
      </c>
      <c r="G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INFO]]))),G548)</f>
        <v>54</v>
      </c>
    </row>
    <row r="550" spans="1:7" x14ac:dyDescent="0.25">
      <c r="A550" s="12" t="s">
        <v>409</v>
      </c>
      <c r="B550" s="19">
        <v>1556336010354</v>
      </c>
      <c r="C550" s="12" t="s">
        <v>4743</v>
      </c>
      <c r="D550" s="12" t="s">
        <v>272</v>
      </c>
      <c r="E550" s="6" t="s">
        <v>4744</v>
      </c>
      <c r="F550" s="5">
        <f>decoded__2[[#This Row],[FRT_DEC]]-B549</f>
        <v>6</v>
      </c>
      <c r="G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INFO]]))),G549)</f>
        <v>54</v>
      </c>
    </row>
    <row r="551" spans="1:7" x14ac:dyDescent="0.25">
      <c r="A551" s="12" t="s">
        <v>410</v>
      </c>
      <c r="B551" s="19">
        <v>1556336010362</v>
      </c>
      <c r="C551" s="12" t="s">
        <v>4745</v>
      </c>
      <c r="D551" s="12" t="s">
        <v>1131</v>
      </c>
      <c r="E551" s="6" t="s">
        <v>3767</v>
      </c>
      <c r="F551" s="5">
        <f>decoded__2[[#This Row],[FRT_DEC]]-B550</f>
        <v>8</v>
      </c>
      <c r="G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INFO]]))),G550)</f>
        <v>54</v>
      </c>
    </row>
    <row r="552" spans="1:7" x14ac:dyDescent="0.25">
      <c r="A552" s="12" t="s">
        <v>411</v>
      </c>
      <c r="B552" s="19">
        <v>1556336010367</v>
      </c>
      <c r="C552" s="12" t="s">
        <v>4746</v>
      </c>
      <c r="D552" s="12" t="s">
        <v>97</v>
      </c>
      <c r="E552" s="6" t="s">
        <v>2131</v>
      </c>
      <c r="F552" s="5">
        <f>decoded__2[[#This Row],[FRT_DEC]]-B551</f>
        <v>5</v>
      </c>
      <c r="G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INFO]]))),G551)</f>
        <v>54</v>
      </c>
    </row>
    <row r="553" spans="1:7" x14ac:dyDescent="0.25">
      <c r="A553" s="12" t="s">
        <v>412</v>
      </c>
      <c r="B553" s="19">
        <v>1556336010387</v>
      </c>
      <c r="C553" s="12" t="s">
        <v>4747</v>
      </c>
      <c r="D553" s="12" t="s">
        <v>3726</v>
      </c>
      <c r="E553" s="6" t="s">
        <v>4748</v>
      </c>
      <c r="F553" s="5">
        <f>decoded__2[[#This Row],[FRT_DEC]]-B552</f>
        <v>20</v>
      </c>
      <c r="G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INFO]]))),G552)</f>
        <v>54</v>
      </c>
    </row>
    <row r="554" spans="1:7" x14ac:dyDescent="0.25">
      <c r="A554" s="12" t="s">
        <v>413</v>
      </c>
      <c r="B554" s="19">
        <v>1556336010390</v>
      </c>
      <c r="C554" s="12" t="s">
        <v>4749</v>
      </c>
      <c r="D554" s="12" t="s">
        <v>3726</v>
      </c>
      <c r="E554" s="6" t="s">
        <v>3986</v>
      </c>
      <c r="F554" s="5">
        <f>decoded__2[[#This Row],[FRT_DEC]]-B553</f>
        <v>3</v>
      </c>
      <c r="G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INFO]]))),G553)</f>
        <v>54</v>
      </c>
    </row>
    <row r="555" spans="1:7" x14ac:dyDescent="0.25">
      <c r="A555" s="12" t="s">
        <v>414</v>
      </c>
      <c r="B555" s="19">
        <v>1556336011622</v>
      </c>
      <c r="C555" s="12" t="s">
        <v>4750</v>
      </c>
      <c r="D555" s="12" t="s">
        <v>275</v>
      </c>
      <c r="E555" s="6" t="s">
        <v>4751</v>
      </c>
      <c r="F555" s="5">
        <f>decoded__2[[#This Row],[FRT_DEC]]-B554</f>
        <v>1232</v>
      </c>
      <c r="G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INFO]]))),G554)</f>
        <v>54</v>
      </c>
    </row>
    <row r="556" spans="1:7" x14ac:dyDescent="0.25">
      <c r="A556" s="12" t="s">
        <v>415</v>
      </c>
      <c r="B556" s="19">
        <v>1556336011664</v>
      </c>
      <c r="C556" s="12" t="s">
        <v>4752</v>
      </c>
      <c r="D556" s="12" t="s">
        <v>12</v>
      </c>
      <c r="E556" s="6" t="s">
        <v>4</v>
      </c>
      <c r="F556" s="5">
        <f>decoded__2[[#This Row],[FRT_DEC]]-B555</f>
        <v>42</v>
      </c>
      <c r="G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INFO]]))),G555)</f>
        <v>54</v>
      </c>
    </row>
    <row r="557" spans="1:7" x14ac:dyDescent="0.25">
      <c r="A557" s="12" t="s">
        <v>416</v>
      </c>
      <c r="B557" s="19">
        <v>1556336011668</v>
      </c>
      <c r="C557" s="12" t="s">
        <v>4753</v>
      </c>
      <c r="D557" s="12" t="s">
        <v>8</v>
      </c>
      <c r="E557" s="6" t="s">
        <v>4088</v>
      </c>
      <c r="F557" s="5">
        <f>decoded__2[[#This Row],[FRT_DEC]]-B556</f>
        <v>4</v>
      </c>
      <c r="G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INFO]]))),G556)</f>
        <v>54</v>
      </c>
    </row>
    <row r="558" spans="1:7" x14ac:dyDescent="0.25">
      <c r="A558" s="12" t="s">
        <v>417</v>
      </c>
      <c r="B558" s="19">
        <v>1556336012951</v>
      </c>
      <c r="C558" s="12" t="s">
        <v>4754</v>
      </c>
      <c r="D558" s="12" t="s">
        <v>15</v>
      </c>
      <c r="E558" s="6" t="s">
        <v>4755</v>
      </c>
      <c r="F558" s="5">
        <f>decoded__2[[#This Row],[FRT_DEC]]-B557</f>
        <v>1283</v>
      </c>
      <c r="G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INFO]]))),G557)</f>
        <v>54</v>
      </c>
    </row>
    <row r="559" spans="1:7" x14ac:dyDescent="0.25">
      <c r="A559" s="12" t="s">
        <v>418</v>
      </c>
      <c r="B559" s="19">
        <v>1556336012953</v>
      </c>
      <c r="C559" s="12" t="s">
        <v>4756</v>
      </c>
      <c r="D559" s="12" t="s">
        <v>15</v>
      </c>
      <c r="E559" s="6" t="s">
        <v>3987</v>
      </c>
      <c r="F559" s="5">
        <f>decoded__2[[#This Row],[FRT_DEC]]-B558</f>
        <v>2</v>
      </c>
      <c r="G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INFO]]))),G558)</f>
        <v>54</v>
      </c>
    </row>
    <row r="560" spans="1:7" x14ac:dyDescent="0.25">
      <c r="A560" s="12" t="s">
        <v>419</v>
      </c>
      <c r="B560" s="19">
        <v>1556336012956</v>
      </c>
      <c r="C560" s="12" t="s">
        <v>4757</v>
      </c>
      <c r="D560" s="12" t="s">
        <v>3744</v>
      </c>
      <c r="E560" s="6" t="s">
        <v>4758</v>
      </c>
      <c r="F560" s="5">
        <f>decoded__2[[#This Row],[FRT_DEC]]-B559</f>
        <v>3</v>
      </c>
      <c r="G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INFO]]))),G559)</f>
        <v>54</v>
      </c>
    </row>
    <row r="561" spans="1:7" x14ac:dyDescent="0.25">
      <c r="A561" s="12" t="s">
        <v>420</v>
      </c>
      <c r="B561" s="19">
        <v>1556336012958</v>
      </c>
      <c r="C561" s="12" t="s">
        <v>4759</v>
      </c>
      <c r="D561" s="12" t="s">
        <v>3744</v>
      </c>
      <c r="E561" s="6" t="s">
        <v>3988</v>
      </c>
      <c r="F561" s="5">
        <f>decoded__2[[#This Row],[FRT_DEC]]-B560</f>
        <v>2</v>
      </c>
      <c r="G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INFO]]))),G560)</f>
        <v>54</v>
      </c>
    </row>
    <row r="562" spans="1:7" x14ac:dyDescent="0.25">
      <c r="A562" s="12" t="s">
        <v>421</v>
      </c>
      <c r="B562" s="19">
        <v>1556336012992</v>
      </c>
      <c r="C562" s="12" t="s">
        <v>4760</v>
      </c>
      <c r="D562" s="12" t="s">
        <v>3765</v>
      </c>
      <c r="E562" s="6" t="s">
        <v>3766</v>
      </c>
      <c r="F562" s="5">
        <f>decoded__2[[#This Row],[FRT_DEC]]-B561</f>
        <v>34</v>
      </c>
      <c r="G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INFO]]))),G561)</f>
        <v>54</v>
      </c>
    </row>
    <row r="563" spans="1:7" ht="30" x14ac:dyDescent="0.25">
      <c r="A563" s="12" t="s">
        <v>422</v>
      </c>
      <c r="B563" s="19">
        <v>1556336012996</v>
      </c>
      <c r="C563" s="12" t="s">
        <v>4761</v>
      </c>
      <c r="D563" s="12" t="s">
        <v>267</v>
      </c>
      <c r="E563" s="6" t="s">
        <v>281</v>
      </c>
      <c r="F563" s="5">
        <f>decoded__2[[#This Row],[FRT_DEC]]-B562</f>
        <v>4</v>
      </c>
      <c r="G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INFO]]))),G562)</f>
        <v>54</v>
      </c>
    </row>
    <row r="564" spans="1:7" x14ac:dyDescent="0.25">
      <c r="A564" s="12" t="s">
        <v>423</v>
      </c>
      <c r="B564" s="19">
        <v>1556336012999</v>
      </c>
      <c r="C564" s="12" t="s">
        <v>4762</v>
      </c>
      <c r="D564" s="12" t="s">
        <v>269</v>
      </c>
      <c r="E564" s="6" t="s">
        <v>283</v>
      </c>
      <c r="F564" s="5">
        <f>decoded__2[[#This Row],[FRT_DEC]]-B563</f>
        <v>3</v>
      </c>
      <c r="G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INFO]]))),G563)</f>
        <v>54</v>
      </c>
    </row>
    <row r="565" spans="1:7" x14ac:dyDescent="0.25">
      <c r="A565" s="12" t="s">
        <v>424</v>
      </c>
      <c r="B565" s="19">
        <v>1556336013004</v>
      </c>
      <c r="C565" s="12" t="s">
        <v>4763</v>
      </c>
      <c r="D565" s="12" t="s">
        <v>1131</v>
      </c>
      <c r="E565" s="6" t="s">
        <v>2132</v>
      </c>
      <c r="F565" s="5">
        <f>decoded__2[[#This Row],[FRT_DEC]]-B564</f>
        <v>5</v>
      </c>
      <c r="G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INFO]]))),G564)</f>
        <v>54</v>
      </c>
    </row>
    <row r="566" spans="1:7" x14ac:dyDescent="0.25">
      <c r="A566" s="12" t="s">
        <v>425</v>
      </c>
      <c r="B566" s="19">
        <v>1556336013009</v>
      </c>
      <c r="C566" s="12" t="s">
        <v>4764</v>
      </c>
      <c r="D566" s="12" t="s">
        <v>97</v>
      </c>
      <c r="E566" s="6" t="s">
        <v>2133</v>
      </c>
      <c r="F566" s="5">
        <f>decoded__2[[#This Row],[FRT_DEC]]-B565</f>
        <v>5</v>
      </c>
      <c r="G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INFO]]))),G565)</f>
        <v>54</v>
      </c>
    </row>
    <row r="567" spans="1:7" x14ac:dyDescent="0.25">
      <c r="A567" s="12" t="s">
        <v>426</v>
      </c>
      <c r="B567" s="19">
        <v>1556336013013</v>
      </c>
      <c r="C567" s="12" t="s">
        <v>4765</v>
      </c>
      <c r="D567" s="12" t="s">
        <v>97</v>
      </c>
      <c r="E567" s="6" t="s">
        <v>2134</v>
      </c>
      <c r="F567" s="5">
        <f>decoded__2[[#This Row],[FRT_DEC]]-B566</f>
        <v>4</v>
      </c>
      <c r="G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INFO]]))),G566)</f>
        <v>54</v>
      </c>
    </row>
    <row r="568" spans="1:7" x14ac:dyDescent="0.25">
      <c r="A568" s="12" t="s">
        <v>427</v>
      </c>
      <c r="B568" s="19">
        <v>1556336013024</v>
      </c>
      <c r="C568" s="12" t="s">
        <v>4766</v>
      </c>
      <c r="D568" s="12" t="s">
        <v>272</v>
      </c>
      <c r="E568" s="6" t="s">
        <v>4767</v>
      </c>
      <c r="F568" s="5">
        <f>decoded__2[[#This Row],[FRT_DEC]]-B567</f>
        <v>11</v>
      </c>
      <c r="G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INFO]]))),G567)</f>
        <v>54</v>
      </c>
    </row>
    <row r="569" spans="1:7" x14ac:dyDescent="0.25">
      <c r="A569" s="12" t="s">
        <v>428</v>
      </c>
      <c r="B569" s="19">
        <v>1556336013554</v>
      </c>
      <c r="C569" s="12" t="s">
        <v>4768</v>
      </c>
      <c r="D569" s="12" t="s">
        <v>1131</v>
      </c>
      <c r="E569" s="6" t="s">
        <v>2135</v>
      </c>
      <c r="F569" s="5">
        <f>decoded__2[[#This Row],[FRT_DEC]]-B568</f>
        <v>530</v>
      </c>
      <c r="G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INFO]]))),G568)</f>
        <v>54</v>
      </c>
    </row>
    <row r="570" spans="1:7" x14ac:dyDescent="0.25">
      <c r="A570" s="12" t="s">
        <v>648</v>
      </c>
      <c r="B570" s="19">
        <v>1556336013561</v>
      </c>
      <c r="C570" s="12" t="s">
        <v>4769</v>
      </c>
      <c r="D570" s="12" t="s">
        <v>97</v>
      </c>
      <c r="E570" s="6" t="s">
        <v>2136</v>
      </c>
      <c r="F570" s="5">
        <f>decoded__2[[#This Row],[FRT_DEC]]-B569</f>
        <v>7</v>
      </c>
      <c r="G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INFO]]))),G569)</f>
        <v>54</v>
      </c>
    </row>
    <row r="571" spans="1:7" x14ac:dyDescent="0.25">
      <c r="A571" s="12" t="s">
        <v>649</v>
      </c>
      <c r="B571" s="19">
        <v>1556336013573</v>
      </c>
      <c r="C571" s="12" t="s">
        <v>4770</v>
      </c>
      <c r="D571" s="12" t="s">
        <v>3727</v>
      </c>
      <c r="E571" s="6" t="s">
        <v>4771</v>
      </c>
      <c r="F571" s="5">
        <f>decoded__2[[#This Row],[FRT_DEC]]-B570</f>
        <v>12</v>
      </c>
      <c r="G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INFO]]))),G570)</f>
        <v>54</v>
      </c>
    </row>
    <row r="572" spans="1:7" x14ac:dyDescent="0.25">
      <c r="A572" s="12" t="s">
        <v>429</v>
      </c>
      <c r="B572" s="19">
        <v>1556336013731</v>
      </c>
      <c r="C572" s="12" t="s">
        <v>4772</v>
      </c>
      <c r="D572" s="12" t="s">
        <v>289</v>
      </c>
      <c r="E572" s="6" t="s">
        <v>4773</v>
      </c>
      <c r="F572" s="5">
        <f>decoded__2[[#This Row],[FRT_DEC]]-B571</f>
        <v>158</v>
      </c>
      <c r="G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INFO]]))),G571)</f>
        <v>54</v>
      </c>
    </row>
    <row r="573" spans="1:7" x14ac:dyDescent="0.25">
      <c r="A573" s="12" t="s">
        <v>430</v>
      </c>
      <c r="B573" s="19">
        <v>1556336014451</v>
      </c>
      <c r="C573" s="12" t="s">
        <v>4774</v>
      </c>
      <c r="D573" s="12" t="s">
        <v>13</v>
      </c>
      <c r="E573" s="6" t="s">
        <v>5</v>
      </c>
      <c r="F573" s="5">
        <f>decoded__2[[#This Row],[FRT_DEC]]-B572</f>
        <v>720</v>
      </c>
      <c r="G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INFO]]))),G572)</f>
        <v>54</v>
      </c>
    </row>
    <row r="574" spans="1:7" x14ac:dyDescent="0.25">
      <c r="A574" s="12" t="s">
        <v>650</v>
      </c>
      <c r="B574" s="19">
        <v>1556336014455</v>
      </c>
      <c r="C574" s="12" t="s">
        <v>4775</v>
      </c>
      <c r="D574" s="12" t="s">
        <v>11</v>
      </c>
      <c r="E574" s="6" t="s">
        <v>4021</v>
      </c>
      <c r="F574" s="5">
        <f>decoded__2[[#This Row],[FRT_DEC]]-B573</f>
        <v>4</v>
      </c>
      <c r="G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INFO]]))),G573)</f>
        <v>54</v>
      </c>
    </row>
    <row r="575" spans="1:7" x14ac:dyDescent="0.25">
      <c r="A575" s="12" t="s">
        <v>651</v>
      </c>
      <c r="B575" s="19">
        <v>1556336014491</v>
      </c>
      <c r="C575" s="12" t="s">
        <v>4776</v>
      </c>
      <c r="D575" s="12" t="s">
        <v>12</v>
      </c>
      <c r="E575" s="6" t="s">
        <v>4</v>
      </c>
      <c r="F575" s="5">
        <f>decoded__2[[#This Row],[FRT_DEC]]-B574</f>
        <v>36</v>
      </c>
      <c r="G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INFO]]))),G574)</f>
        <v>54</v>
      </c>
    </row>
    <row r="576" spans="1:7" x14ac:dyDescent="0.25">
      <c r="A576" s="12" t="s">
        <v>652</v>
      </c>
      <c r="B576" s="19">
        <v>1556336014494</v>
      </c>
      <c r="C576" s="12" t="s">
        <v>4777</v>
      </c>
      <c r="D576" s="12" t="s">
        <v>14</v>
      </c>
      <c r="E576" s="6" t="s">
        <v>6</v>
      </c>
      <c r="F576" s="5">
        <f>decoded__2[[#This Row],[FRT_DEC]]-B575</f>
        <v>3</v>
      </c>
      <c r="G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INFO]]))),G575)</f>
        <v>54</v>
      </c>
    </row>
    <row r="577" spans="1:7" x14ac:dyDescent="0.25">
      <c r="A577" s="12" t="s">
        <v>653</v>
      </c>
      <c r="B577" s="19">
        <v>1556336014507</v>
      </c>
      <c r="C577" s="12" t="s">
        <v>4778</v>
      </c>
      <c r="D577" s="12" t="s">
        <v>14</v>
      </c>
      <c r="E577" s="6" t="s">
        <v>36</v>
      </c>
      <c r="F577" s="5">
        <f>decoded__2[[#This Row],[FRT_DEC]]-B576</f>
        <v>13</v>
      </c>
      <c r="G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INFO]]))),G576)</f>
        <v>54</v>
      </c>
    </row>
    <row r="578" spans="1:7" x14ac:dyDescent="0.25">
      <c r="A578" s="12" t="s">
        <v>654</v>
      </c>
      <c r="B578" s="19">
        <v>1556336015047</v>
      </c>
      <c r="C578" s="12" t="s">
        <v>4779</v>
      </c>
      <c r="D578" s="12" t="s">
        <v>109</v>
      </c>
      <c r="E578" s="6" t="s">
        <v>4099</v>
      </c>
      <c r="F578" s="5">
        <f>decoded__2[[#This Row],[FRT_DEC]]-B577</f>
        <v>540</v>
      </c>
      <c r="G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INFO]]))),G577)</f>
        <v>54</v>
      </c>
    </row>
    <row r="579" spans="1:7" x14ac:dyDescent="0.25">
      <c r="A579" s="12" t="s">
        <v>655</v>
      </c>
      <c r="B579" s="19">
        <v>1556336015050</v>
      </c>
      <c r="C579" s="12" t="s">
        <v>4780</v>
      </c>
      <c r="D579" s="12" t="s">
        <v>3742</v>
      </c>
      <c r="E579" s="6" t="s">
        <v>4781</v>
      </c>
      <c r="F579" s="5">
        <f>decoded__2[[#This Row],[FRT_DEC]]-B578</f>
        <v>3</v>
      </c>
      <c r="G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INFO]]))),G578)</f>
        <v>54</v>
      </c>
    </row>
    <row r="580" spans="1:7" x14ac:dyDescent="0.25">
      <c r="A580" s="12" t="s">
        <v>431</v>
      </c>
      <c r="B580" s="19">
        <v>1556336015052</v>
      </c>
      <c r="C580" s="12" t="s">
        <v>4782</v>
      </c>
      <c r="D580" s="12" t="s">
        <v>3742</v>
      </c>
      <c r="E580" s="6" t="s">
        <v>3982</v>
      </c>
      <c r="F580" s="5">
        <f>decoded__2[[#This Row],[FRT_DEC]]-B579</f>
        <v>2</v>
      </c>
      <c r="G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INFO]]))),G579)</f>
        <v>54</v>
      </c>
    </row>
    <row r="581" spans="1:7" x14ac:dyDescent="0.25">
      <c r="A581" s="12" t="s">
        <v>432</v>
      </c>
      <c r="B581" s="19">
        <v>1556336015086</v>
      </c>
      <c r="C581" s="12" t="s">
        <v>4783</v>
      </c>
      <c r="D581" s="12" t="s">
        <v>1131</v>
      </c>
      <c r="E581" s="6" t="s">
        <v>2137</v>
      </c>
      <c r="F581" s="5">
        <f>decoded__2[[#This Row],[FRT_DEC]]-B580</f>
        <v>34</v>
      </c>
      <c r="G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INFO]]))),G580)</f>
        <v>54</v>
      </c>
    </row>
    <row r="582" spans="1:7" x14ac:dyDescent="0.25">
      <c r="A582" s="12" t="s">
        <v>433</v>
      </c>
      <c r="B582" s="19">
        <v>1556336015090</v>
      </c>
      <c r="C582" s="12" t="s">
        <v>4784</v>
      </c>
      <c r="D582" s="12" t="s">
        <v>97</v>
      </c>
      <c r="E582" s="6" t="s">
        <v>2138</v>
      </c>
      <c r="F582" s="5">
        <f>decoded__2[[#This Row],[FRT_DEC]]-B581</f>
        <v>4</v>
      </c>
      <c r="G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INFO]]))),G581)</f>
        <v>54</v>
      </c>
    </row>
    <row r="583" spans="1:7" x14ac:dyDescent="0.25">
      <c r="A583" s="12" t="s">
        <v>656</v>
      </c>
      <c r="B583" s="19">
        <v>1556336015125</v>
      </c>
      <c r="C583" s="12" t="s">
        <v>4785</v>
      </c>
      <c r="D583" s="12" t="s">
        <v>11</v>
      </c>
      <c r="E583" s="6" t="s">
        <v>4008</v>
      </c>
      <c r="F583" s="5">
        <f>decoded__2[[#This Row],[FRT_DEC]]-B582</f>
        <v>35</v>
      </c>
      <c r="G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INFO]]))),G582)</f>
        <v>54</v>
      </c>
    </row>
    <row r="584" spans="1:7" x14ac:dyDescent="0.25">
      <c r="A584" s="12" t="s">
        <v>697</v>
      </c>
      <c r="B584" s="19">
        <v>1556336015143</v>
      </c>
      <c r="C584" s="12" t="s">
        <v>4786</v>
      </c>
      <c r="D584" s="12" t="s">
        <v>8</v>
      </c>
      <c r="E584" s="6" t="s">
        <v>4105</v>
      </c>
      <c r="F584" s="5">
        <f>decoded__2[[#This Row],[FRT_DEC]]-B583</f>
        <v>18</v>
      </c>
      <c r="G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INFO]]))),G583)</f>
        <v>54</v>
      </c>
    </row>
    <row r="585" spans="1:7" x14ac:dyDescent="0.25">
      <c r="A585" s="12" t="s">
        <v>434</v>
      </c>
      <c r="B585" s="19">
        <v>1556336015167</v>
      </c>
      <c r="C585" s="12" t="s">
        <v>4787</v>
      </c>
      <c r="D585" s="12" t="s">
        <v>12</v>
      </c>
      <c r="E585" s="6" t="s">
        <v>4</v>
      </c>
      <c r="F585" s="5">
        <f>decoded__2[[#This Row],[FRT_DEC]]-B584</f>
        <v>24</v>
      </c>
      <c r="G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INFO]]))),G584)</f>
        <v>54</v>
      </c>
    </row>
    <row r="586" spans="1:7" x14ac:dyDescent="0.25">
      <c r="A586" s="12" t="s">
        <v>435</v>
      </c>
      <c r="B586" s="19">
        <v>1556336015171</v>
      </c>
      <c r="C586" s="12" t="s">
        <v>4788</v>
      </c>
      <c r="D586" s="12" t="s">
        <v>8</v>
      </c>
      <c r="E586" s="6" t="s">
        <v>4079</v>
      </c>
      <c r="F586" s="5">
        <f>decoded__2[[#This Row],[FRT_DEC]]-B585</f>
        <v>4</v>
      </c>
      <c r="G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INFO]]))),G585)</f>
        <v>54</v>
      </c>
    </row>
    <row r="587" spans="1:7" x14ac:dyDescent="0.25">
      <c r="A587" s="12" t="s">
        <v>657</v>
      </c>
      <c r="B587" s="19">
        <v>1556336015301</v>
      </c>
      <c r="C587" s="12" t="s">
        <v>4789</v>
      </c>
      <c r="D587" s="12" t="s">
        <v>110</v>
      </c>
      <c r="E587" s="6" t="s">
        <v>290</v>
      </c>
      <c r="F587" s="5">
        <f>decoded__2[[#This Row],[FRT_DEC]]-B586</f>
        <v>130</v>
      </c>
      <c r="G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INFO]]))),G586)</f>
        <v>54</v>
      </c>
    </row>
    <row r="588" spans="1:7" x14ac:dyDescent="0.25">
      <c r="A588" s="12" t="s">
        <v>436</v>
      </c>
      <c r="B588" s="19">
        <v>1556336015307</v>
      </c>
      <c r="C588" s="12" t="s">
        <v>4790</v>
      </c>
      <c r="D588" s="12" t="s">
        <v>112</v>
      </c>
      <c r="E588" s="6" t="s">
        <v>3769</v>
      </c>
      <c r="F588" s="5">
        <f>decoded__2[[#This Row],[FRT_DEC]]-B587</f>
        <v>6</v>
      </c>
      <c r="G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INFO]]))),G587)</f>
        <v>54</v>
      </c>
    </row>
    <row r="589" spans="1:7" x14ac:dyDescent="0.25">
      <c r="A589" s="12" t="s">
        <v>437</v>
      </c>
      <c r="B589" s="19">
        <v>1556336015445</v>
      </c>
      <c r="C589" s="12" t="s">
        <v>4791</v>
      </c>
      <c r="D589" s="12" t="s">
        <v>1131</v>
      </c>
      <c r="E589" s="6" t="s">
        <v>2139</v>
      </c>
      <c r="F589" s="5">
        <f>decoded__2[[#This Row],[FRT_DEC]]-B588</f>
        <v>138</v>
      </c>
      <c r="G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INFO]]))),G588)</f>
        <v>54</v>
      </c>
    </row>
    <row r="590" spans="1:7" x14ac:dyDescent="0.25">
      <c r="A590" s="12" t="s">
        <v>438</v>
      </c>
      <c r="B590" s="19">
        <v>1556336015450</v>
      </c>
      <c r="C590" s="12" t="s">
        <v>4792</v>
      </c>
      <c r="D590" s="12" t="s">
        <v>97</v>
      </c>
      <c r="E590" s="6" t="s">
        <v>2140</v>
      </c>
      <c r="F590" s="5">
        <f>decoded__2[[#This Row],[FRT_DEC]]-B589</f>
        <v>5</v>
      </c>
      <c r="G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INFO]]))),G589)</f>
        <v>54</v>
      </c>
    </row>
    <row r="591" spans="1:7" x14ac:dyDescent="0.25">
      <c r="A591" s="12" t="s">
        <v>439</v>
      </c>
      <c r="B591" s="19">
        <v>1556336015468</v>
      </c>
      <c r="C591" s="12" t="s">
        <v>4793</v>
      </c>
      <c r="D591" s="12" t="s">
        <v>1131</v>
      </c>
      <c r="E591" s="6" t="s">
        <v>2141</v>
      </c>
      <c r="F591" s="5">
        <f>decoded__2[[#This Row],[FRT_DEC]]-B590</f>
        <v>18</v>
      </c>
      <c r="G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INFO]]))),G590)</f>
        <v>54</v>
      </c>
    </row>
    <row r="592" spans="1:7" x14ac:dyDescent="0.25">
      <c r="A592" s="12" t="s">
        <v>440</v>
      </c>
      <c r="B592" s="19">
        <v>1556336015489</v>
      </c>
      <c r="C592" s="12" t="s">
        <v>4794</v>
      </c>
      <c r="D592" s="12" t="s">
        <v>97</v>
      </c>
      <c r="E592" s="6" t="s">
        <v>2142</v>
      </c>
      <c r="F592" s="5">
        <f>decoded__2[[#This Row],[FRT_DEC]]-B591</f>
        <v>21</v>
      </c>
      <c r="G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INFO]]))),G591)</f>
        <v>54</v>
      </c>
    </row>
    <row r="593" spans="1:7" x14ac:dyDescent="0.25">
      <c r="A593" s="12" t="s">
        <v>441</v>
      </c>
      <c r="B593" s="19">
        <v>1556336015495</v>
      </c>
      <c r="C593" s="12" t="s">
        <v>4795</v>
      </c>
      <c r="D593" s="12" t="s">
        <v>11</v>
      </c>
      <c r="E593" s="6" t="s">
        <v>4006</v>
      </c>
      <c r="F593" s="5">
        <f>decoded__2[[#This Row],[FRT_DEC]]-B592</f>
        <v>6</v>
      </c>
      <c r="G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INFO]]))),G592)</f>
        <v>54</v>
      </c>
    </row>
    <row r="594" spans="1:7" x14ac:dyDescent="0.25">
      <c r="A594" s="12" t="s">
        <v>831</v>
      </c>
      <c r="B594" s="19">
        <v>1556336015504</v>
      </c>
      <c r="C594" s="12" t="s">
        <v>4796</v>
      </c>
      <c r="D594" s="12" t="s">
        <v>52</v>
      </c>
      <c r="E594" s="6" t="s">
        <v>2078</v>
      </c>
      <c r="F594" s="5">
        <f>decoded__2[[#This Row],[FRT_DEC]]-B593</f>
        <v>9</v>
      </c>
      <c r="G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INFO]]))),G593)</f>
        <v>54</v>
      </c>
    </row>
    <row r="595" spans="1:7" x14ac:dyDescent="0.25">
      <c r="A595" s="12" t="s">
        <v>832</v>
      </c>
      <c r="B595" s="19">
        <v>1556336015507</v>
      </c>
      <c r="C595" s="12" t="s">
        <v>4797</v>
      </c>
      <c r="D595" s="12" t="s">
        <v>2079</v>
      </c>
      <c r="E595" s="6" t="s">
        <v>4039</v>
      </c>
      <c r="F595" s="5">
        <f>decoded__2[[#This Row],[FRT_DEC]]-B594</f>
        <v>3</v>
      </c>
      <c r="G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INFO]]))),G594)</f>
        <v>54</v>
      </c>
    </row>
    <row r="596" spans="1:7" x14ac:dyDescent="0.25">
      <c r="A596" s="12" t="s">
        <v>833</v>
      </c>
      <c r="B596" s="19">
        <v>1556336015530</v>
      </c>
      <c r="C596" s="12" t="s">
        <v>4798</v>
      </c>
      <c r="D596" s="12" t="s">
        <v>12</v>
      </c>
      <c r="E596" s="6" t="s">
        <v>4</v>
      </c>
      <c r="F596" s="5">
        <f>decoded__2[[#This Row],[FRT_DEC]]-B595</f>
        <v>23</v>
      </c>
      <c r="G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INFO]]))),G595)</f>
        <v>54</v>
      </c>
    </row>
    <row r="597" spans="1:7" x14ac:dyDescent="0.25">
      <c r="A597" s="12" t="s">
        <v>834</v>
      </c>
      <c r="B597" s="19">
        <v>1556336015534</v>
      </c>
      <c r="C597" s="12" t="s">
        <v>4799</v>
      </c>
      <c r="D597" s="12" t="s">
        <v>8</v>
      </c>
      <c r="E597" s="6" t="s">
        <v>4089</v>
      </c>
      <c r="F597" s="5">
        <f>decoded__2[[#This Row],[FRT_DEC]]-B596</f>
        <v>4</v>
      </c>
      <c r="G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INFO]]))),G596)</f>
        <v>54</v>
      </c>
    </row>
    <row r="598" spans="1:7" x14ac:dyDescent="0.25">
      <c r="A598" s="12" t="s">
        <v>835</v>
      </c>
      <c r="B598" s="19">
        <v>1556336015726</v>
      </c>
      <c r="C598" s="12" t="s">
        <v>4800</v>
      </c>
      <c r="D598" s="12" t="s">
        <v>13</v>
      </c>
      <c r="E598" s="6" t="s">
        <v>5</v>
      </c>
      <c r="F598" s="5">
        <f>decoded__2[[#This Row],[FRT_DEC]]-B597</f>
        <v>192</v>
      </c>
      <c r="G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INFO]]))),G597)</f>
        <v>54</v>
      </c>
    </row>
    <row r="599" spans="1:7" x14ac:dyDescent="0.25">
      <c r="A599" s="12" t="s">
        <v>836</v>
      </c>
      <c r="B599" s="19">
        <v>1556336015730</v>
      </c>
      <c r="C599" s="12" t="s">
        <v>4801</v>
      </c>
      <c r="D599" s="12" t="s">
        <v>11</v>
      </c>
      <c r="E599" s="6" t="s">
        <v>4005</v>
      </c>
      <c r="F599" s="5">
        <f>decoded__2[[#This Row],[FRT_DEC]]-B598</f>
        <v>4</v>
      </c>
      <c r="G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INFO]]))),G598)</f>
        <v>54</v>
      </c>
    </row>
    <row r="600" spans="1:7" x14ac:dyDescent="0.25">
      <c r="A600" s="12" t="s">
        <v>864</v>
      </c>
      <c r="B600" s="19">
        <v>1556336015801</v>
      </c>
      <c r="C600" s="12" t="s">
        <v>4802</v>
      </c>
      <c r="D600" s="12" t="s">
        <v>12</v>
      </c>
      <c r="E600" s="6" t="s">
        <v>4</v>
      </c>
      <c r="F600" s="5">
        <f>decoded__2[[#This Row],[FRT_DEC]]-B599</f>
        <v>71</v>
      </c>
      <c r="G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INFO]]))),G599)</f>
        <v>54</v>
      </c>
    </row>
    <row r="601" spans="1:7" x14ac:dyDescent="0.25">
      <c r="A601" s="12" t="s">
        <v>856</v>
      </c>
      <c r="B601" s="19">
        <v>1556336015804</v>
      </c>
      <c r="C601" s="12" t="s">
        <v>4803</v>
      </c>
      <c r="D601" s="12" t="s">
        <v>14</v>
      </c>
      <c r="E601" s="6" t="s">
        <v>6</v>
      </c>
      <c r="F601" s="5">
        <f>decoded__2[[#This Row],[FRT_DEC]]-B600</f>
        <v>3</v>
      </c>
      <c r="G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INFO]]))),G600)</f>
        <v>54</v>
      </c>
    </row>
    <row r="602" spans="1:7" x14ac:dyDescent="0.25">
      <c r="A602" s="12" t="s">
        <v>837</v>
      </c>
      <c r="B602" s="19">
        <v>1556336015812</v>
      </c>
      <c r="C602" s="12" t="s">
        <v>4804</v>
      </c>
      <c r="D602" s="12" t="s">
        <v>14</v>
      </c>
      <c r="E602" s="6" t="s">
        <v>71</v>
      </c>
      <c r="F602" s="5">
        <f>decoded__2[[#This Row],[FRT_DEC]]-B601</f>
        <v>8</v>
      </c>
      <c r="G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INFO]]))),G601)</f>
        <v>54</v>
      </c>
    </row>
    <row r="603" spans="1:7" x14ac:dyDescent="0.25">
      <c r="A603" s="12" t="s">
        <v>838</v>
      </c>
      <c r="B603" s="19">
        <v>1556336015837</v>
      </c>
      <c r="C603" s="12" t="s">
        <v>4805</v>
      </c>
      <c r="D603" s="12" t="s">
        <v>73</v>
      </c>
      <c r="E603" s="6" t="s">
        <v>2080</v>
      </c>
      <c r="F603" s="5">
        <f>decoded__2[[#This Row],[FRT_DEC]]-B602</f>
        <v>25</v>
      </c>
      <c r="G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INFO]]))),G602)</f>
        <v>54</v>
      </c>
    </row>
    <row r="604" spans="1:7" x14ac:dyDescent="0.25">
      <c r="A604" s="12" t="s">
        <v>857</v>
      </c>
      <c r="B604" s="19">
        <v>1556336015859</v>
      </c>
      <c r="C604" s="12" t="s">
        <v>4806</v>
      </c>
      <c r="D604" s="12" t="s">
        <v>2081</v>
      </c>
      <c r="E604" s="6" t="s">
        <v>2083</v>
      </c>
      <c r="F604" s="5">
        <f>decoded__2[[#This Row],[FRT_DEC]]-B603</f>
        <v>22</v>
      </c>
      <c r="G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INFO]]))),G603)</f>
        <v>54</v>
      </c>
    </row>
    <row r="605" spans="1:7" x14ac:dyDescent="0.25">
      <c r="A605" s="12" t="s">
        <v>858</v>
      </c>
      <c r="B605" s="19">
        <v>1556336015864</v>
      </c>
      <c r="C605" s="12" t="s">
        <v>4807</v>
      </c>
      <c r="D605" s="12" t="s">
        <v>8</v>
      </c>
      <c r="E605" s="6" t="s">
        <v>4087</v>
      </c>
      <c r="F605" s="5">
        <f>decoded__2[[#This Row],[FRT_DEC]]-B604</f>
        <v>5</v>
      </c>
      <c r="G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INFO]]))),G604)</f>
        <v>54</v>
      </c>
    </row>
    <row r="606" spans="1:7" x14ac:dyDescent="0.25">
      <c r="A606" s="12" t="s">
        <v>859</v>
      </c>
      <c r="B606" s="19">
        <v>1556336016142</v>
      </c>
      <c r="C606" s="12" t="s">
        <v>4808</v>
      </c>
      <c r="D606" s="12" t="s">
        <v>55</v>
      </c>
      <c r="E606" s="6" t="s">
        <v>3733</v>
      </c>
      <c r="F606" s="5">
        <f>decoded__2[[#This Row],[FRT_DEC]]-B605</f>
        <v>278</v>
      </c>
      <c r="G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INFO]]))),G605)</f>
        <v>54</v>
      </c>
    </row>
    <row r="607" spans="1:7" x14ac:dyDescent="0.25">
      <c r="A607" s="12" t="s">
        <v>860</v>
      </c>
      <c r="B607" s="19">
        <v>1556336016145</v>
      </c>
      <c r="C607" s="12" t="s">
        <v>4809</v>
      </c>
      <c r="D607" s="12" t="s">
        <v>3743</v>
      </c>
      <c r="E607" s="6" t="s">
        <v>4810</v>
      </c>
      <c r="F607" s="5">
        <f>decoded__2[[#This Row],[FRT_DEC]]-B606</f>
        <v>3</v>
      </c>
      <c r="G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INFO]]))),G606)</f>
        <v>54</v>
      </c>
    </row>
    <row r="608" spans="1:7" x14ac:dyDescent="0.25">
      <c r="A608" s="12" t="s">
        <v>839</v>
      </c>
      <c r="B608" s="19">
        <v>1556336016147</v>
      </c>
      <c r="C608" s="12" t="s">
        <v>4811</v>
      </c>
      <c r="D608" s="12" t="s">
        <v>3743</v>
      </c>
      <c r="E608" s="6" t="s">
        <v>3983</v>
      </c>
      <c r="F608" s="5">
        <f>decoded__2[[#This Row],[FRT_DEC]]-B607</f>
        <v>2</v>
      </c>
      <c r="G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INFO]]))),G607)</f>
        <v>54</v>
      </c>
    </row>
    <row r="609" spans="1:7" ht="30" x14ac:dyDescent="0.25">
      <c r="A609" s="12" t="s">
        <v>442</v>
      </c>
      <c r="B609" s="19">
        <v>1556336016170</v>
      </c>
      <c r="C609" s="12" t="s">
        <v>4812</v>
      </c>
      <c r="D609" s="12" t="s">
        <v>267</v>
      </c>
      <c r="E609" s="6" t="s">
        <v>2119</v>
      </c>
      <c r="F609" s="5">
        <f>decoded__2[[#This Row],[FRT_DEC]]-B608</f>
        <v>23</v>
      </c>
      <c r="G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INFO]]))),G608)</f>
        <v>54</v>
      </c>
    </row>
    <row r="610" spans="1:7" x14ac:dyDescent="0.25">
      <c r="A610" s="12" t="s">
        <v>443</v>
      </c>
      <c r="B610" s="19">
        <v>1556336016174</v>
      </c>
      <c r="C610" s="12" t="s">
        <v>4813</v>
      </c>
      <c r="D610" s="12" t="s">
        <v>269</v>
      </c>
      <c r="E610" s="6" t="s">
        <v>283</v>
      </c>
      <c r="F610" s="5">
        <f>decoded__2[[#This Row],[FRT_DEC]]-B609</f>
        <v>4</v>
      </c>
      <c r="G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INFO]]))),G609)</f>
        <v>54</v>
      </c>
    </row>
    <row r="611" spans="1:7" x14ac:dyDescent="0.25">
      <c r="A611" s="12" t="s">
        <v>444</v>
      </c>
      <c r="B611" s="19">
        <v>1556336016184</v>
      </c>
      <c r="C611" s="12" t="s">
        <v>4814</v>
      </c>
      <c r="D611" s="12" t="s">
        <v>291</v>
      </c>
      <c r="E611" s="6" t="s">
        <v>4033</v>
      </c>
      <c r="F611" s="5">
        <f>decoded__2[[#This Row],[FRT_DEC]]-B610</f>
        <v>10</v>
      </c>
      <c r="G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INFO]]))),G610)</f>
        <v>54</v>
      </c>
    </row>
    <row r="612" spans="1:7" x14ac:dyDescent="0.25">
      <c r="A612" s="12" t="s">
        <v>445</v>
      </c>
      <c r="B612" s="19">
        <v>1556336016190</v>
      </c>
      <c r="C612" s="12" t="s">
        <v>4815</v>
      </c>
      <c r="D612" s="12" t="s">
        <v>11</v>
      </c>
      <c r="E612" s="6" t="s">
        <v>4007</v>
      </c>
      <c r="F612" s="5">
        <f>decoded__2[[#This Row],[FRT_DEC]]-B611</f>
        <v>6</v>
      </c>
      <c r="G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INFO]]))),G611)</f>
        <v>54</v>
      </c>
    </row>
    <row r="613" spans="1:7" x14ac:dyDescent="0.25">
      <c r="A613" s="12" t="s">
        <v>446</v>
      </c>
      <c r="B613" s="19">
        <v>1556336016219</v>
      </c>
      <c r="C613" s="12" t="s">
        <v>4816</v>
      </c>
      <c r="D613" s="12" t="s">
        <v>52</v>
      </c>
      <c r="E613" s="6" t="s">
        <v>56</v>
      </c>
      <c r="F613" s="5">
        <f>decoded__2[[#This Row],[FRT_DEC]]-B612</f>
        <v>29</v>
      </c>
      <c r="G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INFO]]))),G612)</f>
        <v>54</v>
      </c>
    </row>
    <row r="614" spans="1:7" x14ac:dyDescent="0.25">
      <c r="A614" s="12" t="s">
        <v>447</v>
      </c>
      <c r="B614" s="19">
        <v>1556336016225</v>
      </c>
      <c r="C614" s="12" t="s">
        <v>4817</v>
      </c>
      <c r="D614" s="12" t="s">
        <v>272</v>
      </c>
      <c r="E614" s="6" t="s">
        <v>4818</v>
      </c>
      <c r="F614" s="5">
        <f>decoded__2[[#This Row],[FRT_DEC]]-B613</f>
        <v>6</v>
      </c>
      <c r="G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INFO]]))),G613)</f>
        <v>54</v>
      </c>
    </row>
    <row r="615" spans="1:7" x14ac:dyDescent="0.25">
      <c r="A615" s="12" t="s">
        <v>448</v>
      </c>
      <c r="B615" s="19">
        <v>1556336016232</v>
      </c>
      <c r="C615" s="12" t="s">
        <v>4819</v>
      </c>
      <c r="D615" s="12" t="s">
        <v>1131</v>
      </c>
      <c r="E615" s="6" t="s">
        <v>2143</v>
      </c>
      <c r="F615" s="5">
        <f>decoded__2[[#This Row],[FRT_DEC]]-B614</f>
        <v>7</v>
      </c>
      <c r="G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INFO]]))),G614)</f>
        <v>54</v>
      </c>
    </row>
    <row r="616" spans="1:7" x14ac:dyDescent="0.25">
      <c r="A616" s="12" t="s">
        <v>449</v>
      </c>
      <c r="B616" s="19">
        <v>1556336016236</v>
      </c>
      <c r="C616" s="12" t="s">
        <v>4820</v>
      </c>
      <c r="D616" s="12" t="s">
        <v>1131</v>
      </c>
      <c r="E616" s="6" t="s">
        <v>2144</v>
      </c>
      <c r="F616" s="5">
        <f>decoded__2[[#This Row],[FRT_DEC]]-B615</f>
        <v>4</v>
      </c>
      <c r="G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INFO]]))),G615)</f>
        <v>54</v>
      </c>
    </row>
    <row r="617" spans="1:7" x14ac:dyDescent="0.25">
      <c r="A617" s="12" t="s">
        <v>450</v>
      </c>
      <c r="B617" s="19">
        <v>1556336016248</v>
      </c>
      <c r="C617" s="12" t="s">
        <v>4821</v>
      </c>
      <c r="D617" s="12" t="s">
        <v>97</v>
      </c>
      <c r="E617" s="6" t="s">
        <v>2131</v>
      </c>
      <c r="F617" s="5">
        <f>decoded__2[[#This Row],[FRT_DEC]]-B616</f>
        <v>12</v>
      </c>
      <c r="G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INFO]]))),G616)</f>
        <v>54</v>
      </c>
    </row>
    <row r="618" spans="1:7" x14ac:dyDescent="0.25">
      <c r="A618" s="12" t="s">
        <v>451</v>
      </c>
      <c r="B618" s="19">
        <v>1556336016271</v>
      </c>
      <c r="C618" s="12" t="s">
        <v>4822</v>
      </c>
      <c r="D618" s="12" t="s">
        <v>3726</v>
      </c>
      <c r="E618" s="6" t="s">
        <v>4823</v>
      </c>
      <c r="F618" s="5">
        <f>decoded__2[[#This Row],[FRT_DEC]]-B617</f>
        <v>23</v>
      </c>
      <c r="G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INFO]]))),G617)</f>
        <v>54</v>
      </c>
    </row>
    <row r="619" spans="1:7" x14ac:dyDescent="0.25">
      <c r="A619" s="12" t="s">
        <v>452</v>
      </c>
      <c r="B619" s="19">
        <v>1556336016275</v>
      </c>
      <c r="C619" s="12" t="s">
        <v>4824</v>
      </c>
      <c r="D619" s="12" t="s">
        <v>3726</v>
      </c>
      <c r="E619" s="6" t="s">
        <v>3986</v>
      </c>
      <c r="F619" s="5">
        <f>decoded__2[[#This Row],[FRT_DEC]]-B618</f>
        <v>4</v>
      </c>
      <c r="G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INFO]]))),G618)</f>
        <v>54</v>
      </c>
    </row>
    <row r="620" spans="1:7" x14ac:dyDescent="0.25">
      <c r="A620" s="12" t="s">
        <v>453</v>
      </c>
      <c r="B620" s="19">
        <v>1556336017088</v>
      </c>
      <c r="C620" s="12" t="s">
        <v>4825</v>
      </c>
      <c r="D620" s="12" t="s">
        <v>275</v>
      </c>
      <c r="E620" s="6" t="s">
        <v>4751</v>
      </c>
      <c r="F620" s="5">
        <f>decoded__2[[#This Row],[FRT_DEC]]-B619</f>
        <v>813</v>
      </c>
      <c r="G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INFO]]))),G619)</f>
        <v>54</v>
      </c>
    </row>
    <row r="621" spans="1:7" x14ac:dyDescent="0.25">
      <c r="A621" s="12" t="s">
        <v>454</v>
      </c>
      <c r="B621" s="19">
        <v>1556336017128</v>
      </c>
      <c r="C621" s="12" t="s">
        <v>4826</v>
      </c>
      <c r="D621" s="12" t="s">
        <v>12</v>
      </c>
      <c r="E621" s="6" t="s">
        <v>4</v>
      </c>
      <c r="F621" s="5">
        <f>decoded__2[[#This Row],[FRT_DEC]]-B620</f>
        <v>40</v>
      </c>
      <c r="G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INFO]]))),G620)</f>
        <v>54</v>
      </c>
    </row>
    <row r="622" spans="1:7" x14ac:dyDescent="0.25">
      <c r="A622" s="12" t="s">
        <v>455</v>
      </c>
      <c r="B622" s="19">
        <v>1556336017133</v>
      </c>
      <c r="C622" s="12" t="s">
        <v>4827</v>
      </c>
      <c r="D622" s="12" t="s">
        <v>8</v>
      </c>
      <c r="E622" s="6" t="s">
        <v>4088</v>
      </c>
      <c r="F622" s="5">
        <f>decoded__2[[#This Row],[FRT_DEC]]-B621</f>
        <v>5</v>
      </c>
      <c r="G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INFO]]))),G621)</f>
        <v>54</v>
      </c>
    </row>
    <row r="623" spans="1:7" x14ac:dyDescent="0.25">
      <c r="A623" s="12" t="s">
        <v>456</v>
      </c>
      <c r="B623" s="19">
        <v>1556336018417</v>
      </c>
      <c r="C623" s="12" t="s">
        <v>4828</v>
      </c>
      <c r="D623" s="12" t="s">
        <v>15</v>
      </c>
      <c r="E623" s="6" t="s">
        <v>4829</v>
      </c>
      <c r="F623" s="5">
        <f>decoded__2[[#This Row],[FRT_DEC]]-B622</f>
        <v>1284</v>
      </c>
      <c r="G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INFO]]))),G622)</f>
        <v>54</v>
      </c>
    </row>
    <row r="624" spans="1:7" x14ac:dyDescent="0.25">
      <c r="A624" s="12" t="s">
        <v>457</v>
      </c>
      <c r="B624" s="19">
        <v>1556336018419</v>
      </c>
      <c r="C624" s="12" t="s">
        <v>4830</v>
      </c>
      <c r="D624" s="12" t="s">
        <v>15</v>
      </c>
      <c r="E624" s="6" t="s">
        <v>3987</v>
      </c>
      <c r="F624" s="5">
        <f>decoded__2[[#This Row],[FRT_DEC]]-B623</f>
        <v>2</v>
      </c>
      <c r="G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INFO]]))),G623)</f>
        <v>54</v>
      </c>
    </row>
    <row r="625" spans="1:7" x14ac:dyDescent="0.25">
      <c r="A625" s="12" t="s">
        <v>458</v>
      </c>
      <c r="B625" s="19">
        <v>1556336018422</v>
      </c>
      <c r="C625" s="12" t="s">
        <v>4831</v>
      </c>
      <c r="D625" s="12" t="s">
        <v>3744</v>
      </c>
      <c r="E625" s="6" t="s">
        <v>4832</v>
      </c>
      <c r="F625" s="5">
        <f>decoded__2[[#This Row],[FRT_DEC]]-B624</f>
        <v>3</v>
      </c>
      <c r="G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INFO]]))),G624)</f>
        <v>54</v>
      </c>
    </row>
    <row r="626" spans="1:7" x14ac:dyDescent="0.25">
      <c r="A626" s="12" t="s">
        <v>459</v>
      </c>
      <c r="B626" s="19">
        <v>1556336018425</v>
      </c>
      <c r="C626" s="12" t="s">
        <v>4833</v>
      </c>
      <c r="D626" s="12" t="s">
        <v>3744</v>
      </c>
      <c r="E626" s="6" t="s">
        <v>3988</v>
      </c>
      <c r="F626" s="5">
        <f>decoded__2[[#This Row],[FRT_DEC]]-B625</f>
        <v>3</v>
      </c>
      <c r="G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INFO]]))),G625)</f>
        <v>54</v>
      </c>
    </row>
    <row r="627" spans="1:7" x14ac:dyDescent="0.25">
      <c r="A627" s="12" t="s">
        <v>460</v>
      </c>
      <c r="B627" s="19">
        <v>1556336018509</v>
      </c>
      <c r="C627" s="12" t="s">
        <v>4834</v>
      </c>
      <c r="D627" s="12" t="s">
        <v>3765</v>
      </c>
      <c r="E627" s="6" t="s">
        <v>3766</v>
      </c>
      <c r="F627" s="5">
        <f>decoded__2[[#This Row],[FRT_DEC]]-B626</f>
        <v>84</v>
      </c>
      <c r="G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INFO]]))),G626)</f>
        <v>54</v>
      </c>
    </row>
    <row r="628" spans="1:7" ht="30" x14ac:dyDescent="0.25">
      <c r="A628" s="12" t="s">
        <v>461</v>
      </c>
      <c r="B628" s="19">
        <v>1556336018511</v>
      </c>
      <c r="C628" s="12" t="s">
        <v>4835</v>
      </c>
      <c r="D628" s="12" t="s">
        <v>267</v>
      </c>
      <c r="E628" s="6" t="s">
        <v>2163</v>
      </c>
      <c r="F628" s="5">
        <f>decoded__2[[#This Row],[FRT_DEC]]-B627</f>
        <v>2</v>
      </c>
      <c r="G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INFO]]))),G627)</f>
        <v>54</v>
      </c>
    </row>
    <row r="629" spans="1:7" x14ac:dyDescent="0.25">
      <c r="A629" s="12" t="s">
        <v>462</v>
      </c>
      <c r="B629" s="19">
        <v>1556336018515</v>
      </c>
      <c r="C629" s="12" t="s">
        <v>4836</v>
      </c>
      <c r="D629" s="12" t="s">
        <v>269</v>
      </c>
      <c r="E629" s="6" t="s">
        <v>298</v>
      </c>
      <c r="F629" s="5">
        <f>decoded__2[[#This Row],[FRT_DEC]]-B628</f>
        <v>4</v>
      </c>
      <c r="G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INFO]]))),G628)</f>
        <v>54</v>
      </c>
    </row>
    <row r="630" spans="1:7" x14ac:dyDescent="0.25">
      <c r="A630" s="12" t="s">
        <v>463</v>
      </c>
      <c r="B630" s="19">
        <v>1556336018521</v>
      </c>
      <c r="C630" s="12" t="s">
        <v>4837</v>
      </c>
      <c r="D630" s="12" t="s">
        <v>57</v>
      </c>
      <c r="E630" s="6" t="s">
        <v>58</v>
      </c>
      <c r="F630" s="5">
        <f>decoded__2[[#This Row],[FRT_DEC]]-B629</f>
        <v>6</v>
      </c>
      <c r="G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INFO]]))),G629)</f>
        <v>54</v>
      </c>
    </row>
    <row r="631" spans="1:7" x14ac:dyDescent="0.25">
      <c r="A631" s="12" t="s">
        <v>464</v>
      </c>
      <c r="B631" s="19">
        <v>1556336018525</v>
      </c>
      <c r="C631" s="12" t="s">
        <v>4838</v>
      </c>
      <c r="D631" s="12" t="s">
        <v>57</v>
      </c>
      <c r="E631" s="6" t="s">
        <v>59</v>
      </c>
      <c r="F631" s="5">
        <f>decoded__2[[#This Row],[FRT_DEC]]-B630</f>
        <v>4</v>
      </c>
      <c r="G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INFO]]))),G630)</f>
        <v>54</v>
      </c>
    </row>
    <row r="632" spans="1:7" x14ac:dyDescent="0.25">
      <c r="A632" s="12" t="s">
        <v>465</v>
      </c>
      <c r="B632" s="19">
        <v>1556336018528</v>
      </c>
      <c r="C632" s="12" t="s">
        <v>4839</v>
      </c>
      <c r="D632" s="12" t="s">
        <v>57</v>
      </c>
      <c r="E632" s="6" t="s">
        <v>60</v>
      </c>
      <c r="F632" s="5">
        <f>decoded__2[[#This Row],[FRT_DEC]]-B631</f>
        <v>3</v>
      </c>
      <c r="G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INFO]]))),G631)</f>
        <v>54</v>
      </c>
    </row>
    <row r="633" spans="1:7" x14ac:dyDescent="0.25">
      <c r="A633" s="12" t="s">
        <v>466</v>
      </c>
      <c r="B633" s="19">
        <v>1556336018533</v>
      </c>
      <c r="C633" s="12" t="s">
        <v>4840</v>
      </c>
      <c r="D633" s="12" t="s">
        <v>61</v>
      </c>
      <c r="E633" s="6" t="s">
        <v>4841</v>
      </c>
      <c r="F633" s="5">
        <f>decoded__2[[#This Row],[FRT_DEC]]-B632</f>
        <v>5</v>
      </c>
      <c r="G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INFO]]))),G632)</f>
        <v>54</v>
      </c>
    </row>
    <row r="634" spans="1:7" x14ac:dyDescent="0.25">
      <c r="A634" s="12" t="s">
        <v>467</v>
      </c>
      <c r="B634" s="19">
        <v>1556336018536</v>
      </c>
      <c r="C634" s="12" t="s">
        <v>4842</v>
      </c>
      <c r="D634" s="12" t="s">
        <v>62</v>
      </c>
      <c r="E634" s="6" t="s">
        <v>63</v>
      </c>
      <c r="F634" s="5">
        <f>decoded__2[[#This Row],[FRT_DEC]]-B633</f>
        <v>3</v>
      </c>
      <c r="G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INFO]]))),G633)</f>
        <v>54</v>
      </c>
    </row>
    <row r="635" spans="1:7" x14ac:dyDescent="0.25">
      <c r="A635" s="12" t="s">
        <v>658</v>
      </c>
      <c r="B635" s="19">
        <v>1556336018549</v>
      </c>
      <c r="C635" s="12" t="s">
        <v>4843</v>
      </c>
      <c r="D635" s="12" t="s">
        <v>1131</v>
      </c>
      <c r="E635" s="6" t="s">
        <v>2132</v>
      </c>
      <c r="F635" s="5">
        <f>decoded__2[[#This Row],[FRT_DEC]]-B634</f>
        <v>13</v>
      </c>
      <c r="G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INFO]]))),G634)</f>
        <v>54</v>
      </c>
    </row>
    <row r="636" spans="1:7" x14ac:dyDescent="0.25">
      <c r="A636" s="12" t="s">
        <v>468</v>
      </c>
      <c r="B636" s="19">
        <v>1556336018554</v>
      </c>
      <c r="C636" s="12" t="s">
        <v>4844</v>
      </c>
      <c r="D636" s="12" t="s">
        <v>1131</v>
      </c>
      <c r="E636" s="6" t="s">
        <v>2145</v>
      </c>
      <c r="F636" s="5">
        <f>decoded__2[[#This Row],[FRT_DEC]]-B635</f>
        <v>5</v>
      </c>
      <c r="G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INFO]]))),G635)</f>
        <v>54</v>
      </c>
    </row>
    <row r="637" spans="1:7" x14ac:dyDescent="0.25">
      <c r="A637" s="12" t="s">
        <v>469</v>
      </c>
      <c r="B637" s="19">
        <v>1556336018558</v>
      </c>
      <c r="C637" s="12" t="s">
        <v>4845</v>
      </c>
      <c r="D637" s="12" t="s">
        <v>65</v>
      </c>
      <c r="E637" s="6" t="s">
        <v>66</v>
      </c>
      <c r="F637" s="5">
        <f>decoded__2[[#This Row],[FRT_DEC]]-B636</f>
        <v>4</v>
      </c>
      <c r="G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INFO]]))),G636)</f>
        <v>54</v>
      </c>
    </row>
    <row r="638" spans="1:7" x14ac:dyDescent="0.25">
      <c r="A638" s="12" t="s">
        <v>470</v>
      </c>
      <c r="B638" s="19">
        <v>1556336018568</v>
      </c>
      <c r="C638" s="12" t="s">
        <v>4846</v>
      </c>
      <c r="D638" s="12" t="s">
        <v>11</v>
      </c>
      <c r="E638" s="6" t="s">
        <v>4014</v>
      </c>
      <c r="F638" s="5">
        <f>decoded__2[[#This Row],[FRT_DEC]]-B637</f>
        <v>10</v>
      </c>
      <c r="G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INFO]]))),G637)</f>
        <v>54</v>
      </c>
    </row>
    <row r="639" spans="1:7" x14ac:dyDescent="0.25">
      <c r="A639" s="12" t="s">
        <v>471</v>
      </c>
      <c r="B639" s="19">
        <v>1556336018579</v>
      </c>
      <c r="C639" s="12" t="s">
        <v>4847</v>
      </c>
      <c r="D639" s="12" t="s">
        <v>52</v>
      </c>
      <c r="E639" s="6" t="s">
        <v>754</v>
      </c>
      <c r="F639" s="5">
        <f>decoded__2[[#This Row],[FRT_DEC]]-B638</f>
        <v>11</v>
      </c>
      <c r="G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INFO]]))),G638)</f>
        <v>54</v>
      </c>
    </row>
    <row r="640" spans="1:7" x14ac:dyDescent="0.25">
      <c r="A640" s="12" t="s">
        <v>472</v>
      </c>
      <c r="B640" s="19">
        <v>1556336018585</v>
      </c>
      <c r="C640" s="12" t="s">
        <v>4848</v>
      </c>
      <c r="D640" s="12" t="s">
        <v>11</v>
      </c>
      <c r="E640" s="6" t="s">
        <v>4024</v>
      </c>
      <c r="F640" s="5">
        <f>decoded__2[[#This Row],[FRT_DEC]]-B639</f>
        <v>6</v>
      </c>
      <c r="G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INFO]]))),G639)</f>
        <v>54</v>
      </c>
    </row>
    <row r="641" spans="1:7" x14ac:dyDescent="0.25">
      <c r="A641" s="12" t="s">
        <v>473</v>
      </c>
      <c r="B641" s="19">
        <v>1556336018607</v>
      </c>
      <c r="C641" s="12" t="s">
        <v>4849</v>
      </c>
      <c r="D641" s="12" t="s">
        <v>52</v>
      </c>
      <c r="E641" s="6" t="s">
        <v>64</v>
      </c>
      <c r="F641" s="5">
        <f>decoded__2[[#This Row],[FRT_DEC]]-B640</f>
        <v>22</v>
      </c>
      <c r="G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INFO]]))),G640)</f>
        <v>54</v>
      </c>
    </row>
    <row r="642" spans="1:7" x14ac:dyDescent="0.25">
      <c r="A642" s="12" t="s">
        <v>474</v>
      </c>
      <c r="B642" s="19">
        <v>1556336018611</v>
      </c>
      <c r="C642" s="12" t="s">
        <v>4850</v>
      </c>
      <c r="D642" s="12" t="s">
        <v>67</v>
      </c>
      <c r="E642" s="6" t="s">
        <v>4100</v>
      </c>
      <c r="F642" s="5">
        <f>decoded__2[[#This Row],[FRT_DEC]]-B641</f>
        <v>4</v>
      </c>
      <c r="G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INFO]]))),G641)</f>
        <v>54</v>
      </c>
    </row>
    <row r="643" spans="1:7" x14ac:dyDescent="0.25">
      <c r="A643" s="12" t="s">
        <v>475</v>
      </c>
      <c r="B643" s="19">
        <v>1556336018617</v>
      </c>
      <c r="C643" s="12" t="s">
        <v>4851</v>
      </c>
      <c r="D643" s="12" t="s">
        <v>97</v>
      </c>
      <c r="E643" s="6" t="s">
        <v>3741</v>
      </c>
      <c r="F643" s="5">
        <f>decoded__2[[#This Row],[FRT_DEC]]-B642</f>
        <v>6</v>
      </c>
      <c r="G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INFO]]))),G642)</f>
        <v>54</v>
      </c>
    </row>
    <row r="644" spans="1:7" x14ac:dyDescent="0.25">
      <c r="A644" s="12" t="s">
        <v>476</v>
      </c>
      <c r="B644" s="19">
        <v>1556336018622</v>
      </c>
      <c r="C644" s="12" t="s">
        <v>4852</v>
      </c>
      <c r="D644" s="12" t="s">
        <v>97</v>
      </c>
      <c r="E644" s="6" t="s">
        <v>2127</v>
      </c>
      <c r="F644" s="5">
        <f>decoded__2[[#This Row],[FRT_DEC]]-B643</f>
        <v>5</v>
      </c>
      <c r="G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INFO]]))),G643)</f>
        <v>54</v>
      </c>
    </row>
    <row r="645" spans="1:7" x14ac:dyDescent="0.25">
      <c r="A645" s="12" t="s">
        <v>477</v>
      </c>
      <c r="B645" s="19">
        <v>1556336018634</v>
      </c>
      <c r="C645" s="12" t="s">
        <v>4853</v>
      </c>
      <c r="D645" s="12" t="s">
        <v>9</v>
      </c>
      <c r="E645" s="6" t="s">
        <v>4002</v>
      </c>
      <c r="F645" s="5">
        <f>decoded__2[[#This Row],[FRT_DEC]]-B644</f>
        <v>12</v>
      </c>
      <c r="G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INFO]]))),G644)</f>
        <v>54</v>
      </c>
    </row>
    <row r="646" spans="1:7" x14ac:dyDescent="0.25">
      <c r="A646" s="12" t="s">
        <v>478</v>
      </c>
      <c r="B646" s="19">
        <v>1556336018638</v>
      </c>
      <c r="C646" s="12" t="s">
        <v>4854</v>
      </c>
      <c r="D646" s="12" t="s">
        <v>97</v>
      </c>
      <c r="E646" s="6" t="s">
        <v>2146</v>
      </c>
      <c r="F646" s="5">
        <f>decoded__2[[#This Row],[FRT_DEC]]-B645</f>
        <v>4</v>
      </c>
      <c r="G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INFO]]))),G645)</f>
        <v>54</v>
      </c>
    </row>
    <row r="647" spans="1:7" x14ac:dyDescent="0.25">
      <c r="A647" s="12" t="s">
        <v>479</v>
      </c>
      <c r="B647" s="19">
        <v>1556336019395</v>
      </c>
      <c r="C647" s="12" t="s">
        <v>4855</v>
      </c>
      <c r="D647" s="12" t="s">
        <v>12</v>
      </c>
      <c r="E647" s="6" t="s">
        <v>4</v>
      </c>
      <c r="F647" s="5">
        <f>decoded__2[[#This Row],[FRT_DEC]]-B646</f>
        <v>757</v>
      </c>
      <c r="G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INFO]]))),G646)</f>
        <v>54</v>
      </c>
    </row>
    <row r="648" spans="1:7" x14ac:dyDescent="0.25">
      <c r="A648" s="12" t="s">
        <v>480</v>
      </c>
      <c r="B648" s="19">
        <v>1556336019400</v>
      </c>
      <c r="C648" s="12" t="s">
        <v>4856</v>
      </c>
      <c r="D648" s="12" t="s">
        <v>8</v>
      </c>
      <c r="E648" s="6" t="s">
        <v>4081</v>
      </c>
      <c r="F648" s="5">
        <f>decoded__2[[#This Row],[FRT_DEC]]-B647</f>
        <v>5</v>
      </c>
      <c r="G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INFO]]))),G647)</f>
        <v>54</v>
      </c>
    </row>
    <row r="649" spans="1:7" x14ac:dyDescent="0.25">
      <c r="A649" s="12" t="s">
        <v>481</v>
      </c>
      <c r="B649" s="19">
        <v>1556336019497</v>
      </c>
      <c r="C649" s="12" t="s">
        <v>4857</v>
      </c>
      <c r="D649" s="12" t="s">
        <v>12</v>
      </c>
      <c r="E649" s="6" t="s">
        <v>4</v>
      </c>
      <c r="F649" s="5">
        <f>decoded__2[[#This Row],[FRT_DEC]]-B648</f>
        <v>97</v>
      </c>
      <c r="G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INFO]]))),G648)</f>
        <v>54</v>
      </c>
    </row>
    <row r="650" spans="1:7" x14ac:dyDescent="0.25">
      <c r="A650" s="12" t="s">
        <v>482</v>
      </c>
      <c r="B650" s="19">
        <v>1556336019502</v>
      </c>
      <c r="C650" s="12" t="s">
        <v>4858</v>
      </c>
      <c r="D650" s="12" t="s">
        <v>8</v>
      </c>
      <c r="E650" s="6" t="s">
        <v>4089</v>
      </c>
      <c r="F650" s="5">
        <f>decoded__2[[#This Row],[FRT_DEC]]-B649</f>
        <v>5</v>
      </c>
      <c r="G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INFO]]))),G649)</f>
        <v>54</v>
      </c>
    </row>
    <row r="651" spans="1:7" x14ac:dyDescent="0.25">
      <c r="A651" s="12" t="s">
        <v>483</v>
      </c>
      <c r="B651" s="19">
        <v>1556336975025</v>
      </c>
      <c r="C651" s="12" t="s">
        <v>4859</v>
      </c>
      <c r="D651" s="12" t="s">
        <v>13</v>
      </c>
      <c r="E651" s="6" t="s">
        <v>5</v>
      </c>
      <c r="F651" s="5">
        <f>decoded__2[[#This Row],[FRT_DEC]]-B650</f>
        <v>955523</v>
      </c>
      <c r="G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INFO]]))),G650)</f>
        <v>54</v>
      </c>
    </row>
    <row r="652" spans="1:7" x14ac:dyDescent="0.25">
      <c r="A652" s="12" t="s">
        <v>484</v>
      </c>
      <c r="B652" s="19">
        <v>1556336975029</v>
      </c>
      <c r="C652" s="12" t="s">
        <v>4860</v>
      </c>
      <c r="D652" s="12" t="s">
        <v>11</v>
      </c>
      <c r="E652" s="6" t="s">
        <v>4005</v>
      </c>
      <c r="F652" s="5">
        <f>decoded__2[[#This Row],[FRT_DEC]]-B651</f>
        <v>4</v>
      </c>
      <c r="G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INFO]]))),G651)</f>
        <v>54</v>
      </c>
    </row>
    <row r="653" spans="1:7" x14ac:dyDescent="0.25">
      <c r="A653" s="12" t="s">
        <v>485</v>
      </c>
      <c r="B653" s="19">
        <v>1556336975129</v>
      </c>
      <c r="C653" s="12" t="s">
        <v>4861</v>
      </c>
      <c r="D653" s="12" t="s">
        <v>12</v>
      </c>
      <c r="E653" s="6" t="s">
        <v>4</v>
      </c>
      <c r="F653" s="5">
        <f>decoded__2[[#This Row],[FRT_DEC]]-B652</f>
        <v>100</v>
      </c>
      <c r="G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INFO]]))),G652)</f>
        <v>54</v>
      </c>
    </row>
    <row r="654" spans="1:7" x14ac:dyDescent="0.25">
      <c r="A654" s="12" t="s">
        <v>486</v>
      </c>
      <c r="B654" s="19">
        <v>1556336975134</v>
      </c>
      <c r="C654" s="12" t="s">
        <v>4862</v>
      </c>
      <c r="D654" s="12" t="s">
        <v>14</v>
      </c>
      <c r="E654" s="6" t="s">
        <v>6</v>
      </c>
      <c r="F654" s="5">
        <f>decoded__2[[#This Row],[FRT_DEC]]-B653</f>
        <v>5</v>
      </c>
      <c r="G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INFO]]))),G653)</f>
        <v>54</v>
      </c>
    </row>
    <row r="655" spans="1:7" x14ac:dyDescent="0.25">
      <c r="A655" s="12" t="s">
        <v>487</v>
      </c>
      <c r="B655" s="19">
        <v>1556336975141</v>
      </c>
      <c r="C655" s="12" t="s">
        <v>4863</v>
      </c>
      <c r="D655" s="12" t="s">
        <v>14</v>
      </c>
      <c r="E655" s="6" t="s">
        <v>71</v>
      </c>
      <c r="F655" s="5">
        <f>decoded__2[[#This Row],[FRT_DEC]]-B654</f>
        <v>7</v>
      </c>
      <c r="G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INFO]]))),G654)</f>
        <v>54</v>
      </c>
    </row>
    <row r="656" spans="1:7" x14ac:dyDescent="0.25">
      <c r="A656" s="12" t="s">
        <v>488</v>
      </c>
      <c r="B656" s="19">
        <v>1556336975701</v>
      </c>
      <c r="C656" s="12" t="s">
        <v>4864</v>
      </c>
      <c r="D656" s="12" t="s">
        <v>73</v>
      </c>
      <c r="E656" s="6" t="s">
        <v>2164</v>
      </c>
      <c r="F656" s="5">
        <f>decoded__2[[#This Row],[FRT_DEC]]-B655</f>
        <v>560</v>
      </c>
      <c r="G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INFO]]))),G655)</f>
        <v>54</v>
      </c>
    </row>
    <row r="657" spans="1:7" x14ac:dyDescent="0.25">
      <c r="A657" s="12" t="s">
        <v>489</v>
      </c>
      <c r="B657" s="19">
        <v>1556336975705</v>
      </c>
      <c r="C657" s="12" t="s">
        <v>4865</v>
      </c>
      <c r="D657" s="12" t="s">
        <v>320</v>
      </c>
      <c r="E657" s="6" t="s">
        <v>4866</v>
      </c>
      <c r="F657" s="5">
        <f>decoded__2[[#This Row],[FRT_DEC]]-B656</f>
        <v>4</v>
      </c>
      <c r="G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INFO]]))),G656)</f>
        <v>54</v>
      </c>
    </row>
    <row r="658" spans="1:7" x14ac:dyDescent="0.25">
      <c r="A658" s="12" t="s">
        <v>490</v>
      </c>
      <c r="B658" s="19">
        <v>1556336975708</v>
      </c>
      <c r="C658" s="12" t="s">
        <v>4867</v>
      </c>
      <c r="D658" s="12" t="s">
        <v>241</v>
      </c>
      <c r="E658" s="6" t="s">
        <v>3764</v>
      </c>
      <c r="F658" s="5">
        <f>decoded__2[[#This Row],[FRT_DEC]]-B657</f>
        <v>3</v>
      </c>
      <c r="G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INFO]]))),G657)</f>
        <v>54</v>
      </c>
    </row>
    <row r="659" spans="1:7" x14ac:dyDescent="0.25">
      <c r="A659" s="12" t="s">
        <v>491</v>
      </c>
      <c r="B659" s="19">
        <v>1556336975736</v>
      </c>
      <c r="C659" s="12" t="s">
        <v>4868</v>
      </c>
      <c r="D659" s="12" t="s">
        <v>2162</v>
      </c>
      <c r="E659" s="6" t="s">
        <v>3745</v>
      </c>
      <c r="F659" s="5">
        <f>decoded__2[[#This Row],[FRT_DEC]]-B658</f>
        <v>28</v>
      </c>
      <c r="G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INFO]]))),G658)</f>
        <v>54</v>
      </c>
    </row>
    <row r="660" spans="1:7" x14ac:dyDescent="0.25">
      <c r="A660" s="12" t="s">
        <v>492</v>
      </c>
      <c r="B660" s="19">
        <v>1556336975742</v>
      </c>
      <c r="C660" s="12" t="s">
        <v>4869</v>
      </c>
      <c r="D660" s="12" t="s">
        <v>74</v>
      </c>
      <c r="E660" s="6" t="s">
        <v>243</v>
      </c>
      <c r="F660" s="5">
        <f>decoded__2[[#This Row],[FRT_DEC]]-B659</f>
        <v>6</v>
      </c>
      <c r="G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INFO]]))),G659)</f>
        <v>54</v>
      </c>
    </row>
    <row r="661" spans="1:7" x14ac:dyDescent="0.25">
      <c r="A661" s="12" t="s">
        <v>493</v>
      </c>
      <c r="B661" s="19">
        <v>1556336975747</v>
      </c>
      <c r="C661" s="12" t="s">
        <v>4870</v>
      </c>
      <c r="D661" s="12" t="s">
        <v>74</v>
      </c>
      <c r="E661" s="6" t="s">
        <v>4871</v>
      </c>
      <c r="F661" s="5">
        <f>decoded__2[[#This Row],[FRT_DEC]]-B660</f>
        <v>5</v>
      </c>
      <c r="G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INFO]]))),G660)</f>
        <v>54</v>
      </c>
    </row>
    <row r="662" spans="1:7" x14ac:dyDescent="0.25">
      <c r="A662" s="12" t="s">
        <v>494</v>
      </c>
      <c r="B662" s="19">
        <v>1556336975761</v>
      </c>
      <c r="C662" s="12" t="s">
        <v>4872</v>
      </c>
      <c r="D662" s="12" t="s">
        <v>51</v>
      </c>
      <c r="E662" s="6" t="s">
        <v>3747</v>
      </c>
      <c r="F662" s="5">
        <f>decoded__2[[#This Row],[FRT_DEC]]-B661</f>
        <v>14</v>
      </c>
      <c r="G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INFO]]))),G661)</f>
        <v>54</v>
      </c>
    </row>
    <row r="663" spans="1:7" x14ac:dyDescent="0.25">
      <c r="A663" s="12" t="s">
        <v>495</v>
      </c>
      <c r="B663" s="19">
        <v>1556336975763</v>
      </c>
      <c r="C663" s="12" t="s">
        <v>4873</v>
      </c>
      <c r="D663" s="12" t="s">
        <v>51</v>
      </c>
      <c r="E663" s="6" t="s">
        <v>4874</v>
      </c>
      <c r="F663" s="5">
        <f>decoded__2[[#This Row],[FRT_DEC]]-B662</f>
        <v>2</v>
      </c>
      <c r="G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INFO]]))),G662)</f>
        <v>54</v>
      </c>
    </row>
    <row r="664" spans="1:7" x14ac:dyDescent="0.25">
      <c r="A664" s="12" t="s">
        <v>496</v>
      </c>
      <c r="B664" s="19">
        <v>1556336975767</v>
      </c>
      <c r="C664" s="12" t="s">
        <v>4875</v>
      </c>
      <c r="D664" s="12" t="s">
        <v>247</v>
      </c>
      <c r="E664" s="6" t="s">
        <v>248</v>
      </c>
      <c r="F664" s="5">
        <f>decoded__2[[#This Row],[FRT_DEC]]-B663</f>
        <v>4</v>
      </c>
      <c r="G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INFO]]))),G663)</f>
        <v>54</v>
      </c>
    </row>
    <row r="665" spans="1:7" x14ac:dyDescent="0.25">
      <c r="A665" s="12" t="s">
        <v>497</v>
      </c>
      <c r="B665" s="19">
        <v>1556336975772</v>
      </c>
      <c r="C665" s="12" t="s">
        <v>4876</v>
      </c>
      <c r="D665" s="12" t="s">
        <v>11</v>
      </c>
      <c r="E665" s="6" t="s">
        <v>4019</v>
      </c>
      <c r="F665" s="5">
        <f>decoded__2[[#This Row],[FRT_DEC]]-B664</f>
        <v>5</v>
      </c>
      <c r="G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INFO]]))),G664)</f>
        <v>54</v>
      </c>
    </row>
    <row r="666" spans="1:7" x14ac:dyDescent="0.25">
      <c r="A666" s="12" t="s">
        <v>498</v>
      </c>
      <c r="B666" s="19">
        <v>1556336975784</v>
      </c>
      <c r="C666" s="12" t="s">
        <v>4877</v>
      </c>
      <c r="D666" s="12" t="s">
        <v>52</v>
      </c>
      <c r="E666" s="6" t="s">
        <v>321</v>
      </c>
      <c r="F666" s="5">
        <f>decoded__2[[#This Row],[FRT_DEC]]-B665</f>
        <v>12</v>
      </c>
      <c r="G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INFO]]))),G665)</f>
        <v>54</v>
      </c>
    </row>
    <row r="667" spans="1:7" x14ac:dyDescent="0.25">
      <c r="A667" s="12" t="s">
        <v>499</v>
      </c>
      <c r="B667" s="19">
        <v>1556336975793</v>
      </c>
      <c r="C667" s="12" t="s">
        <v>4878</v>
      </c>
      <c r="D667" s="12" t="s">
        <v>2082</v>
      </c>
      <c r="E667" s="6" t="s">
        <v>4009</v>
      </c>
      <c r="F667" s="5">
        <f>decoded__2[[#This Row],[FRT_DEC]]-B666</f>
        <v>9</v>
      </c>
      <c r="G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INFO]]))),G666)</f>
        <v>54</v>
      </c>
    </row>
    <row r="668" spans="1:7" x14ac:dyDescent="0.25">
      <c r="A668" s="12" t="s">
        <v>500</v>
      </c>
      <c r="B668" s="19">
        <v>1556336975797</v>
      </c>
      <c r="C668" s="12" t="s">
        <v>4879</v>
      </c>
      <c r="D668" s="12" t="s">
        <v>322</v>
      </c>
      <c r="E668" s="6" t="s">
        <v>4880</v>
      </c>
      <c r="F668" s="5">
        <f>decoded__2[[#This Row],[FRT_DEC]]-B667</f>
        <v>4</v>
      </c>
      <c r="G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INFO]]))),G667)</f>
        <v>54</v>
      </c>
    </row>
    <row r="669" spans="1:7" x14ac:dyDescent="0.25">
      <c r="A669" s="12" t="s">
        <v>501</v>
      </c>
      <c r="B669" s="19">
        <v>1556336975815</v>
      </c>
      <c r="C669" s="12" t="s">
        <v>4881</v>
      </c>
      <c r="D669" s="12" t="s">
        <v>12</v>
      </c>
      <c r="E669" s="6" t="s">
        <v>4</v>
      </c>
      <c r="F669" s="5">
        <f>decoded__2[[#This Row],[FRT_DEC]]-B668</f>
        <v>18</v>
      </c>
      <c r="G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INFO]]))),G668)</f>
        <v>54</v>
      </c>
    </row>
    <row r="670" spans="1:7" x14ac:dyDescent="0.25">
      <c r="A670" s="12" t="s">
        <v>502</v>
      </c>
      <c r="B670" s="19">
        <v>1556336975821</v>
      </c>
      <c r="C670" s="12" t="s">
        <v>4882</v>
      </c>
      <c r="D670" s="12" t="s">
        <v>8</v>
      </c>
      <c r="E670" s="6" t="s">
        <v>4089</v>
      </c>
      <c r="F670" s="5">
        <f>decoded__2[[#This Row],[FRT_DEC]]-B669</f>
        <v>6</v>
      </c>
      <c r="G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INFO]]))),G669)</f>
        <v>54</v>
      </c>
    </row>
    <row r="671" spans="1:7" x14ac:dyDescent="0.25">
      <c r="A671" s="12" t="s">
        <v>503</v>
      </c>
      <c r="B671" s="19">
        <v>1556336976753</v>
      </c>
      <c r="C671" s="12" t="s">
        <v>4883</v>
      </c>
      <c r="D671" s="12" t="s">
        <v>10</v>
      </c>
      <c r="E671" s="6" t="s">
        <v>4884</v>
      </c>
      <c r="F671" s="5">
        <f>decoded__2[[#This Row],[FRT_DEC]]-B670</f>
        <v>932</v>
      </c>
      <c r="G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INFO]]))),G670)</f>
        <v>54</v>
      </c>
    </row>
    <row r="672" spans="1:7" ht="30" x14ac:dyDescent="0.25">
      <c r="A672" s="12" t="s">
        <v>504</v>
      </c>
      <c r="B672" s="19">
        <v>1556336976757</v>
      </c>
      <c r="C672" s="12" t="s">
        <v>4885</v>
      </c>
      <c r="D672" s="12" t="s">
        <v>10</v>
      </c>
      <c r="E672" s="6" t="s">
        <v>4886</v>
      </c>
      <c r="F672" s="5">
        <f>decoded__2[[#This Row],[FRT_DEC]]-B671</f>
        <v>4</v>
      </c>
      <c r="G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INFO]]))),G671)</f>
        <v>54</v>
      </c>
    </row>
    <row r="673" spans="1:7" x14ac:dyDescent="0.25">
      <c r="A673" s="12" t="s">
        <v>505</v>
      </c>
      <c r="B673" s="19">
        <v>1556336976760</v>
      </c>
      <c r="C673" s="12" t="s">
        <v>4887</v>
      </c>
      <c r="D673" s="12" t="s">
        <v>10</v>
      </c>
      <c r="E673" s="6" t="s">
        <v>4888</v>
      </c>
      <c r="F673" s="5">
        <f>decoded__2[[#This Row],[FRT_DEC]]-B672</f>
        <v>3</v>
      </c>
      <c r="G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INFO]]))),G672)</f>
        <v>54</v>
      </c>
    </row>
    <row r="674" spans="1:7" x14ac:dyDescent="0.25">
      <c r="A674" s="12" t="s">
        <v>506</v>
      </c>
      <c r="B674" s="19">
        <v>1556336976764</v>
      </c>
      <c r="C674" s="12" t="s">
        <v>4889</v>
      </c>
      <c r="D674" s="12" t="s">
        <v>1131</v>
      </c>
      <c r="E674" s="6" t="s">
        <v>2120</v>
      </c>
      <c r="F674" s="5">
        <f>decoded__2[[#This Row],[FRT_DEC]]-B673</f>
        <v>4</v>
      </c>
      <c r="G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INFO]]))),G673)</f>
        <v>54</v>
      </c>
    </row>
    <row r="675" spans="1:7" x14ac:dyDescent="0.25">
      <c r="A675" s="12" t="s">
        <v>507</v>
      </c>
      <c r="B675" s="19">
        <v>1556336976769</v>
      </c>
      <c r="C675" s="12" t="s">
        <v>4890</v>
      </c>
      <c r="D675" s="12" t="s">
        <v>1131</v>
      </c>
      <c r="E675" s="6" t="s">
        <v>2128</v>
      </c>
      <c r="F675" s="5">
        <f>decoded__2[[#This Row],[FRT_DEC]]-B674</f>
        <v>5</v>
      </c>
      <c r="G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INFO]]))),G674)</f>
        <v>54</v>
      </c>
    </row>
    <row r="676" spans="1:7" x14ac:dyDescent="0.25">
      <c r="A676" s="12" t="s">
        <v>508</v>
      </c>
      <c r="B676" s="19">
        <v>1556336976773</v>
      </c>
      <c r="C676" s="12" t="s">
        <v>4891</v>
      </c>
      <c r="D676" s="12" t="s">
        <v>65</v>
      </c>
      <c r="E676" s="6" t="s">
        <v>66</v>
      </c>
      <c r="F676" s="5">
        <f>decoded__2[[#This Row],[FRT_DEC]]-B675</f>
        <v>4</v>
      </c>
      <c r="G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INFO]]))),G675)</f>
        <v>54</v>
      </c>
    </row>
    <row r="677" spans="1:7" x14ac:dyDescent="0.25">
      <c r="A677" s="12" t="s">
        <v>509</v>
      </c>
      <c r="B677" s="19">
        <v>1556336976779</v>
      </c>
      <c r="C677" s="12" t="s">
        <v>4892</v>
      </c>
      <c r="D677" s="12" t="s">
        <v>97</v>
      </c>
      <c r="E677" s="6" t="s">
        <v>2129</v>
      </c>
      <c r="F677" s="5">
        <f>decoded__2[[#This Row],[FRT_DEC]]-B676</f>
        <v>6</v>
      </c>
      <c r="G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INFO]]))),G676)</f>
        <v>54</v>
      </c>
    </row>
    <row r="678" spans="1:7" x14ac:dyDescent="0.25">
      <c r="A678" s="12" t="s">
        <v>510</v>
      </c>
      <c r="B678" s="19">
        <v>1556336976791</v>
      </c>
      <c r="C678" s="12" t="s">
        <v>4893</v>
      </c>
      <c r="D678" s="12" t="s">
        <v>9</v>
      </c>
      <c r="E678" s="6" t="s">
        <v>4002</v>
      </c>
      <c r="F678" s="5">
        <f>decoded__2[[#This Row],[FRT_DEC]]-B677</f>
        <v>12</v>
      </c>
      <c r="G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INFO]]))),G677)</f>
        <v>54</v>
      </c>
    </row>
    <row r="679" spans="1:7" x14ac:dyDescent="0.25">
      <c r="A679" s="12" t="s">
        <v>511</v>
      </c>
      <c r="B679" s="19">
        <v>1556336976796</v>
      </c>
      <c r="C679" s="12" t="s">
        <v>4894</v>
      </c>
      <c r="D679" s="12" t="s">
        <v>16</v>
      </c>
      <c r="E679" s="6" t="s">
        <v>4040</v>
      </c>
      <c r="F679" s="5">
        <f>decoded__2[[#This Row],[FRT_DEC]]-B678</f>
        <v>5</v>
      </c>
      <c r="G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INFO]]))),G678)</f>
        <v>55</v>
      </c>
    </row>
    <row r="680" spans="1:7" x14ac:dyDescent="0.25">
      <c r="A680" s="12" t="s">
        <v>699</v>
      </c>
      <c r="B680" s="19">
        <v>1556336976816</v>
      </c>
      <c r="C680" s="12" t="s">
        <v>4895</v>
      </c>
      <c r="D680" s="12" t="s">
        <v>97</v>
      </c>
      <c r="E680" s="6" t="s">
        <v>2131</v>
      </c>
      <c r="F680" s="5">
        <f>decoded__2[[#This Row],[FRT_DEC]]-B679</f>
        <v>20</v>
      </c>
      <c r="G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INFO]]))),G679)</f>
        <v>55</v>
      </c>
    </row>
    <row r="681" spans="1:7" x14ac:dyDescent="0.25">
      <c r="A681" s="12" t="s">
        <v>659</v>
      </c>
      <c r="B681" s="19">
        <v>1556336976837</v>
      </c>
      <c r="C681" s="12" t="s">
        <v>4896</v>
      </c>
      <c r="D681" s="12" t="s">
        <v>3726</v>
      </c>
      <c r="E681" s="6" t="s">
        <v>4897</v>
      </c>
      <c r="F681" s="5">
        <f>decoded__2[[#This Row],[FRT_DEC]]-B680</f>
        <v>21</v>
      </c>
      <c r="G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INFO]]))),G680)</f>
        <v>55</v>
      </c>
    </row>
    <row r="682" spans="1:7" x14ac:dyDescent="0.25">
      <c r="A682" s="12" t="s">
        <v>512</v>
      </c>
      <c r="B682" s="19">
        <v>1556336976841</v>
      </c>
      <c r="C682" s="12" t="s">
        <v>4898</v>
      </c>
      <c r="D682" s="12" t="s">
        <v>3726</v>
      </c>
      <c r="E682" s="6" t="s">
        <v>3986</v>
      </c>
      <c r="F682" s="5">
        <f>decoded__2[[#This Row],[FRT_DEC]]-B681</f>
        <v>4</v>
      </c>
      <c r="G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INFO]]))),G681)</f>
        <v>55</v>
      </c>
    </row>
    <row r="683" spans="1:7" x14ac:dyDescent="0.25">
      <c r="A683" s="12" t="s">
        <v>513</v>
      </c>
      <c r="B683" s="19">
        <v>1556336977745</v>
      </c>
      <c r="C683" s="12" t="s">
        <v>4899</v>
      </c>
      <c r="D683" s="12" t="s">
        <v>275</v>
      </c>
      <c r="E683" s="6" t="s">
        <v>4900</v>
      </c>
      <c r="F683" s="5">
        <f>decoded__2[[#This Row],[FRT_DEC]]-B682</f>
        <v>904</v>
      </c>
      <c r="G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INFO]]))),G682)</f>
        <v>55</v>
      </c>
    </row>
    <row r="684" spans="1:7" x14ac:dyDescent="0.25">
      <c r="A684" s="12" t="s">
        <v>660</v>
      </c>
      <c r="B684" s="19">
        <v>1556336980835</v>
      </c>
      <c r="C684" s="12" t="s">
        <v>4901</v>
      </c>
      <c r="D684" s="12" t="s">
        <v>15</v>
      </c>
      <c r="E684" s="6" t="s">
        <v>4902</v>
      </c>
      <c r="F684" s="5">
        <f>decoded__2[[#This Row],[FRT_DEC]]-B683</f>
        <v>3090</v>
      </c>
      <c r="G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INFO]]))),G683)</f>
        <v>55</v>
      </c>
    </row>
    <row r="685" spans="1:7" x14ac:dyDescent="0.25">
      <c r="A685" s="12" t="s">
        <v>661</v>
      </c>
      <c r="B685" s="19">
        <v>1556336980837</v>
      </c>
      <c r="C685" s="12" t="s">
        <v>4903</v>
      </c>
      <c r="D685" s="12" t="s">
        <v>15</v>
      </c>
      <c r="E685" s="6" t="s">
        <v>3987</v>
      </c>
      <c r="F685" s="5">
        <f>decoded__2[[#This Row],[FRT_DEC]]-B684</f>
        <v>2</v>
      </c>
      <c r="G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INFO]]))),G684)</f>
        <v>55</v>
      </c>
    </row>
    <row r="686" spans="1:7" x14ac:dyDescent="0.25">
      <c r="A686" s="12" t="s">
        <v>662</v>
      </c>
      <c r="B686" s="19">
        <v>1556336980840</v>
      </c>
      <c r="C686" s="12" t="s">
        <v>4904</v>
      </c>
      <c r="D686" s="12" t="s">
        <v>3744</v>
      </c>
      <c r="E686" s="6" t="s">
        <v>4905</v>
      </c>
      <c r="F686" s="5">
        <f>decoded__2[[#This Row],[FRT_DEC]]-B685</f>
        <v>3</v>
      </c>
      <c r="G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INFO]]))),G685)</f>
        <v>55</v>
      </c>
    </row>
    <row r="687" spans="1:7" x14ac:dyDescent="0.25">
      <c r="A687" s="12" t="s">
        <v>663</v>
      </c>
      <c r="B687" s="19">
        <v>1556336980842</v>
      </c>
      <c r="C687" s="12" t="s">
        <v>4906</v>
      </c>
      <c r="D687" s="12" t="s">
        <v>3744</v>
      </c>
      <c r="E687" s="6" t="s">
        <v>3988</v>
      </c>
      <c r="F687" s="5">
        <f>decoded__2[[#This Row],[FRT_DEC]]-B686</f>
        <v>2</v>
      </c>
      <c r="G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INFO]]))),G686)</f>
        <v>55</v>
      </c>
    </row>
    <row r="688" spans="1:7" x14ac:dyDescent="0.25">
      <c r="A688" s="12" t="s">
        <v>664</v>
      </c>
      <c r="B688" s="19">
        <v>1556336980876</v>
      </c>
      <c r="C688" s="12" t="s">
        <v>4907</v>
      </c>
      <c r="D688" s="12" t="s">
        <v>3765</v>
      </c>
      <c r="E688" s="6" t="s">
        <v>3766</v>
      </c>
      <c r="F688" s="5">
        <f>decoded__2[[#This Row],[FRT_DEC]]-B687</f>
        <v>34</v>
      </c>
      <c r="G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INFO]]))),G687)</f>
        <v>55</v>
      </c>
    </row>
    <row r="689" spans="1:7" x14ac:dyDescent="0.25">
      <c r="A689" s="12" t="s">
        <v>665</v>
      </c>
      <c r="B689" s="19">
        <v>1556336980881</v>
      </c>
      <c r="C689" s="12" t="s">
        <v>4908</v>
      </c>
      <c r="D689" s="12" t="s">
        <v>267</v>
      </c>
      <c r="E689" s="6" t="s">
        <v>2165</v>
      </c>
      <c r="F689" s="5">
        <f>decoded__2[[#This Row],[FRT_DEC]]-B688</f>
        <v>5</v>
      </c>
      <c r="G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INFO]]))),G688)</f>
        <v>55</v>
      </c>
    </row>
    <row r="690" spans="1:7" x14ac:dyDescent="0.25">
      <c r="A690" s="12" t="s">
        <v>514</v>
      </c>
      <c r="B690" s="19">
        <v>1556336980883</v>
      </c>
      <c r="C690" s="12" t="s">
        <v>4909</v>
      </c>
      <c r="D690" s="12" t="s">
        <v>269</v>
      </c>
      <c r="E690" s="6" t="s">
        <v>4086</v>
      </c>
      <c r="F690" s="5">
        <f>decoded__2[[#This Row],[FRT_DEC]]-B689</f>
        <v>2</v>
      </c>
      <c r="G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INFO]]))),G689)</f>
        <v>55</v>
      </c>
    </row>
    <row r="691" spans="1:7" x14ac:dyDescent="0.25">
      <c r="A691" s="12" t="s">
        <v>515</v>
      </c>
      <c r="B691" s="19">
        <v>1556336980889</v>
      </c>
      <c r="C691" s="12" t="s">
        <v>4910</v>
      </c>
      <c r="D691" s="12" t="s">
        <v>1131</v>
      </c>
      <c r="E691" s="6" t="s">
        <v>2132</v>
      </c>
      <c r="F691" s="5">
        <f>decoded__2[[#This Row],[FRT_DEC]]-B690</f>
        <v>6</v>
      </c>
      <c r="G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INFO]]))),G690)</f>
        <v>55</v>
      </c>
    </row>
    <row r="692" spans="1:7" x14ac:dyDescent="0.25">
      <c r="A692" s="12" t="s">
        <v>516</v>
      </c>
      <c r="B692" s="19">
        <v>1556336980893</v>
      </c>
      <c r="C692" s="12" t="s">
        <v>4911</v>
      </c>
      <c r="D692" s="12" t="s">
        <v>97</v>
      </c>
      <c r="E692" s="6" t="s">
        <v>2133</v>
      </c>
      <c r="F692" s="5">
        <f>decoded__2[[#This Row],[FRT_DEC]]-B691</f>
        <v>4</v>
      </c>
      <c r="G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INFO]]))),G691)</f>
        <v>55</v>
      </c>
    </row>
    <row r="693" spans="1:7" x14ac:dyDescent="0.25">
      <c r="A693" s="12" t="s">
        <v>666</v>
      </c>
      <c r="B693" s="19">
        <v>1556336980897</v>
      </c>
      <c r="C693" s="12" t="s">
        <v>4912</v>
      </c>
      <c r="D693" s="12" t="s">
        <v>97</v>
      </c>
      <c r="E693" s="6" t="s">
        <v>2134</v>
      </c>
      <c r="F693" s="5">
        <f>decoded__2[[#This Row],[FRT_DEC]]-B692</f>
        <v>4</v>
      </c>
      <c r="G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INFO]]))),G692)</f>
        <v>55</v>
      </c>
    </row>
    <row r="694" spans="1:7" x14ac:dyDescent="0.25">
      <c r="A694" s="12" t="s">
        <v>698</v>
      </c>
      <c r="B694" s="19">
        <v>1556336980907</v>
      </c>
      <c r="C694" s="12" t="s">
        <v>4913</v>
      </c>
      <c r="D694" s="12" t="s">
        <v>272</v>
      </c>
      <c r="E694" s="6" t="s">
        <v>4914</v>
      </c>
      <c r="F694" s="5">
        <f>decoded__2[[#This Row],[FRT_DEC]]-B693</f>
        <v>10</v>
      </c>
      <c r="G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INFO]]))),G693)</f>
        <v>55</v>
      </c>
    </row>
    <row r="695" spans="1:7" x14ac:dyDescent="0.25">
      <c r="A695" s="12" t="s">
        <v>517</v>
      </c>
      <c r="B695" s="19">
        <v>1556336981438</v>
      </c>
      <c r="C695" s="12" t="s">
        <v>4915</v>
      </c>
      <c r="D695" s="12" t="s">
        <v>1131</v>
      </c>
      <c r="E695" s="6" t="s">
        <v>2135</v>
      </c>
      <c r="F695" s="5">
        <f>decoded__2[[#This Row],[FRT_DEC]]-B694</f>
        <v>531</v>
      </c>
      <c r="G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INFO]]))),G694)</f>
        <v>55</v>
      </c>
    </row>
    <row r="696" spans="1:7" x14ac:dyDescent="0.25">
      <c r="A696" s="12" t="s">
        <v>518</v>
      </c>
      <c r="B696" s="19">
        <v>1556336981445</v>
      </c>
      <c r="C696" s="12" t="s">
        <v>4916</v>
      </c>
      <c r="D696" s="12" t="s">
        <v>97</v>
      </c>
      <c r="E696" s="6" t="s">
        <v>2136</v>
      </c>
      <c r="F696" s="5">
        <f>decoded__2[[#This Row],[FRT_DEC]]-B695</f>
        <v>7</v>
      </c>
      <c r="G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INFO]]))),G695)</f>
        <v>55</v>
      </c>
    </row>
    <row r="697" spans="1:7" x14ac:dyDescent="0.25">
      <c r="A697" s="12" t="s">
        <v>667</v>
      </c>
      <c r="B697" s="19">
        <v>1556336981457</v>
      </c>
      <c r="C697" s="12" t="s">
        <v>4917</v>
      </c>
      <c r="D697" s="12" t="s">
        <v>3727</v>
      </c>
      <c r="E697" s="6" t="s">
        <v>4918</v>
      </c>
      <c r="F697" s="5">
        <f>decoded__2[[#This Row],[FRT_DEC]]-B696</f>
        <v>12</v>
      </c>
      <c r="G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INFO]]))),G696)</f>
        <v>55</v>
      </c>
    </row>
    <row r="698" spans="1:7" x14ac:dyDescent="0.25">
      <c r="A698" s="12" t="s">
        <v>519</v>
      </c>
      <c r="B698" s="19">
        <v>1556336981598</v>
      </c>
      <c r="C698" s="12" t="s">
        <v>4919</v>
      </c>
      <c r="D698" s="12" t="s">
        <v>289</v>
      </c>
      <c r="E698" s="6" t="s">
        <v>4920</v>
      </c>
      <c r="F698" s="5">
        <f>decoded__2[[#This Row],[FRT_DEC]]-B697</f>
        <v>141</v>
      </c>
      <c r="G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INFO]]))),G697)</f>
        <v>55</v>
      </c>
    </row>
    <row r="699" spans="1:7" x14ac:dyDescent="0.25">
      <c r="A699" s="12" t="s">
        <v>520</v>
      </c>
      <c r="B699" s="19">
        <v>1556336982765</v>
      </c>
      <c r="C699" s="12" t="s">
        <v>4921</v>
      </c>
      <c r="D699" s="12" t="s">
        <v>109</v>
      </c>
      <c r="E699" s="6" t="s">
        <v>3759</v>
      </c>
      <c r="F699" s="5">
        <f>decoded__2[[#This Row],[FRT_DEC]]-B698</f>
        <v>1167</v>
      </c>
      <c r="G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INFO]]))),G698)</f>
        <v>55</v>
      </c>
    </row>
    <row r="700" spans="1:7" x14ac:dyDescent="0.25">
      <c r="A700" s="12" t="s">
        <v>521</v>
      </c>
      <c r="B700" s="19">
        <v>1556336982768</v>
      </c>
      <c r="C700" s="12" t="s">
        <v>4922</v>
      </c>
      <c r="D700" s="12" t="s">
        <v>3742</v>
      </c>
      <c r="E700" s="6" t="s">
        <v>4923</v>
      </c>
      <c r="F700" s="5">
        <f>decoded__2[[#This Row],[FRT_DEC]]-B699</f>
        <v>3</v>
      </c>
      <c r="G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INFO]]))),G699)</f>
        <v>55</v>
      </c>
    </row>
    <row r="701" spans="1:7" x14ac:dyDescent="0.25">
      <c r="A701" s="12" t="s">
        <v>522</v>
      </c>
      <c r="B701" s="19">
        <v>1556336982770</v>
      </c>
      <c r="C701" s="12" t="s">
        <v>4924</v>
      </c>
      <c r="D701" s="12" t="s">
        <v>3742</v>
      </c>
      <c r="E701" s="6" t="s">
        <v>3982</v>
      </c>
      <c r="F701" s="5">
        <f>decoded__2[[#This Row],[FRT_DEC]]-B700</f>
        <v>2</v>
      </c>
      <c r="G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INFO]]))),G700)</f>
        <v>55</v>
      </c>
    </row>
    <row r="702" spans="1:7" x14ac:dyDescent="0.25">
      <c r="A702" s="12" t="s">
        <v>523</v>
      </c>
      <c r="B702" s="19">
        <v>1556336982784</v>
      </c>
      <c r="C702" s="12" t="s">
        <v>4925</v>
      </c>
      <c r="D702" s="12" t="s">
        <v>1131</v>
      </c>
      <c r="E702" s="6" t="s">
        <v>2137</v>
      </c>
      <c r="F702" s="5">
        <f>decoded__2[[#This Row],[FRT_DEC]]-B701</f>
        <v>14</v>
      </c>
      <c r="G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INFO]]))),G701)</f>
        <v>55</v>
      </c>
    </row>
    <row r="703" spans="1:7" x14ac:dyDescent="0.25">
      <c r="A703" s="12" t="s">
        <v>1159</v>
      </c>
      <c r="B703" s="19">
        <v>1556336982790</v>
      </c>
      <c r="C703" s="12" t="s">
        <v>4926</v>
      </c>
      <c r="D703" s="12" t="s">
        <v>97</v>
      </c>
      <c r="E703" s="6" t="s">
        <v>2138</v>
      </c>
      <c r="F703" s="5">
        <f>decoded__2[[#This Row],[FRT_DEC]]-B702</f>
        <v>6</v>
      </c>
      <c r="G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INFO]]))),G702)</f>
        <v>55</v>
      </c>
    </row>
    <row r="704" spans="1:7" x14ac:dyDescent="0.25">
      <c r="A704" s="12" t="s">
        <v>524</v>
      </c>
      <c r="B704" s="19">
        <v>1556336982857</v>
      </c>
      <c r="C704" s="12" t="s">
        <v>4927</v>
      </c>
      <c r="D704" s="12" t="s">
        <v>110</v>
      </c>
      <c r="E704" s="6" t="s">
        <v>290</v>
      </c>
      <c r="F704" s="5">
        <f>decoded__2[[#This Row],[FRT_DEC]]-B703</f>
        <v>67</v>
      </c>
      <c r="G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INFO]]))),G703)</f>
        <v>55</v>
      </c>
    </row>
    <row r="705" spans="1:7" x14ac:dyDescent="0.25">
      <c r="A705" s="12" t="s">
        <v>525</v>
      </c>
      <c r="B705" s="19">
        <v>1556336982869</v>
      </c>
      <c r="C705" s="12" t="s">
        <v>4928</v>
      </c>
      <c r="D705" s="12" t="s">
        <v>1131</v>
      </c>
      <c r="E705" s="6" t="s">
        <v>2139</v>
      </c>
      <c r="F705" s="5">
        <f>decoded__2[[#This Row],[FRT_DEC]]-B704</f>
        <v>12</v>
      </c>
      <c r="G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INFO]]))),G704)</f>
        <v>55</v>
      </c>
    </row>
    <row r="706" spans="1:7" x14ac:dyDescent="0.25">
      <c r="A706" s="12" t="s">
        <v>526</v>
      </c>
      <c r="B706" s="19">
        <v>1556336982874</v>
      </c>
      <c r="C706" s="12" t="s">
        <v>4929</v>
      </c>
      <c r="D706" s="12" t="s">
        <v>97</v>
      </c>
      <c r="E706" s="6" t="s">
        <v>2140</v>
      </c>
      <c r="F706" s="5">
        <f>decoded__2[[#This Row],[FRT_DEC]]-B705</f>
        <v>5</v>
      </c>
      <c r="G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INFO]]))),G705)</f>
        <v>55</v>
      </c>
    </row>
    <row r="707" spans="1:7" x14ac:dyDescent="0.25">
      <c r="A707" s="12" t="s">
        <v>527</v>
      </c>
      <c r="B707" s="19">
        <v>1556336983513</v>
      </c>
      <c r="C707" s="12" t="s">
        <v>4930</v>
      </c>
      <c r="D707" s="12" t="s">
        <v>112</v>
      </c>
      <c r="E707" s="6" t="s">
        <v>3757</v>
      </c>
      <c r="F707" s="5">
        <f>decoded__2[[#This Row],[FRT_DEC]]-B706</f>
        <v>639</v>
      </c>
      <c r="G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INFO]]))),G706)</f>
        <v>55</v>
      </c>
    </row>
    <row r="708" spans="1:7" x14ac:dyDescent="0.25">
      <c r="A708" s="12" t="s">
        <v>528</v>
      </c>
      <c r="B708" s="19">
        <v>1556336983527</v>
      </c>
      <c r="C708" s="12" t="s">
        <v>4931</v>
      </c>
      <c r="D708" s="12" t="s">
        <v>1131</v>
      </c>
      <c r="E708" s="6" t="s">
        <v>2141</v>
      </c>
      <c r="F708" s="5">
        <f>decoded__2[[#This Row],[FRT_DEC]]-B707</f>
        <v>14</v>
      </c>
      <c r="G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INFO]]))),G707)</f>
        <v>55</v>
      </c>
    </row>
    <row r="709" spans="1:7" x14ac:dyDescent="0.25">
      <c r="A709" s="12" t="s">
        <v>529</v>
      </c>
      <c r="B709" s="19">
        <v>1556336983532</v>
      </c>
      <c r="C709" s="12" t="s">
        <v>4932</v>
      </c>
      <c r="D709" s="12" t="s">
        <v>97</v>
      </c>
      <c r="E709" s="6" t="s">
        <v>2142</v>
      </c>
      <c r="F709" s="5">
        <f>decoded__2[[#This Row],[FRT_DEC]]-B708</f>
        <v>5</v>
      </c>
      <c r="G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INFO]]))),G708)</f>
        <v>55</v>
      </c>
    </row>
    <row r="710" spans="1:7" x14ac:dyDescent="0.25">
      <c r="A710" s="12" t="s">
        <v>530</v>
      </c>
      <c r="B710" s="19">
        <v>1556336983539</v>
      </c>
      <c r="C710" s="12" t="s">
        <v>4933</v>
      </c>
      <c r="D710" s="12" t="s">
        <v>11</v>
      </c>
      <c r="E710" s="6" t="s">
        <v>4006</v>
      </c>
      <c r="F710" s="5">
        <f>decoded__2[[#This Row],[FRT_DEC]]-B709</f>
        <v>7</v>
      </c>
      <c r="G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INFO]]))),G709)</f>
        <v>55</v>
      </c>
    </row>
    <row r="711" spans="1:7" x14ac:dyDescent="0.25">
      <c r="A711" s="12" t="s">
        <v>531</v>
      </c>
      <c r="B711" s="19">
        <v>1556336983548</v>
      </c>
      <c r="C711" s="12" t="s">
        <v>4934</v>
      </c>
      <c r="D711" s="12" t="s">
        <v>52</v>
      </c>
      <c r="E711" s="6" t="s">
        <v>2078</v>
      </c>
      <c r="F711" s="5">
        <f>decoded__2[[#This Row],[FRT_DEC]]-B710</f>
        <v>9</v>
      </c>
      <c r="G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INFO]]))),G710)</f>
        <v>55</v>
      </c>
    </row>
    <row r="712" spans="1:7" x14ac:dyDescent="0.25">
      <c r="A712" s="12" t="s">
        <v>532</v>
      </c>
      <c r="B712" s="19">
        <v>1556336983551</v>
      </c>
      <c r="C712" s="12" t="s">
        <v>4935</v>
      </c>
      <c r="D712" s="12" t="s">
        <v>2079</v>
      </c>
      <c r="E712" s="6" t="s">
        <v>4041</v>
      </c>
      <c r="F712" s="5">
        <f>decoded__2[[#This Row],[FRT_DEC]]-B711</f>
        <v>3</v>
      </c>
      <c r="G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INFO]]))),G711)</f>
        <v>55</v>
      </c>
    </row>
    <row r="713" spans="1:7" x14ac:dyDescent="0.25">
      <c r="A713" s="12" t="s">
        <v>533</v>
      </c>
      <c r="B713" s="19">
        <v>1556336983574</v>
      </c>
      <c r="C713" s="12" t="s">
        <v>4936</v>
      </c>
      <c r="D713" s="12" t="s">
        <v>12</v>
      </c>
      <c r="E713" s="6" t="s">
        <v>4</v>
      </c>
      <c r="F713" s="5">
        <f>decoded__2[[#This Row],[FRT_DEC]]-B712</f>
        <v>23</v>
      </c>
      <c r="G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INFO]]))),G712)</f>
        <v>55</v>
      </c>
    </row>
    <row r="714" spans="1:7" x14ac:dyDescent="0.25">
      <c r="A714" s="12" t="s">
        <v>534</v>
      </c>
      <c r="B714" s="19">
        <v>1556336983583</v>
      </c>
      <c r="C714" s="12" t="s">
        <v>4937</v>
      </c>
      <c r="D714" s="12" t="s">
        <v>8</v>
      </c>
      <c r="E714" s="6" t="s">
        <v>4089</v>
      </c>
      <c r="F714" s="5">
        <f>decoded__2[[#This Row],[FRT_DEC]]-B713</f>
        <v>9</v>
      </c>
      <c r="G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INFO]]))),G713)</f>
        <v>55</v>
      </c>
    </row>
    <row r="715" spans="1:7" x14ac:dyDescent="0.25">
      <c r="A715" s="12" t="s">
        <v>535</v>
      </c>
      <c r="B715" s="19">
        <v>1556336983770</v>
      </c>
      <c r="C715" s="12" t="s">
        <v>4938</v>
      </c>
      <c r="D715" s="12" t="s">
        <v>13</v>
      </c>
      <c r="E715" s="6" t="s">
        <v>5</v>
      </c>
      <c r="F715" s="5">
        <f>decoded__2[[#This Row],[FRT_DEC]]-B714</f>
        <v>187</v>
      </c>
      <c r="G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INFO]]))),G714)</f>
        <v>55</v>
      </c>
    </row>
    <row r="716" spans="1:7" x14ac:dyDescent="0.25">
      <c r="A716" s="12" t="s">
        <v>536</v>
      </c>
      <c r="B716" s="19">
        <v>1556336983774</v>
      </c>
      <c r="C716" s="12" t="s">
        <v>4939</v>
      </c>
      <c r="D716" s="12" t="s">
        <v>11</v>
      </c>
      <c r="E716" s="6" t="s">
        <v>4010</v>
      </c>
      <c r="F716" s="5">
        <f>decoded__2[[#This Row],[FRT_DEC]]-B715</f>
        <v>4</v>
      </c>
      <c r="G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INFO]]))),G715)</f>
        <v>55</v>
      </c>
    </row>
    <row r="717" spans="1:7" x14ac:dyDescent="0.25">
      <c r="A717" s="12" t="s">
        <v>537</v>
      </c>
      <c r="B717" s="19">
        <v>1556336983847</v>
      </c>
      <c r="C717" s="12" t="s">
        <v>4940</v>
      </c>
      <c r="D717" s="12" t="s">
        <v>12</v>
      </c>
      <c r="E717" s="6" t="s">
        <v>4</v>
      </c>
      <c r="F717" s="5">
        <f>decoded__2[[#This Row],[FRT_DEC]]-B716</f>
        <v>73</v>
      </c>
      <c r="G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INFO]]))),G716)</f>
        <v>55</v>
      </c>
    </row>
    <row r="718" spans="1:7" x14ac:dyDescent="0.25">
      <c r="A718" s="12" t="s">
        <v>538</v>
      </c>
      <c r="B718" s="19">
        <v>1556336983851</v>
      </c>
      <c r="C718" s="12" t="s">
        <v>4941</v>
      </c>
      <c r="D718" s="12" t="s">
        <v>14</v>
      </c>
      <c r="E718" s="6" t="s">
        <v>6</v>
      </c>
      <c r="F718" s="5">
        <f>decoded__2[[#This Row],[FRT_DEC]]-B717</f>
        <v>4</v>
      </c>
      <c r="G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INFO]]))),G717)</f>
        <v>55</v>
      </c>
    </row>
    <row r="719" spans="1:7" x14ac:dyDescent="0.25">
      <c r="A719" s="12" t="s">
        <v>539</v>
      </c>
      <c r="B719" s="19">
        <v>1556336983859</v>
      </c>
      <c r="C719" s="12" t="s">
        <v>4942</v>
      </c>
      <c r="D719" s="12" t="s">
        <v>14</v>
      </c>
      <c r="E719" s="6" t="s">
        <v>71</v>
      </c>
      <c r="F719" s="5">
        <f>decoded__2[[#This Row],[FRT_DEC]]-B718</f>
        <v>8</v>
      </c>
      <c r="G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INFO]]))),G718)</f>
        <v>55</v>
      </c>
    </row>
    <row r="720" spans="1:7" x14ac:dyDescent="0.25">
      <c r="A720" s="12" t="s">
        <v>540</v>
      </c>
      <c r="B720" s="19">
        <v>1556336983865</v>
      </c>
      <c r="C720" s="12" t="s">
        <v>4943</v>
      </c>
      <c r="D720" s="12" t="s">
        <v>73</v>
      </c>
      <c r="E720" s="6" t="s">
        <v>2080</v>
      </c>
      <c r="F720" s="5">
        <f>decoded__2[[#This Row],[FRT_DEC]]-B719</f>
        <v>6</v>
      </c>
      <c r="G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INFO]]))),G719)</f>
        <v>55</v>
      </c>
    </row>
    <row r="721" spans="1:7" x14ac:dyDescent="0.25">
      <c r="A721" s="12" t="s">
        <v>541</v>
      </c>
      <c r="B721" s="19">
        <v>1556336983868</v>
      </c>
      <c r="C721" s="12" t="s">
        <v>4944</v>
      </c>
      <c r="D721" s="12" t="s">
        <v>2081</v>
      </c>
      <c r="E721" s="6" t="s">
        <v>2083</v>
      </c>
      <c r="F721" s="5">
        <f>decoded__2[[#This Row],[FRT_DEC]]-B720</f>
        <v>3</v>
      </c>
      <c r="G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INFO]]))),G720)</f>
        <v>55</v>
      </c>
    </row>
    <row r="722" spans="1:7" x14ac:dyDescent="0.25">
      <c r="A722" s="12" t="s">
        <v>542</v>
      </c>
      <c r="B722" s="19">
        <v>1556336983872</v>
      </c>
      <c r="C722" s="12" t="s">
        <v>4945</v>
      </c>
      <c r="D722" s="12" t="s">
        <v>8</v>
      </c>
      <c r="E722" s="6" t="s">
        <v>4090</v>
      </c>
      <c r="F722" s="5">
        <f>decoded__2[[#This Row],[FRT_DEC]]-B721</f>
        <v>4</v>
      </c>
      <c r="G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INFO]]))),G721)</f>
        <v>55</v>
      </c>
    </row>
    <row r="723" spans="1:7" x14ac:dyDescent="0.25">
      <c r="A723" s="12" t="s">
        <v>543</v>
      </c>
      <c r="B723" s="19">
        <v>1556336984212</v>
      </c>
      <c r="C723" s="12" t="s">
        <v>4946</v>
      </c>
      <c r="D723" s="12" t="s">
        <v>55</v>
      </c>
      <c r="E723" s="6" t="s">
        <v>3755</v>
      </c>
      <c r="F723" s="5">
        <f>decoded__2[[#This Row],[FRT_DEC]]-B722</f>
        <v>340</v>
      </c>
      <c r="G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INFO]]))),G722)</f>
        <v>55</v>
      </c>
    </row>
    <row r="724" spans="1:7" x14ac:dyDescent="0.25">
      <c r="A724" s="12" t="s">
        <v>544</v>
      </c>
      <c r="B724" s="19">
        <v>1556336984216</v>
      </c>
      <c r="C724" s="12" t="s">
        <v>4947</v>
      </c>
      <c r="D724" s="12" t="s">
        <v>3743</v>
      </c>
      <c r="E724" s="6" t="s">
        <v>4948</v>
      </c>
      <c r="F724" s="5">
        <f>decoded__2[[#This Row],[FRT_DEC]]-B723</f>
        <v>4</v>
      </c>
      <c r="G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INFO]]))),G723)</f>
        <v>55</v>
      </c>
    </row>
    <row r="725" spans="1:7" x14ac:dyDescent="0.25">
      <c r="A725" s="12" t="s">
        <v>545</v>
      </c>
      <c r="B725" s="19">
        <v>1556336984218</v>
      </c>
      <c r="C725" s="12" t="s">
        <v>4949</v>
      </c>
      <c r="D725" s="12" t="s">
        <v>3743</v>
      </c>
      <c r="E725" s="6" t="s">
        <v>3983</v>
      </c>
      <c r="F725" s="5">
        <f>decoded__2[[#This Row],[FRT_DEC]]-B724</f>
        <v>2</v>
      </c>
      <c r="G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INFO]]))),G724)</f>
        <v>55</v>
      </c>
    </row>
    <row r="726" spans="1:7" ht="30" x14ac:dyDescent="0.25">
      <c r="A726" s="12" t="s">
        <v>668</v>
      </c>
      <c r="B726" s="19">
        <v>1556336984239</v>
      </c>
      <c r="C726" s="12" t="s">
        <v>4950</v>
      </c>
      <c r="D726" s="12" t="s">
        <v>267</v>
      </c>
      <c r="E726" s="6" t="s">
        <v>2166</v>
      </c>
      <c r="F726" s="5">
        <f>decoded__2[[#This Row],[FRT_DEC]]-B725</f>
        <v>21</v>
      </c>
      <c r="G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INFO]]))),G725)</f>
        <v>55</v>
      </c>
    </row>
    <row r="727" spans="1:7" x14ac:dyDescent="0.25">
      <c r="A727" s="12" t="s">
        <v>546</v>
      </c>
      <c r="B727" s="19">
        <v>1556336984243</v>
      </c>
      <c r="C727" s="12" t="s">
        <v>4951</v>
      </c>
      <c r="D727" s="12" t="s">
        <v>269</v>
      </c>
      <c r="E727" s="6" t="s">
        <v>283</v>
      </c>
      <c r="F727" s="5">
        <f>decoded__2[[#This Row],[FRT_DEC]]-B726</f>
        <v>4</v>
      </c>
      <c r="G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INFO]]))),G726)</f>
        <v>55</v>
      </c>
    </row>
    <row r="728" spans="1:7" x14ac:dyDescent="0.25">
      <c r="A728" s="12" t="s">
        <v>547</v>
      </c>
      <c r="B728" s="19">
        <v>1556336984267</v>
      </c>
      <c r="C728" s="12" t="s">
        <v>4952</v>
      </c>
      <c r="D728" s="12" t="s">
        <v>11</v>
      </c>
      <c r="E728" s="6" t="s">
        <v>4011</v>
      </c>
      <c r="F728" s="5">
        <f>decoded__2[[#This Row],[FRT_DEC]]-B727</f>
        <v>24</v>
      </c>
      <c r="G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INFO]]))),G727)</f>
        <v>55</v>
      </c>
    </row>
    <row r="729" spans="1:7" x14ac:dyDescent="0.25">
      <c r="A729" s="12" t="s">
        <v>548</v>
      </c>
      <c r="B729" s="19">
        <v>1556336984287</v>
      </c>
      <c r="C729" s="12" t="s">
        <v>4953</v>
      </c>
      <c r="D729" s="12" t="s">
        <v>52</v>
      </c>
      <c r="E729" s="6" t="s">
        <v>56</v>
      </c>
      <c r="F729" s="5">
        <f>decoded__2[[#This Row],[FRT_DEC]]-B728</f>
        <v>20</v>
      </c>
      <c r="G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INFO]]))),G728)</f>
        <v>55</v>
      </c>
    </row>
    <row r="730" spans="1:7" x14ac:dyDescent="0.25">
      <c r="A730" s="12" t="s">
        <v>549</v>
      </c>
      <c r="B730" s="19">
        <v>1556336984293</v>
      </c>
      <c r="C730" s="12" t="s">
        <v>4954</v>
      </c>
      <c r="D730" s="12" t="s">
        <v>272</v>
      </c>
      <c r="E730" s="6" t="s">
        <v>4955</v>
      </c>
      <c r="F730" s="5">
        <f>decoded__2[[#This Row],[FRT_DEC]]-B729</f>
        <v>6</v>
      </c>
      <c r="G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INFO]]))),G729)</f>
        <v>55</v>
      </c>
    </row>
    <row r="731" spans="1:7" x14ac:dyDescent="0.25">
      <c r="A731" s="12" t="s">
        <v>550</v>
      </c>
      <c r="B731" s="19">
        <v>1556336984301</v>
      </c>
      <c r="C731" s="12" t="s">
        <v>4956</v>
      </c>
      <c r="D731" s="12" t="s">
        <v>1131</v>
      </c>
      <c r="E731" s="6" t="s">
        <v>2143</v>
      </c>
      <c r="F731" s="5">
        <f>decoded__2[[#This Row],[FRT_DEC]]-B730</f>
        <v>8</v>
      </c>
      <c r="G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INFO]]))),G730)</f>
        <v>55</v>
      </c>
    </row>
    <row r="732" spans="1:7" x14ac:dyDescent="0.25">
      <c r="A732" s="12" t="s">
        <v>551</v>
      </c>
      <c r="B732" s="19">
        <v>1556336984306</v>
      </c>
      <c r="C732" s="12" t="s">
        <v>4957</v>
      </c>
      <c r="D732" s="12" t="s">
        <v>1131</v>
      </c>
      <c r="E732" s="6" t="s">
        <v>2144</v>
      </c>
      <c r="F732" s="5">
        <f>decoded__2[[#This Row],[FRT_DEC]]-B731</f>
        <v>5</v>
      </c>
      <c r="G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INFO]]))),G731)</f>
        <v>55</v>
      </c>
    </row>
    <row r="733" spans="1:7" x14ac:dyDescent="0.25">
      <c r="A733" s="12" t="s">
        <v>552</v>
      </c>
      <c r="B733" s="19">
        <v>1556336984318</v>
      </c>
      <c r="C733" s="12" t="s">
        <v>4958</v>
      </c>
      <c r="D733" s="12" t="s">
        <v>97</v>
      </c>
      <c r="E733" s="6" t="s">
        <v>2131</v>
      </c>
      <c r="F733" s="5">
        <f>decoded__2[[#This Row],[FRT_DEC]]-B732</f>
        <v>12</v>
      </c>
      <c r="G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INFO]]))),G732)</f>
        <v>55</v>
      </c>
    </row>
    <row r="734" spans="1:7" x14ac:dyDescent="0.25">
      <c r="A734" s="12" t="s">
        <v>553</v>
      </c>
      <c r="B734" s="19">
        <v>1556336984338</v>
      </c>
      <c r="C734" s="12" t="s">
        <v>4959</v>
      </c>
      <c r="D734" s="12" t="s">
        <v>2082</v>
      </c>
      <c r="E734" s="6" t="s">
        <v>4017</v>
      </c>
      <c r="F734" s="5">
        <f>decoded__2[[#This Row],[FRT_DEC]]-B733</f>
        <v>20</v>
      </c>
      <c r="G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INFO]]))),G733)</f>
        <v>55</v>
      </c>
    </row>
    <row r="735" spans="1:7" x14ac:dyDescent="0.25">
      <c r="A735" s="12" t="s">
        <v>554</v>
      </c>
      <c r="B735" s="19">
        <v>1556336984349</v>
      </c>
      <c r="C735" s="12" t="s">
        <v>4960</v>
      </c>
      <c r="D735" s="12" t="s">
        <v>3726</v>
      </c>
      <c r="E735" s="6" t="s">
        <v>4961</v>
      </c>
      <c r="F735" s="5">
        <f>decoded__2[[#This Row],[FRT_DEC]]-B734</f>
        <v>11</v>
      </c>
      <c r="G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INFO]]))),G734)</f>
        <v>55</v>
      </c>
    </row>
    <row r="736" spans="1:7" x14ac:dyDescent="0.25">
      <c r="A736" s="12" t="s">
        <v>555</v>
      </c>
      <c r="B736" s="19">
        <v>1556336984351</v>
      </c>
      <c r="C736" s="12" t="s">
        <v>4962</v>
      </c>
      <c r="D736" s="12" t="s">
        <v>3726</v>
      </c>
      <c r="E736" s="6" t="s">
        <v>3986</v>
      </c>
      <c r="F736" s="5">
        <f>decoded__2[[#This Row],[FRT_DEC]]-B735</f>
        <v>2</v>
      </c>
      <c r="G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INFO]]))),G735)</f>
        <v>55</v>
      </c>
    </row>
    <row r="737" spans="1:7" x14ac:dyDescent="0.25">
      <c r="A737" s="12" t="s">
        <v>669</v>
      </c>
      <c r="B737" s="19">
        <v>1556336985167</v>
      </c>
      <c r="C737" s="12" t="s">
        <v>4963</v>
      </c>
      <c r="D737" s="12" t="s">
        <v>275</v>
      </c>
      <c r="E737" s="6" t="s">
        <v>4900</v>
      </c>
      <c r="F737" s="5">
        <f>decoded__2[[#This Row],[FRT_DEC]]-B736</f>
        <v>816</v>
      </c>
      <c r="G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INFO]]))),G736)</f>
        <v>55</v>
      </c>
    </row>
    <row r="738" spans="1:7" x14ac:dyDescent="0.25">
      <c r="A738" s="12" t="s">
        <v>670</v>
      </c>
      <c r="B738" s="19">
        <v>1556336985208</v>
      </c>
      <c r="C738" s="12" t="s">
        <v>4964</v>
      </c>
      <c r="D738" s="12" t="s">
        <v>12</v>
      </c>
      <c r="E738" s="6" t="s">
        <v>4</v>
      </c>
      <c r="F738" s="5">
        <f>decoded__2[[#This Row],[FRT_DEC]]-B737</f>
        <v>41</v>
      </c>
      <c r="G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INFO]]))),G737)</f>
        <v>55</v>
      </c>
    </row>
    <row r="739" spans="1:7" x14ac:dyDescent="0.25">
      <c r="A739" s="12" t="s">
        <v>556</v>
      </c>
      <c r="B739" s="19">
        <v>1556336985213</v>
      </c>
      <c r="C739" s="12" t="s">
        <v>4965</v>
      </c>
      <c r="D739" s="12" t="s">
        <v>8</v>
      </c>
      <c r="E739" s="6" t="s">
        <v>4080</v>
      </c>
      <c r="F739" s="5">
        <f>decoded__2[[#This Row],[FRT_DEC]]-B738</f>
        <v>5</v>
      </c>
      <c r="G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INFO]]))),G738)</f>
        <v>55</v>
      </c>
    </row>
    <row r="740" spans="1:7" x14ac:dyDescent="0.25">
      <c r="A740" s="12" t="s">
        <v>557</v>
      </c>
      <c r="B740" s="19">
        <v>1556336994439</v>
      </c>
      <c r="C740" s="12" t="s">
        <v>4966</v>
      </c>
      <c r="D740" s="12" t="s">
        <v>13</v>
      </c>
      <c r="E740" s="6" t="s">
        <v>5</v>
      </c>
      <c r="F740" s="5">
        <f>decoded__2[[#This Row],[FRT_DEC]]-B739</f>
        <v>9226</v>
      </c>
      <c r="G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INFO]]))),G739)</f>
        <v>55</v>
      </c>
    </row>
    <row r="741" spans="1:7" x14ac:dyDescent="0.25">
      <c r="A741" s="12" t="s">
        <v>671</v>
      </c>
      <c r="B741" s="19">
        <v>1556336994443</v>
      </c>
      <c r="C741" s="12" t="s">
        <v>4967</v>
      </c>
      <c r="D741" s="12" t="s">
        <v>11</v>
      </c>
      <c r="E741" s="6" t="s">
        <v>4000</v>
      </c>
      <c r="F741" s="5">
        <f>decoded__2[[#This Row],[FRT_DEC]]-B740</f>
        <v>4</v>
      </c>
      <c r="G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INFO]]))),G740)</f>
        <v>55</v>
      </c>
    </row>
    <row r="742" spans="1:7" x14ac:dyDescent="0.25">
      <c r="A742" s="12" t="s">
        <v>672</v>
      </c>
      <c r="B742" s="19">
        <v>1556336994478</v>
      </c>
      <c r="C742" s="12" t="s">
        <v>4968</v>
      </c>
      <c r="D742" s="12" t="s">
        <v>12</v>
      </c>
      <c r="E742" s="6" t="s">
        <v>4</v>
      </c>
      <c r="F742" s="5">
        <f>decoded__2[[#This Row],[FRT_DEC]]-B741</f>
        <v>35</v>
      </c>
      <c r="G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INFO]]))),G741)</f>
        <v>55</v>
      </c>
    </row>
    <row r="743" spans="1:7" x14ac:dyDescent="0.25">
      <c r="A743" s="12" t="s">
        <v>673</v>
      </c>
      <c r="B743" s="19">
        <v>1556336994482</v>
      </c>
      <c r="C743" s="12" t="s">
        <v>4969</v>
      </c>
      <c r="D743" s="12" t="s">
        <v>14</v>
      </c>
      <c r="E743" s="6" t="s">
        <v>6</v>
      </c>
      <c r="F743" s="5">
        <f>decoded__2[[#This Row],[FRT_DEC]]-B742</f>
        <v>4</v>
      </c>
      <c r="G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INFO]]))),G742)</f>
        <v>55</v>
      </c>
    </row>
    <row r="744" spans="1:7" x14ac:dyDescent="0.25">
      <c r="A744" s="12" t="s">
        <v>674</v>
      </c>
      <c r="B744" s="19">
        <v>1556336994490</v>
      </c>
      <c r="C744" s="12" t="s">
        <v>4970</v>
      </c>
      <c r="D744" s="12" t="s">
        <v>14</v>
      </c>
      <c r="E744" s="6" t="s">
        <v>36</v>
      </c>
      <c r="F744" s="5">
        <f>decoded__2[[#This Row],[FRT_DEC]]-B743</f>
        <v>8</v>
      </c>
      <c r="G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INFO]]))),G743)</f>
        <v>55</v>
      </c>
    </row>
    <row r="745" spans="1:7" x14ac:dyDescent="0.25">
      <c r="A745" s="12" t="s">
        <v>675</v>
      </c>
      <c r="B745" s="19">
        <v>1556336994498</v>
      </c>
      <c r="C745" s="12" t="s">
        <v>4971</v>
      </c>
      <c r="D745" s="12" t="s">
        <v>11</v>
      </c>
      <c r="E745" s="6" t="s">
        <v>4020</v>
      </c>
      <c r="F745" s="5">
        <f>decoded__2[[#This Row],[FRT_DEC]]-B744</f>
        <v>8</v>
      </c>
      <c r="G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INFO]]))),G744)</f>
        <v>55</v>
      </c>
    </row>
    <row r="746" spans="1:7" x14ac:dyDescent="0.25">
      <c r="A746" s="12" t="s">
        <v>676</v>
      </c>
      <c r="B746" s="19">
        <v>1556336994516</v>
      </c>
      <c r="C746" s="12" t="s">
        <v>4972</v>
      </c>
      <c r="D746" s="12" t="s">
        <v>8</v>
      </c>
      <c r="E746" s="6" t="s">
        <v>4085</v>
      </c>
      <c r="F746" s="5">
        <f>decoded__2[[#This Row],[FRT_DEC]]-B745</f>
        <v>18</v>
      </c>
      <c r="G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INFO]]))),G745)</f>
        <v>55</v>
      </c>
    </row>
    <row r="747" spans="1:7" x14ac:dyDescent="0.25">
      <c r="A747" s="12" t="s">
        <v>558</v>
      </c>
      <c r="B747" s="19">
        <v>1556336994539</v>
      </c>
      <c r="C747" s="12" t="s">
        <v>4973</v>
      </c>
      <c r="D747" s="12" t="s">
        <v>12</v>
      </c>
      <c r="E747" s="6" t="s">
        <v>4</v>
      </c>
      <c r="F747" s="5">
        <f>decoded__2[[#This Row],[FRT_DEC]]-B746</f>
        <v>23</v>
      </c>
      <c r="G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INFO]]))),G746)</f>
        <v>55</v>
      </c>
    </row>
    <row r="748" spans="1:7" x14ac:dyDescent="0.25">
      <c r="A748" s="12" t="s">
        <v>559</v>
      </c>
      <c r="B748" s="19">
        <v>1556336994544</v>
      </c>
      <c r="C748" s="12" t="s">
        <v>4974</v>
      </c>
      <c r="D748" s="12" t="s">
        <v>8</v>
      </c>
      <c r="E748" s="6" t="s">
        <v>4104</v>
      </c>
      <c r="F748" s="5">
        <f>decoded__2[[#This Row],[FRT_DEC]]-B747</f>
        <v>5</v>
      </c>
      <c r="G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INFO]]))),G747)</f>
        <v>55</v>
      </c>
    </row>
    <row r="749" spans="1:7" x14ac:dyDescent="0.25">
      <c r="A749" s="12" t="s">
        <v>560</v>
      </c>
      <c r="B749" s="19">
        <v>1556336998577</v>
      </c>
      <c r="C749" s="12" t="s">
        <v>4975</v>
      </c>
      <c r="D749" s="12" t="s">
        <v>15</v>
      </c>
      <c r="E749" s="6" t="s">
        <v>4976</v>
      </c>
      <c r="F749" s="5">
        <f>decoded__2[[#This Row],[FRT_DEC]]-B748</f>
        <v>4033</v>
      </c>
      <c r="G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INFO]]))),G748)</f>
        <v>55</v>
      </c>
    </row>
    <row r="750" spans="1:7" x14ac:dyDescent="0.25">
      <c r="A750" s="12" t="s">
        <v>677</v>
      </c>
      <c r="B750" s="19">
        <v>1556336998579</v>
      </c>
      <c r="C750" s="12" t="s">
        <v>4977</v>
      </c>
      <c r="D750" s="12" t="s">
        <v>15</v>
      </c>
      <c r="E750" s="6" t="s">
        <v>3987</v>
      </c>
      <c r="F750" s="5">
        <f>decoded__2[[#This Row],[FRT_DEC]]-B749</f>
        <v>2</v>
      </c>
      <c r="G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INFO]]))),G749)</f>
        <v>55</v>
      </c>
    </row>
    <row r="751" spans="1:7" x14ac:dyDescent="0.25">
      <c r="A751" s="12" t="s">
        <v>678</v>
      </c>
      <c r="B751" s="19">
        <v>1556336998582</v>
      </c>
      <c r="C751" s="12" t="s">
        <v>4978</v>
      </c>
      <c r="D751" s="12" t="s">
        <v>3744</v>
      </c>
      <c r="E751" s="6" t="s">
        <v>4979</v>
      </c>
      <c r="F751" s="5">
        <f>decoded__2[[#This Row],[FRT_DEC]]-B750</f>
        <v>3</v>
      </c>
      <c r="G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INFO]]))),G750)</f>
        <v>55</v>
      </c>
    </row>
    <row r="752" spans="1:7" x14ac:dyDescent="0.25">
      <c r="A752" s="12" t="s">
        <v>561</v>
      </c>
      <c r="B752" s="19">
        <v>1556336998586</v>
      </c>
      <c r="C752" s="12" t="s">
        <v>4980</v>
      </c>
      <c r="D752" s="12" t="s">
        <v>3744</v>
      </c>
      <c r="E752" s="6" t="s">
        <v>3988</v>
      </c>
      <c r="F752" s="5">
        <f>decoded__2[[#This Row],[FRT_DEC]]-B751</f>
        <v>4</v>
      </c>
      <c r="G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INFO]]))),G751)</f>
        <v>55</v>
      </c>
    </row>
    <row r="753" spans="1:7" x14ac:dyDescent="0.25">
      <c r="A753" s="12" t="s">
        <v>562</v>
      </c>
      <c r="B753" s="19">
        <v>1556336998669</v>
      </c>
      <c r="C753" s="12" t="s">
        <v>4981</v>
      </c>
      <c r="D753" s="12" t="s">
        <v>3765</v>
      </c>
      <c r="E753" s="6" t="s">
        <v>3766</v>
      </c>
      <c r="F753" s="5">
        <f>decoded__2[[#This Row],[FRT_DEC]]-B752</f>
        <v>83</v>
      </c>
      <c r="G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INFO]]))),G752)</f>
        <v>55</v>
      </c>
    </row>
    <row r="754" spans="1:7" ht="30" x14ac:dyDescent="0.25">
      <c r="A754" s="12" t="s">
        <v>679</v>
      </c>
      <c r="B754" s="19">
        <v>1556336998672</v>
      </c>
      <c r="C754" s="12" t="s">
        <v>4982</v>
      </c>
      <c r="D754" s="12" t="s">
        <v>267</v>
      </c>
      <c r="E754" s="6" t="s">
        <v>3724</v>
      </c>
      <c r="F754" s="5">
        <f>decoded__2[[#This Row],[FRT_DEC]]-B753</f>
        <v>3</v>
      </c>
      <c r="G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INFO]]))),G753)</f>
        <v>55</v>
      </c>
    </row>
    <row r="755" spans="1:7" x14ac:dyDescent="0.25">
      <c r="A755" s="12" t="s">
        <v>563</v>
      </c>
      <c r="B755" s="19">
        <v>1556336998675</v>
      </c>
      <c r="C755" s="12" t="s">
        <v>4983</v>
      </c>
      <c r="D755" s="12" t="s">
        <v>269</v>
      </c>
      <c r="E755" s="6" t="s">
        <v>283</v>
      </c>
      <c r="F755" s="5">
        <f>decoded__2[[#This Row],[FRT_DEC]]-B754</f>
        <v>3</v>
      </c>
      <c r="G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INFO]]))),G754)</f>
        <v>55</v>
      </c>
    </row>
    <row r="756" spans="1:7" x14ac:dyDescent="0.25">
      <c r="A756" s="12" t="s">
        <v>564</v>
      </c>
      <c r="B756" s="19">
        <v>1556336998680</v>
      </c>
      <c r="C756" s="12" t="s">
        <v>4984</v>
      </c>
      <c r="D756" s="12" t="s">
        <v>1131</v>
      </c>
      <c r="E756" s="6" t="s">
        <v>2132</v>
      </c>
      <c r="F756" s="5">
        <f>decoded__2[[#This Row],[FRT_DEC]]-B755</f>
        <v>5</v>
      </c>
      <c r="G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INFO]]))),G755)</f>
        <v>55</v>
      </c>
    </row>
    <row r="757" spans="1:7" x14ac:dyDescent="0.25">
      <c r="A757" s="12" t="s">
        <v>565</v>
      </c>
      <c r="B757" s="19">
        <v>1556336998686</v>
      </c>
      <c r="C757" s="12" t="s">
        <v>4985</v>
      </c>
      <c r="D757" s="12" t="s">
        <v>97</v>
      </c>
      <c r="E757" s="6" t="s">
        <v>2133</v>
      </c>
      <c r="F757" s="5">
        <f>decoded__2[[#This Row],[FRT_DEC]]-B756</f>
        <v>6</v>
      </c>
      <c r="G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INFO]]))),G756)</f>
        <v>55</v>
      </c>
    </row>
    <row r="758" spans="1:7" x14ac:dyDescent="0.25">
      <c r="A758" s="12" t="s">
        <v>566</v>
      </c>
      <c r="B758" s="19">
        <v>1556336998690</v>
      </c>
      <c r="C758" s="12" t="s">
        <v>4986</v>
      </c>
      <c r="D758" s="12" t="s">
        <v>97</v>
      </c>
      <c r="E758" s="6" t="s">
        <v>2134</v>
      </c>
      <c r="F758" s="5">
        <f>decoded__2[[#This Row],[FRT_DEC]]-B757</f>
        <v>4</v>
      </c>
      <c r="G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INFO]]))),G757)</f>
        <v>55</v>
      </c>
    </row>
    <row r="759" spans="1:7" x14ac:dyDescent="0.25">
      <c r="A759" s="12" t="s">
        <v>567</v>
      </c>
      <c r="B759" s="19">
        <v>1556336998704</v>
      </c>
      <c r="C759" s="12" t="s">
        <v>4987</v>
      </c>
      <c r="D759" s="12" t="s">
        <v>272</v>
      </c>
      <c r="E759" s="6" t="s">
        <v>4988</v>
      </c>
      <c r="F759" s="5">
        <f>decoded__2[[#This Row],[FRT_DEC]]-B758</f>
        <v>14</v>
      </c>
      <c r="G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INFO]]))),G758)</f>
        <v>55</v>
      </c>
    </row>
    <row r="760" spans="1:7" x14ac:dyDescent="0.25">
      <c r="A760" s="12" t="s">
        <v>568</v>
      </c>
      <c r="B760" s="19">
        <v>1556336999041</v>
      </c>
      <c r="C760" s="12" t="s">
        <v>4989</v>
      </c>
      <c r="D760" s="12" t="s">
        <v>1131</v>
      </c>
      <c r="E760" s="6" t="s">
        <v>2135</v>
      </c>
      <c r="F760" s="5">
        <f>decoded__2[[#This Row],[FRT_DEC]]-B759</f>
        <v>337</v>
      </c>
      <c r="G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INFO]]))),G759)</f>
        <v>55</v>
      </c>
    </row>
    <row r="761" spans="1:7" x14ac:dyDescent="0.25">
      <c r="A761" s="12" t="s">
        <v>569</v>
      </c>
      <c r="B761" s="19">
        <v>1556336999046</v>
      </c>
      <c r="C761" s="12" t="s">
        <v>4990</v>
      </c>
      <c r="D761" s="12" t="s">
        <v>97</v>
      </c>
      <c r="E761" s="6" t="s">
        <v>2136</v>
      </c>
      <c r="F761" s="5">
        <f>decoded__2[[#This Row],[FRT_DEC]]-B760</f>
        <v>5</v>
      </c>
      <c r="G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INFO]]))),G760)</f>
        <v>55</v>
      </c>
    </row>
    <row r="762" spans="1:7" x14ac:dyDescent="0.25">
      <c r="A762" s="12" t="s">
        <v>570</v>
      </c>
      <c r="B762" s="19">
        <v>1556336999059</v>
      </c>
      <c r="C762" s="12" t="s">
        <v>4991</v>
      </c>
      <c r="D762" s="12" t="s">
        <v>3727</v>
      </c>
      <c r="E762" s="6" t="s">
        <v>4918</v>
      </c>
      <c r="F762" s="5">
        <f>decoded__2[[#This Row],[FRT_DEC]]-B761</f>
        <v>13</v>
      </c>
      <c r="G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INFO]]))),G761)</f>
        <v>55</v>
      </c>
    </row>
    <row r="763" spans="1:7" x14ac:dyDescent="0.25">
      <c r="A763" s="12" t="s">
        <v>571</v>
      </c>
      <c r="B763" s="19">
        <v>1556336999075</v>
      </c>
      <c r="C763" s="12" t="s">
        <v>4992</v>
      </c>
      <c r="D763" s="12" t="s">
        <v>289</v>
      </c>
      <c r="E763" s="6" t="s">
        <v>4920</v>
      </c>
      <c r="F763" s="5">
        <f>decoded__2[[#This Row],[FRT_DEC]]-B762</f>
        <v>16</v>
      </c>
      <c r="G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INFO]]))),G762)</f>
        <v>55</v>
      </c>
    </row>
    <row r="764" spans="1:7" x14ac:dyDescent="0.25">
      <c r="A764" s="12" t="s">
        <v>572</v>
      </c>
      <c r="B764" s="19">
        <v>1556337000505</v>
      </c>
      <c r="C764" s="12" t="s">
        <v>4993</v>
      </c>
      <c r="D764" s="12" t="s">
        <v>109</v>
      </c>
      <c r="E764" s="6" t="s">
        <v>3989</v>
      </c>
      <c r="F764" s="5">
        <f>decoded__2[[#This Row],[FRT_DEC]]-B763</f>
        <v>1430</v>
      </c>
      <c r="G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INFO]]))),G763)</f>
        <v>55</v>
      </c>
    </row>
    <row r="765" spans="1:7" x14ac:dyDescent="0.25">
      <c r="A765" s="12" t="s">
        <v>573</v>
      </c>
      <c r="B765" s="19">
        <v>1556337000508</v>
      </c>
      <c r="C765" s="12" t="s">
        <v>4994</v>
      </c>
      <c r="D765" s="12" t="s">
        <v>3742</v>
      </c>
      <c r="E765" s="6" t="s">
        <v>4995</v>
      </c>
      <c r="F765" s="5">
        <f>decoded__2[[#This Row],[FRT_DEC]]-B764</f>
        <v>3</v>
      </c>
      <c r="G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INFO]]))),G764)</f>
        <v>55</v>
      </c>
    </row>
    <row r="766" spans="1:7" x14ac:dyDescent="0.25">
      <c r="A766" s="12" t="s">
        <v>574</v>
      </c>
      <c r="B766" s="19">
        <v>1556337000512</v>
      </c>
      <c r="C766" s="12" t="s">
        <v>4996</v>
      </c>
      <c r="D766" s="12" t="s">
        <v>3742</v>
      </c>
      <c r="E766" s="6" t="s">
        <v>3982</v>
      </c>
      <c r="F766" s="5">
        <f>decoded__2[[#This Row],[FRT_DEC]]-B765</f>
        <v>4</v>
      </c>
      <c r="G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INFO]]))),G765)</f>
        <v>55</v>
      </c>
    </row>
    <row r="767" spans="1:7" x14ac:dyDescent="0.25">
      <c r="A767" s="12" t="s">
        <v>575</v>
      </c>
      <c r="B767" s="19">
        <v>1556337000526</v>
      </c>
      <c r="C767" s="12" t="s">
        <v>4997</v>
      </c>
      <c r="D767" s="12" t="s">
        <v>1131</v>
      </c>
      <c r="E767" s="6" t="s">
        <v>2137</v>
      </c>
      <c r="F767" s="5">
        <f>decoded__2[[#This Row],[FRT_DEC]]-B766</f>
        <v>14</v>
      </c>
      <c r="G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INFO]]))),G766)</f>
        <v>55</v>
      </c>
    </row>
    <row r="768" spans="1:7" x14ac:dyDescent="0.25">
      <c r="A768" s="12" t="s">
        <v>680</v>
      </c>
      <c r="B768" s="19">
        <v>1556337000530</v>
      </c>
      <c r="C768" s="12" t="s">
        <v>4998</v>
      </c>
      <c r="D768" s="12" t="s">
        <v>97</v>
      </c>
      <c r="E768" s="6" t="s">
        <v>2138</v>
      </c>
      <c r="F768" s="5">
        <f>decoded__2[[#This Row],[FRT_DEC]]-B767</f>
        <v>4</v>
      </c>
      <c r="G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INFO]]))),G767)</f>
        <v>55</v>
      </c>
    </row>
    <row r="769" spans="1:7" x14ac:dyDescent="0.25">
      <c r="A769" s="12" t="s">
        <v>576</v>
      </c>
      <c r="B769" s="19">
        <v>1556337000597</v>
      </c>
      <c r="C769" s="12" t="s">
        <v>4999</v>
      </c>
      <c r="D769" s="12" t="s">
        <v>110</v>
      </c>
      <c r="E769" s="6" t="s">
        <v>290</v>
      </c>
      <c r="F769" s="5">
        <f>decoded__2[[#This Row],[FRT_DEC]]-B768</f>
        <v>67</v>
      </c>
      <c r="G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INFO]]))),G768)</f>
        <v>55</v>
      </c>
    </row>
    <row r="770" spans="1:7" x14ac:dyDescent="0.25">
      <c r="A770" s="12" t="s">
        <v>577</v>
      </c>
      <c r="B770" s="19">
        <v>1556337000609</v>
      </c>
      <c r="C770" s="12" t="s">
        <v>5000</v>
      </c>
      <c r="D770" s="12" t="s">
        <v>1131</v>
      </c>
      <c r="E770" s="6" t="s">
        <v>2139</v>
      </c>
      <c r="F770" s="5">
        <f>decoded__2[[#This Row],[FRT_DEC]]-B769</f>
        <v>12</v>
      </c>
      <c r="G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INFO]]))),G769)</f>
        <v>55</v>
      </c>
    </row>
    <row r="771" spans="1:7" x14ac:dyDescent="0.25">
      <c r="A771" s="12" t="s">
        <v>1143</v>
      </c>
      <c r="B771" s="19">
        <v>1556337000613</v>
      </c>
      <c r="C771" s="12" t="s">
        <v>5001</v>
      </c>
      <c r="D771" s="12" t="s">
        <v>97</v>
      </c>
      <c r="E771" s="6" t="s">
        <v>2140</v>
      </c>
      <c r="F771" s="5">
        <f>decoded__2[[#This Row],[FRT_DEC]]-B770</f>
        <v>4</v>
      </c>
      <c r="G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INFO]]))),G770)</f>
        <v>55</v>
      </c>
    </row>
    <row r="772" spans="1:7" x14ac:dyDescent="0.25">
      <c r="A772" s="12" t="s">
        <v>578</v>
      </c>
      <c r="B772" s="19">
        <v>1556337001253</v>
      </c>
      <c r="C772" s="12" t="s">
        <v>5002</v>
      </c>
      <c r="D772" s="12" t="s">
        <v>112</v>
      </c>
      <c r="E772" s="6" t="s">
        <v>3757</v>
      </c>
      <c r="F772" s="5">
        <f>decoded__2[[#This Row],[FRT_DEC]]-B771</f>
        <v>640</v>
      </c>
      <c r="G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INFO]]))),G771)</f>
        <v>55</v>
      </c>
    </row>
    <row r="773" spans="1:7" x14ac:dyDescent="0.25">
      <c r="A773" s="12" t="s">
        <v>579</v>
      </c>
      <c r="B773" s="19">
        <v>1556337001268</v>
      </c>
      <c r="C773" s="12" t="s">
        <v>5003</v>
      </c>
      <c r="D773" s="12" t="s">
        <v>1131</v>
      </c>
      <c r="E773" s="6" t="s">
        <v>2141</v>
      </c>
      <c r="F773" s="5">
        <f>decoded__2[[#This Row],[FRT_DEC]]-B772</f>
        <v>15</v>
      </c>
      <c r="G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INFO]]))),G772)</f>
        <v>55</v>
      </c>
    </row>
    <row r="774" spans="1:7" x14ac:dyDescent="0.25">
      <c r="A774" s="12" t="s">
        <v>580</v>
      </c>
      <c r="B774" s="19">
        <v>1556337001272</v>
      </c>
      <c r="C774" s="12" t="s">
        <v>5004</v>
      </c>
      <c r="D774" s="12" t="s">
        <v>97</v>
      </c>
      <c r="E774" s="6" t="s">
        <v>2142</v>
      </c>
      <c r="F774" s="5">
        <f>decoded__2[[#This Row],[FRT_DEC]]-B773</f>
        <v>4</v>
      </c>
      <c r="G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INFO]]))),G773)</f>
        <v>55</v>
      </c>
    </row>
    <row r="775" spans="1:7" x14ac:dyDescent="0.25">
      <c r="A775" s="12" t="s">
        <v>581</v>
      </c>
      <c r="B775" s="19">
        <v>1556337001276</v>
      </c>
      <c r="C775" s="12" t="s">
        <v>5005</v>
      </c>
      <c r="D775" s="12" t="s">
        <v>291</v>
      </c>
      <c r="E775" s="6" t="s">
        <v>5006</v>
      </c>
      <c r="F775" s="5">
        <f>decoded__2[[#This Row],[FRT_DEC]]-B774</f>
        <v>4</v>
      </c>
      <c r="G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INFO]]))),G774)</f>
        <v>55</v>
      </c>
    </row>
    <row r="776" spans="1:7" x14ac:dyDescent="0.25">
      <c r="A776" s="12" t="s">
        <v>582</v>
      </c>
      <c r="B776" s="19">
        <v>1556337001280</v>
      </c>
      <c r="C776" s="12" t="s">
        <v>5007</v>
      </c>
      <c r="D776" s="12" t="s">
        <v>11</v>
      </c>
      <c r="E776" s="6" t="s">
        <v>4012</v>
      </c>
      <c r="F776" s="5">
        <f>decoded__2[[#This Row],[FRT_DEC]]-B775</f>
        <v>4</v>
      </c>
      <c r="G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INFO]]))),G775)</f>
        <v>55</v>
      </c>
    </row>
    <row r="777" spans="1:7" x14ac:dyDescent="0.25">
      <c r="A777" s="12" t="s">
        <v>583</v>
      </c>
      <c r="B777" s="19">
        <v>1556337001290</v>
      </c>
      <c r="C777" s="12" t="s">
        <v>5008</v>
      </c>
      <c r="D777" s="12" t="s">
        <v>52</v>
      </c>
      <c r="E777" s="6" t="s">
        <v>356</v>
      </c>
      <c r="F777" s="5">
        <f>decoded__2[[#This Row],[FRT_DEC]]-B776</f>
        <v>10</v>
      </c>
      <c r="G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INFO]]))),G776)</f>
        <v>55</v>
      </c>
    </row>
    <row r="778" spans="1:7" x14ac:dyDescent="0.25">
      <c r="A778" s="12" t="s">
        <v>584</v>
      </c>
      <c r="B778" s="19">
        <v>1556337001293</v>
      </c>
      <c r="C778" s="12" t="s">
        <v>5009</v>
      </c>
      <c r="D778" s="12" t="s">
        <v>358</v>
      </c>
      <c r="E778" s="6" t="s">
        <v>4043</v>
      </c>
      <c r="F778" s="5">
        <f>decoded__2[[#This Row],[FRT_DEC]]-B777</f>
        <v>3</v>
      </c>
      <c r="G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INFO]]))),G777)</f>
        <v>55</v>
      </c>
    </row>
    <row r="779" spans="1:7" x14ac:dyDescent="0.25">
      <c r="A779" s="12" t="s">
        <v>681</v>
      </c>
      <c r="B779" s="19">
        <v>1556337001296</v>
      </c>
      <c r="C779" s="12" t="s">
        <v>5010</v>
      </c>
      <c r="D779" s="12" t="s">
        <v>8</v>
      </c>
      <c r="E779" s="6" t="s">
        <v>4013</v>
      </c>
      <c r="F779" s="5">
        <f>decoded__2[[#This Row],[FRT_DEC]]-B778</f>
        <v>3</v>
      </c>
      <c r="G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INFO]]))),G778)</f>
        <v>55</v>
      </c>
    </row>
    <row r="780" spans="1:7" x14ac:dyDescent="0.25">
      <c r="A780" s="12" t="s">
        <v>682</v>
      </c>
      <c r="B780" s="19">
        <v>1556337001302</v>
      </c>
      <c r="C780" s="12" t="s">
        <v>5011</v>
      </c>
      <c r="D780" s="12" t="s">
        <v>11</v>
      </c>
      <c r="E780" s="6" t="s">
        <v>4016</v>
      </c>
      <c r="F780" s="5">
        <f>decoded__2[[#This Row],[FRT_DEC]]-B779</f>
        <v>6</v>
      </c>
      <c r="G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INFO]]))),G779)</f>
        <v>55</v>
      </c>
    </row>
    <row r="781" spans="1:7" x14ac:dyDescent="0.25">
      <c r="A781" s="12" t="s">
        <v>585</v>
      </c>
      <c r="B781" s="19">
        <v>1556337001310</v>
      </c>
      <c r="C781" s="12" t="s">
        <v>5012</v>
      </c>
      <c r="D781" s="12" t="s">
        <v>52</v>
      </c>
      <c r="E781" s="6" t="s">
        <v>2078</v>
      </c>
      <c r="F781" s="5">
        <f>decoded__2[[#This Row],[FRT_DEC]]-B780</f>
        <v>8</v>
      </c>
      <c r="G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INFO]]))),G780)</f>
        <v>55</v>
      </c>
    </row>
    <row r="782" spans="1:7" x14ac:dyDescent="0.25">
      <c r="A782" s="12" t="s">
        <v>586</v>
      </c>
      <c r="B782" s="19">
        <v>1556337001313</v>
      </c>
      <c r="C782" s="12" t="s">
        <v>5013</v>
      </c>
      <c r="D782" s="12" t="s">
        <v>2079</v>
      </c>
      <c r="E782" s="6" t="s">
        <v>4041</v>
      </c>
      <c r="F782" s="5">
        <f>decoded__2[[#This Row],[FRT_DEC]]-B781</f>
        <v>3</v>
      </c>
      <c r="G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INFO]]))),G781)</f>
        <v>55</v>
      </c>
    </row>
    <row r="783" spans="1:7" x14ac:dyDescent="0.25">
      <c r="A783" s="12" t="s">
        <v>683</v>
      </c>
      <c r="B783" s="19">
        <v>1556337001358</v>
      </c>
      <c r="C783" s="12" t="s">
        <v>5014</v>
      </c>
      <c r="D783" s="12" t="s">
        <v>12</v>
      </c>
      <c r="E783" s="6" t="s">
        <v>4</v>
      </c>
      <c r="F783" s="5">
        <f>decoded__2[[#This Row],[FRT_DEC]]-B782</f>
        <v>45</v>
      </c>
      <c r="G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INFO]]))),G782)</f>
        <v>55</v>
      </c>
    </row>
    <row r="784" spans="1:7" x14ac:dyDescent="0.25">
      <c r="A784" s="12" t="s">
        <v>684</v>
      </c>
      <c r="B784" s="19">
        <v>1556337001363</v>
      </c>
      <c r="C784" s="12" t="s">
        <v>5015</v>
      </c>
      <c r="D784" s="12" t="s">
        <v>8</v>
      </c>
      <c r="E784" s="6" t="s">
        <v>4089</v>
      </c>
      <c r="F784" s="5">
        <f>decoded__2[[#This Row],[FRT_DEC]]-B783</f>
        <v>5</v>
      </c>
      <c r="G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INFO]]))),G783)</f>
        <v>55</v>
      </c>
    </row>
    <row r="785" spans="1:7" x14ac:dyDescent="0.25">
      <c r="A785" s="12" t="s">
        <v>685</v>
      </c>
      <c r="B785" s="19">
        <v>1556337001688</v>
      </c>
      <c r="C785" s="12" t="s">
        <v>5016</v>
      </c>
      <c r="D785" s="12" t="s">
        <v>12</v>
      </c>
      <c r="E785" s="6" t="s">
        <v>4</v>
      </c>
      <c r="F785" s="5">
        <f>decoded__2[[#This Row],[FRT_DEC]]-B784</f>
        <v>325</v>
      </c>
      <c r="G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INFO]]))),G784)</f>
        <v>55</v>
      </c>
    </row>
    <row r="786" spans="1:7" x14ac:dyDescent="0.25">
      <c r="A786" s="12" t="s">
        <v>686</v>
      </c>
      <c r="B786" s="19">
        <v>1556337001693</v>
      </c>
      <c r="C786" s="12" t="s">
        <v>5017</v>
      </c>
      <c r="D786" s="12" t="s">
        <v>8</v>
      </c>
      <c r="E786" s="6" t="s">
        <v>4078</v>
      </c>
      <c r="F786" s="5">
        <f>decoded__2[[#This Row],[FRT_DEC]]-B785</f>
        <v>5</v>
      </c>
      <c r="G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INFO]]))),G785)</f>
        <v>55</v>
      </c>
    </row>
    <row r="787" spans="1:7" x14ac:dyDescent="0.25">
      <c r="A787" s="12" t="s">
        <v>687</v>
      </c>
      <c r="B787" s="19">
        <v>1556337001883</v>
      </c>
      <c r="C787" s="12" t="s">
        <v>5018</v>
      </c>
      <c r="D787" s="12" t="s">
        <v>13</v>
      </c>
      <c r="E787" s="6" t="s">
        <v>5</v>
      </c>
      <c r="F787" s="5">
        <f>decoded__2[[#This Row],[FRT_DEC]]-B786</f>
        <v>190</v>
      </c>
      <c r="G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INFO]]))),G786)</f>
        <v>55</v>
      </c>
    </row>
    <row r="788" spans="1:7" x14ac:dyDescent="0.25">
      <c r="A788" s="12" t="s">
        <v>688</v>
      </c>
      <c r="B788" s="19">
        <v>1556337001887</v>
      </c>
      <c r="C788" s="12" t="s">
        <v>5019</v>
      </c>
      <c r="D788" s="12" t="s">
        <v>11</v>
      </c>
      <c r="E788" s="6" t="s">
        <v>4005</v>
      </c>
      <c r="F788" s="5">
        <f>decoded__2[[#This Row],[FRT_DEC]]-B787</f>
        <v>4</v>
      </c>
      <c r="G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INFO]]))),G787)</f>
        <v>55</v>
      </c>
    </row>
    <row r="789" spans="1:7" x14ac:dyDescent="0.25">
      <c r="A789" s="12" t="s">
        <v>587</v>
      </c>
      <c r="B789" s="19">
        <v>1556337001962</v>
      </c>
      <c r="C789" s="12" t="s">
        <v>5020</v>
      </c>
      <c r="D789" s="12" t="s">
        <v>12</v>
      </c>
      <c r="E789" s="6" t="s">
        <v>4</v>
      </c>
      <c r="F789" s="5">
        <f>decoded__2[[#This Row],[FRT_DEC]]-B788</f>
        <v>75</v>
      </c>
      <c r="G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INFO]]))),G788)</f>
        <v>55</v>
      </c>
    </row>
    <row r="790" spans="1:7" x14ac:dyDescent="0.25">
      <c r="A790" s="12" t="s">
        <v>588</v>
      </c>
      <c r="B790" s="19">
        <v>1556337001965</v>
      </c>
      <c r="C790" s="12" t="s">
        <v>5021</v>
      </c>
      <c r="D790" s="12" t="s">
        <v>14</v>
      </c>
      <c r="E790" s="6" t="s">
        <v>6</v>
      </c>
      <c r="F790" s="5">
        <f>decoded__2[[#This Row],[FRT_DEC]]-B789</f>
        <v>3</v>
      </c>
      <c r="G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INFO]]))),G789)</f>
        <v>55</v>
      </c>
    </row>
    <row r="791" spans="1:7" x14ac:dyDescent="0.25">
      <c r="A791" s="12" t="s">
        <v>1144</v>
      </c>
      <c r="B791" s="19">
        <v>1556337001978</v>
      </c>
      <c r="C791" s="12" t="s">
        <v>5022</v>
      </c>
      <c r="D791" s="12" t="s">
        <v>14</v>
      </c>
      <c r="E791" s="6" t="s">
        <v>71</v>
      </c>
      <c r="F791" s="5">
        <f>decoded__2[[#This Row],[FRT_DEC]]-B790</f>
        <v>13</v>
      </c>
      <c r="G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INFO]]))),G790)</f>
        <v>55</v>
      </c>
    </row>
    <row r="792" spans="1:7" x14ac:dyDescent="0.25">
      <c r="A792" s="12" t="s">
        <v>1145</v>
      </c>
      <c r="B792" s="19">
        <v>1556337002112</v>
      </c>
      <c r="C792" s="12" t="s">
        <v>5023</v>
      </c>
      <c r="D792" s="12" t="s">
        <v>55</v>
      </c>
      <c r="E792" s="6" t="s">
        <v>3755</v>
      </c>
      <c r="F792" s="5">
        <f>decoded__2[[#This Row],[FRT_DEC]]-B791</f>
        <v>134</v>
      </c>
      <c r="G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INFO]]))),G791)</f>
        <v>55</v>
      </c>
    </row>
    <row r="793" spans="1:7" x14ac:dyDescent="0.25">
      <c r="A793" s="12" t="s">
        <v>689</v>
      </c>
      <c r="B793" s="19">
        <v>1556337002114</v>
      </c>
      <c r="C793" s="12" t="s">
        <v>5024</v>
      </c>
      <c r="D793" s="12" t="s">
        <v>3743</v>
      </c>
      <c r="E793" s="6" t="s">
        <v>5025</v>
      </c>
      <c r="F793" s="5">
        <f>decoded__2[[#This Row],[FRT_DEC]]-B792</f>
        <v>2</v>
      </c>
      <c r="G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INFO]]))),G792)</f>
        <v>55</v>
      </c>
    </row>
    <row r="794" spans="1:7" x14ac:dyDescent="0.25">
      <c r="A794" s="12" t="s">
        <v>589</v>
      </c>
      <c r="B794" s="19">
        <v>1556337002118</v>
      </c>
      <c r="C794" s="12" t="s">
        <v>5026</v>
      </c>
      <c r="D794" s="12" t="s">
        <v>3743</v>
      </c>
      <c r="E794" s="6" t="s">
        <v>3983</v>
      </c>
      <c r="F794" s="5">
        <f>decoded__2[[#This Row],[FRT_DEC]]-B793</f>
        <v>4</v>
      </c>
      <c r="G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INFO]]))),G793)</f>
        <v>55</v>
      </c>
    </row>
    <row r="795" spans="1:7" x14ac:dyDescent="0.25">
      <c r="A795" s="12" t="s">
        <v>1146</v>
      </c>
      <c r="B795" s="19">
        <v>1556337002134</v>
      </c>
      <c r="C795" s="12" t="s">
        <v>5027</v>
      </c>
      <c r="D795" s="12" t="s">
        <v>73</v>
      </c>
      <c r="E795" s="6" t="s">
        <v>2080</v>
      </c>
      <c r="F795" s="5">
        <f>decoded__2[[#This Row],[FRT_DEC]]-B794</f>
        <v>16</v>
      </c>
      <c r="G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INFO]]))),G794)</f>
        <v>55</v>
      </c>
    </row>
    <row r="796" spans="1:7" x14ac:dyDescent="0.25">
      <c r="A796" s="12" t="s">
        <v>1147</v>
      </c>
      <c r="B796" s="19">
        <v>1556337002138</v>
      </c>
      <c r="C796" s="12" t="s">
        <v>5028</v>
      </c>
      <c r="D796" s="12" t="s">
        <v>2081</v>
      </c>
      <c r="E796" s="6" t="s">
        <v>2083</v>
      </c>
      <c r="F796" s="5">
        <f>decoded__2[[#This Row],[FRT_DEC]]-B795</f>
        <v>4</v>
      </c>
      <c r="G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INFO]]))),G795)</f>
        <v>55</v>
      </c>
    </row>
    <row r="797" spans="1:7" x14ac:dyDescent="0.25">
      <c r="A797" s="12" t="s">
        <v>1148</v>
      </c>
      <c r="B797" s="19">
        <v>1556337002141</v>
      </c>
      <c r="C797" s="12" t="s">
        <v>5029</v>
      </c>
      <c r="D797" s="12" t="s">
        <v>8</v>
      </c>
      <c r="E797" s="6" t="s">
        <v>4087</v>
      </c>
      <c r="F797" s="5">
        <f>decoded__2[[#This Row],[FRT_DEC]]-B796</f>
        <v>3</v>
      </c>
      <c r="G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INFO]]))),G796)</f>
        <v>55</v>
      </c>
    </row>
    <row r="798" spans="1:7" ht="30" x14ac:dyDescent="0.25">
      <c r="A798" s="12" t="s">
        <v>1149</v>
      </c>
      <c r="B798" s="19">
        <v>1556337002165</v>
      </c>
      <c r="C798" s="12" t="s">
        <v>5030</v>
      </c>
      <c r="D798" s="12" t="s">
        <v>267</v>
      </c>
      <c r="E798" s="6" t="s">
        <v>3725</v>
      </c>
      <c r="F798" s="5">
        <f>decoded__2[[#This Row],[FRT_DEC]]-B797</f>
        <v>24</v>
      </c>
      <c r="G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INFO]]))),G797)</f>
        <v>55</v>
      </c>
    </row>
    <row r="799" spans="1:7" x14ac:dyDescent="0.25">
      <c r="A799" s="12" t="s">
        <v>1150</v>
      </c>
      <c r="B799" s="19">
        <v>1556337002168</v>
      </c>
      <c r="C799" s="12" t="s">
        <v>5031</v>
      </c>
      <c r="D799" s="12" t="s">
        <v>269</v>
      </c>
      <c r="E799" s="6" t="s">
        <v>298</v>
      </c>
      <c r="F799" s="5">
        <f>decoded__2[[#This Row],[FRT_DEC]]-B798</f>
        <v>3</v>
      </c>
      <c r="G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INFO]]))),G798)</f>
        <v>55</v>
      </c>
    </row>
    <row r="800" spans="1:7" x14ac:dyDescent="0.25">
      <c r="A800" s="12" t="s">
        <v>1151</v>
      </c>
      <c r="B800" s="19">
        <v>1556337002180</v>
      </c>
      <c r="C800" s="12" t="s">
        <v>5032</v>
      </c>
      <c r="D800" s="12" t="s">
        <v>11</v>
      </c>
      <c r="E800" s="6" t="s">
        <v>4007</v>
      </c>
      <c r="F800" s="5">
        <f>decoded__2[[#This Row],[FRT_DEC]]-B799</f>
        <v>12</v>
      </c>
      <c r="G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INFO]]))),G799)</f>
        <v>55</v>
      </c>
    </row>
    <row r="801" spans="1:7" x14ac:dyDescent="0.25">
      <c r="A801" s="12" t="s">
        <v>590</v>
      </c>
      <c r="B801" s="19">
        <v>1556337002202</v>
      </c>
      <c r="C801" s="12" t="s">
        <v>5033</v>
      </c>
      <c r="D801" s="12" t="s">
        <v>52</v>
      </c>
      <c r="E801" s="6" t="s">
        <v>56</v>
      </c>
      <c r="F801" s="5">
        <f>decoded__2[[#This Row],[FRT_DEC]]-B800</f>
        <v>22</v>
      </c>
      <c r="G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INFO]]))),G800)</f>
        <v>55</v>
      </c>
    </row>
    <row r="802" spans="1:7" x14ac:dyDescent="0.25">
      <c r="A802" s="12" t="s">
        <v>591</v>
      </c>
      <c r="B802" s="19">
        <v>1556337002207</v>
      </c>
      <c r="C802" s="12" t="s">
        <v>5034</v>
      </c>
      <c r="D802" s="12" t="s">
        <v>272</v>
      </c>
      <c r="E802" s="6" t="s">
        <v>5035</v>
      </c>
      <c r="F802" s="5">
        <f>decoded__2[[#This Row],[FRT_DEC]]-B801</f>
        <v>5</v>
      </c>
      <c r="G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INFO]]))),G801)</f>
        <v>55</v>
      </c>
    </row>
    <row r="803" spans="1:7" x14ac:dyDescent="0.25">
      <c r="A803" s="12" t="s">
        <v>592</v>
      </c>
      <c r="B803" s="19">
        <v>1556337002215</v>
      </c>
      <c r="C803" s="12" t="s">
        <v>5036</v>
      </c>
      <c r="D803" s="12" t="s">
        <v>57</v>
      </c>
      <c r="E803" s="6" t="s">
        <v>366</v>
      </c>
      <c r="F803" s="5">
        <f>decoded__2[[#This Row],[FRT_DEC]]-B802</f>
        <v>8</v>
      </c>
      <c r="G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INFO]]))),G802)</f>
        <v>55</v>
      </c>
    </row>
    <row r="804" spans="1:7" x14ac:dyDescent="0.25">
      <c r="A804" s="12" t="s">
        <v>1152</v>
      </c>
      <c r="B804" s="19">
        <v>1556337002218</v>
      </c>
      <c r="C804" s="12" t="s">
        <v>5037</v>
      </c>
      <c r="D804" s="12" t="s">
        <v>57</v>
      </c>
      <c r="E804" s="6" t="s">
        <v>368</v>
      </c>
      <c r="F804" s="5">
        <f>decoded__2[[#This Row],[FRT_DEC]]-B803</f>
        <v>3</v>
      </c>
      <c r="G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INFO]]))),G803)</f>
        <v>55</v>
      </c>
    </row>
    <row r="805" spans="1:7" x14ac:dyDescent="0.25">
      <c r="A805" s="12" t="s">
        <v>1153</v>
      </c>
      <c r="B805" s="19">
        <v>1556337002222</v>
      </c>
      <c r="C805" s="12" t="s">
        <v>5038</v>
      </c>
      <c r="D805" s="12" t="s">
        <v>57</v>
      </c>
      <c r="E805" s="6" t="s">
        <v>59</v>
      </c>
      <c r="F805" s="5">
        <f>decoded__2[[#This Row],[FRT_DEC]]-B804</f>
        <v>4</v>
      </c>
      <c r="G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INFO]]))),G804)</f>
        <v>55</v>
      </c>
    </row>
    <row r="806" spans="1:7" x14ac:dyDescent="0.25">
      <c r="A806" s="12" t="s">
        <v>593</v>
      </c>
      <c r="B806" s="19">
        <v>1556337002225</v>
      </c>
      <c r="C806" s="12" t="s">
        <v>5039</v>
      </c>
      <c r="D806" s="12" t="s">
        <v>57</v>
      </c>
      <c r="E806" s="6" t="s">
        <v>60</v>
      </c>
      <c r="F806" s="5">
        <f>decoded__2[[#This Row],[FRT_DEC]]-B805</f>
        <v>3</v>
      </c>
      <c r="G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INFO]]))),G805)</f>
        <v>55</v>
      </c>
    </row>
    <row r="807" spans="1:7" x14ac:dyDescent="0.25">
      <c r="A807" s="12" t="s">
        <v>594</v>
      </c>
      <c r="B807" s="19">
        <v>1556337002228</v>
      </c>
      <c r="C807" s="12" t="s">
        <v>5040</v>
      </c>
      <c r="D807" s="12" t="s">
        <v>61</v>
      </c>
      <c r="E807" s="6" t="s">
        <v>5041</v>
      </c>
      <c r="F807" s="5">
        <f>decoded__2[[#This Row],[FRT_DEC]]-B806</f>
        <v>3</v>
      </c>
      <c r="G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INFO]]))),G806)</f>
        <v>55</v>
      </c>
    </row>
    <row r="808" spans="1:7" x14ac:dyDescent="0.25">
      <c r="A808" s="12" t="s">
        <v>1154</v>
      </c>
      <c r="B808" s="19">
        <v>1556337002233</v>
      </c>
      <c r="C808" s="12" t="s">
        <v>5042</v>
      </c>
      <c r="D808" s="12" t="s">
        <v>62</v>
      </c>
      <c r="E808" s="6" t="s">
        <v>63</v>
      </c>
      <c r="F808" s="5">
        <f>decoded__2[[#This Row],[FRT_DEC]]-B807</f>
        <v>5</v>
      </c>
      <c r="G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INFO]]))),G807)</f>
        <v>55</v>
      </c>
    </row>
    <row r="809" spans="1:7" x14ac:dyDescent="0.25">
      <c r="A809" s="12" t="s">
        <v>595</v>
      </c>
      <c r="B809" s="19">
        <v>1556337002246</v>
      </c>
      <c r="C809" s="12" t="s">
        <v>5043</v>
      </c>
      <c r="D809" s="12" t="s">
        <v>1131</v>
      </c>
      <c r="E809" s="6" t="s">
        <v>2143</v>
      </c>
      <c r="F809" s="5">
        <f>decoded__2[[#This Row],[FRT_DEC]]-B808</f>
        <v>13</v>
      </c>
      <c r="G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INFO]]))),G808)</f>
        <v>55</v>
      </c>
    </row>
    <row r="810" spans="1:7" x14ac:dyDescent="0.25">
      <c r="A810" s="12" t="s">
        <v>596</v>
      </c>
      <c r="B810" s="19">
        <v>1556337002250</v>
      </c>
      <c r="C810" s="12" t="s">
        <v>5044</v>
      </c>
      <c r="D810" s="12" t="s">
        <v>1131</v>
      </c>
      <c r="E810" s="6" t="s">
        <v>2144</v>
      </c>
      <c r="F810" s="5">
        <f>decoded__2[[#This Row],[FRT_DEC]]-B809</f>
        <v>4</v>
      </c>
      <c r="G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INFO]]))),G809)</f>
        <v>55</v>
      </c>
    </row>
    <row r="811" spans="1:7" x14ac:dyDescent="0.25">
      <c r="A811" s="12" t="s">
        <v>597</v>
      </c>
      <c r="B811" s="19">
        <v>1556337002263</v>
      </c>
      <c r="C811" s="12" t="s">
        <v>5045</v>
      </c>
      <c r="D811" s="12" t="s">
        <v>1131</v>
      </c>
      <c r="E811" s="6" t="s">
        <v>2145</v>
      </c>
      <c r="F811" s="5">
        <f>decoded__2[[#This Row],[FRT_DEC]]-B810</f>
        <v>13</v>
      </c>
      <c r="G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INFO]]))),G810)</f>
        <v>55</v>
      </c>
    </row>
    <row r="812" spans="1:7" x14ac:dyDescent="0.25">
      <c r="A812" s="12" t="s">
        <v>598</v>
      </c>
      <c r="B812" s="19">
        <v>1556337002267</v>
      </c>
      <c r="C812" s="12" t="s">
        <v>5046</v>
      </c>
      <c r="D812" s="12" t="s">
        <v>65</v>
      </c>
      <c r="E812" s="6" t="s">
        <v>66</v>
      </c>
      <c r="F812" s="5">
        <f>decoded__2[[#This Row],[FRT_DEC]]-B811</f>
        <v>4</v>
      </c>
      <c r="G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INFO]]))),G811)</f>
        <v>55</v>
      </c>
    </row>
    <row r="813" spans="1:7" x14ac:dyDescent="0.25">
      <c r="A813" s="12" t="s">
        <v>599</v>
      </c>
      <c r="B813" s="19">
        <v>1556337002275</v>
      </c>
      <c r="C813" s="12" t="s">
        <v>5047</v>
      </c>
      <c r="D813" s="12" t="s">
        <v>11</v>
      </c>
      <c r="E813" s="6" t="s">
        <v>4023</v>
      </c>
      <c r="F813" s="5">
        <f>decoded__2[[#This Row],[FRT_DEC]]-B812</f>
        <v>8</v>
      </c>
      <c r="G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INFO]]))),G812)</f>
        <v>55</v>
      </c>
    </row>
    <row r="814" spans="1:7" x14ac:dyDescent="0.25">
      <c r="A814" s="12" t="s">
        <v>600</v>
      </c>
      <c r="B814" s="19">
        <v>1556337002286</v>
      </c>
      <c r="C814" s="12" t="s">
        <v>5048</v>
      </c>
      <c r="D814" s="12" t="s">
        <v>52</v>
      </c>
      <c r="E814" s="6" t="s">
        <v>754</v>
      </c>
      <c r="F814" s="5">
        <f>decoded__2[[#This Row],[FRT_DEC]]-B813</f>
        <v>11</v>
      </c>
      <c r="G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INFO]]))),G813)</f>
        <v>55</v>
      </c>
    </row>
    <row r="815" spans="1:7" x14ac:dyDescent="0.25">
      <c r="A815" s="12" t="s">
        <v>601</v>
      </c>
      <c r="B815" s="19">
        <v>1556337002293</v>
      </c>
      <c r="C815" s="12" t="s">
        <v>5049</v>
      </c>
      <c r="D815" s="12" t="s">
        <v>11</v>
      </c>
      <c r="E815" s="6" t="s">
        <v>4015</v>
      </c>
      <c r="F815" s="5">
        <f>decoded__2[[#This Row],[FRT_DEC]]-B814</f>
        <v>7</v>
      </c>
      <c r="G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INFO]]))),G814)</f>
        <v>55</v>
      </c>
    </row>
    <row r="816" spans="1:7" x14ac:dyDescent="0.25">
      <c r="A816" s="12" t="s">
        <v>602</v>
      </c>
      <c r="B816" s="19">
        <v>1556337002302</v>
      </c>
      <c r="C816" s="12" t="s">
        <v>5050</v>
      </c>
      <c r="D816" s="12" t="s">
        <v>52</v>
      </c>
      <c r="E816" s="6" t="s">
        <v>64</v>
      </c>
      <c r="F816" s="5">
        <f>decoded__2[[#This Row],[FRT_DEC]]-B815</f>
        <v>9</v>
      </c>
      <c r="G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INFO]]))),G815)</f>
        <v>55</v>
      </c>
    </row>
    <row r="817" spans="1:7" x14ac:dyDescent="0.25">
      <c r="A817" s="12" t="s">
        <v>603</v>
      </c>
      <c r="B817" s="19">
        <v>1556337002305</v>
      </c>
      <c r="C817" s="12" t="s">
        <v>5051</v>
      </c>
      <c r="D817" s="12" t="s">
        <v>67</v>
      </c>
      <c r="E817" s="6" t="s">
        <v>4091</v>
      </c>
      <c r="F817" s="5">
        <f>decoded__2[[#This Row],[FRT_DEC]]-B816</f>
        <v>3</v>
      </c>
      <c r="G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INFO]]))),G816)</f>
        <v>55</v>
      </c>
    </row>
    <row r="818" spans="1:7" x14ac:dyDescent="0.25">
      <c r="A818" s="12" t="s">
        <v>604</v>
      </c>
      <c r="B818" s="19">
        <v>1556337002311</v>
      </c>
      <c r="C818" s="12" t="s">
        <v>5052</v>
      </c>
      <c r="D818" s="12" t="s">
        <v>97</v>
      </c>
      <c r="E818" s="6" t="s">
        <v>3741</v>
      </c>
      <c r="F818" s="5">
        <f>decoded__2[[#This Row],[FRT_DEC]]-B817</f>
        <v>6</v>
      </c>
      <c r="G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INFO]]))),G817)</f>
        <v>55</v>
      </c>
    </row>
    <row r="819" spans="1:7" x14ac:dyDescent="0.25">
      <c r="A819" s="12" t="s">
        <v>605</v>
      </c>
      <c r="B819" s="19">
        <v>1556337002316</v>
      </c>
      <c r="C819" s="12" t="s">
        <v>5053</v>
      </c>
      <c r="D819" s="12" t="s">
        <v>97</v>
      </c>
      <c r="E819" s="6" t="s">
        <v>2127</v>
      </c>
      <c r="F819" s="5">
        <f>decoded__2[[#This Row],[FRT_DEC]]-B818</f>
        <v>5</v>
      </c>
      <c r="G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INFO]]))),G818)</f>
        <v>55</v>
      </c>
    </row>
    <row r="820" spans="1:7" x14ac:dyDescent="0.25">
      <c r="A820" s="12" t="s">
        <v>606</v>
      </c>
      <c r="B820" s="19">
        <v>1556337002328</v>
      </c>
      <c r="C820" s="12" t="s">
        <v>5054</v>
      </c>
      <c r="D820" s="12" t="s">
        <v>9</v>
      </c>
      <c r="E820" s="6" t="s">
        <v>4002</v>
      </c>
      <c r="F820" s="5">
        <f>decoded__2[[#This Row],[FRT_DEC]]-B819</f>
        <v>12</v>
      </c>
      <c r="G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INFO]]))),G819)</f>
        <v>55</v>
      </c>
    </row>
    <row r="821" spans="1:7" x14ac:dyDescent="0.25">
      <c r="A821" s="12" t="s">
        <v>607</v>
      </c>
      <c r="B821" s="19">
        <v>1556337002333</v>
      </c>
      <c r="C821" s="12" t="s">
        <v>5055</v>
      </c>
      <c r="D821" s="12" t="s">
        <v>97</v>
      </c>
      <c r="E821" s="6" t="s">
        <v>2146</v>
      </c>
      <c r="F821" s="5">
        <f>decoded__2[[#This Row],[FRT_DEC]]-B820</f>
        <v>5</v>
      </c>
      <c r="G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INFO]]))),G820)</f>
        <v>55</v>
      </c>
    </row>
    <row r="822" spans="1:7" x14ac:dyDescent="0.25">
      <c r="A822" s="12" t="s">
        <v>840</v>
      </c>
      <c r="B822" s="19">
        <v>1556337003182</v>
      </c>
      <c r="C822" s="12" t="s">
        <v>5056</v>
      </c>
      <c r="D822" s="12" t="s">
        <v>12</v>
      </c>
      <c r="E822" s="6" t="s">
        <v>4</v>
      </c>
      <c r="F822" s="5">
        <f>decoded__2[[#This Row],[FRT_DEC]]-B821</f>
        <v>849</v>
      </c>
      <c r="G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INFO]]))),G821)</f>
        <v>55</v>
      </c>
    </row>
    <row r="823" spans="1:7" x14ac:dyDescent="0.25">
      <c r="A823" s="12" t="s">
        <v>841</v>
      </c>
      <c r="B823" s="19">
        <v>1556337003188</v>
      </c>
      <c r="C823" s="12" t="s">
        <v>5057</v>
      </c>
      <c r="D823" s="12" t="s">
        <v>8</v>
      </c>
      <c r="E823" s="6" t="s">
        <v>4078</v>
      </c>
      <c r="F823" s="5">
        <f>decoded__2[[#This Row],[FRT_DEC]]-B822</f>
        <v>6</v>
      </c>
      <c r="G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INFO]]))),G822)</f>
        <v>55</v>
      </c>
    </row>
    <row r="824" spans="1:7" x14ac:dyDescent="0.25">
      <c r="A824" s="12" t="s">
        <v>842</v>
      </c>
      <c r="B824" s="19">
        <v>1556337003272</v>
      </c>
      <c r="C824" s="12" t="s">
        <v>5058</v>
      </c>
      <c r="D824" s="12" t="s">
        <v>12</v>
      </c>
      <c r="E824" s="6" t="s">
        <v>4</v>
      </c>
      <c r="F824" s="5">
        <f>decoded__2[[#This Row],[FRT_DEC]]-B823</f>
        <v>84</v>
      </c>
      <c r="G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INFO]]))),G823)</f>
        <v>55</v>
      </c>
    </row>
    <row r="825" spans="1:7" x14ac:dyDescent="0.25">
      <c r="A825" s="12" t="s">
        <v>843</v>
      </c>
      <c r="B825" s="19">
        <v>1556337003277</v>
      </c>
      <c r="C825" s="12" t="s">
        <v>5059</v>
      </c>
      <c r="D825" s="12" t="s">
        <v>8</v>
      </c>
      <c r="E825" s="6" t="s">
        <v>4088</v>
      </c>
      <c r="F825" s="5">
        <f>decoded__2[[#This Row],[FRT_DEC]]-B824</f>
        <v>5</v>
      </c>
      <c r="G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INFO]]))),G824)</f>
        <v>55</v>
      </c>
    </row>
    <row r="826" spans="1:7" x14ac:dyDescent="0.25">
      <c r="A826" s="12" t="s">
        <v>844</v>
      </c>
      <c r="B826" s="19">
        <v>1556337003372</v>
      </c>
      <c r="C826" s="12" t="s">
        <v>5060</v>
      </c>
      <c r="D826" s="12" t="s">
        <v>12</v>
      </c>
      <c r="E826" s="6" t="s">
        <v>4</v>
      </c>
      <c r="F826" s="5">
        <f>decoded__2[[#This Row],[FRT_DEC]]-B825</f>
        <v>95</v>
      </c>
      <c r="G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INFO]]))),G825)</f>
        <v>55</v>
      </c>
    </row>
    <row r="827" spans="1:7" x14ac:dyDescent="0.25">
      <c r="A827" s="12" t="s">
        <v>845</v>
      </c>
      <c r="B827" s="19">
        <v>1556337003377</v>
      </c>
      <c r="C827" s="12" t="s">
        <v>5061</v>
      </c>
      <c r="D827" s="12" t="s">
        <v>8</v>
      </c>
      <c r="E827" s="6" t="s">
        <v>4682</v>
      </c>
      <c r="F827" s="5">
        <f>decoded__2[[#This Row],[FRT_DEC]]-B826</f>
        <v>5</v>
      </c>
      <c r="G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INFO]]))),G826)</f>
        <v>55</v>
      </c>
    </row>
    <row r="828" spans="1:7" x14ac:dyDescent="0.25">
      <c r="A828" s="12" t="s">
        <v>846</v>
      </c>
      <c r="B828" s="19">
        <v>1556337007195</v>
      </c>
      <c r="C828" s="12" t="s">
        <v>5062</v>
      </c>
      <c r="D828" s="12" t="s">
        <v>1131</v>
      </c>
      <c r="E828" s="6" t="s">
        <v>2120</v>
      </c>
      <c r="F828" s="5">
        <f>decoded__2[[#This Row],[FRT_DEC]]-B827</f>
        <v>3818</v>
      </c>
      <c r="G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INFO]]))),G827)</f>
        <v>55</v>
      </c>
    </row>
    <row r="829" spans="1:7" x14ac:dyDescent="0.25">
      <c r="A829" s="12" t="s">
        <v>847</v>
      </c>
      <c r="B829" s="19">
        <v>1556337007199</v>
      </c>
      <c r="C829" s="12" t="s">
        <v>5063</v>
      </c>
      <c r="D829" s="12" t="s">
        <v>97</v>
      </c>
      <c r="E829" s="6" t="s">
        <v>2121</v>
      </c>
      <c r="F829" s="5">
        <f>decoded__2[[#This Row],[FRT_DEC]]-B828</f>
        <v>4</v>
      </c>
      <c r="G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INFO]]))),G828)</f>
        <v>55</v>
      </c>
    </row>
    <row r="830" spans="1:7" x14ac:dyDescent="0.25">
      <c r="A830" s="12" t="s">
        <v>848</v>
      </c>
      <c r="B830" s="19">
        <v>1556337007348</v>
      </c>
      <c r="C830" s="12" t="s">
        <v>5064</v>
      </c>
      <c r="D830" s="12" t="s">
        <v>109</v>
      </c>
      <c r="E830" s="6" t="s">
        <v>3768</v>
      </c>
      <c r="F830" s="5">
        <f>decoded__2[[#This Row],[FRT_DEC]]-B829</f>
        <v>149</v>
      </c>
      <c r="G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INFO]]))),G829)</f>
        <v>55</v>
      </c>
    </row>
    <row r="831" spans="1:7" x14ac:dyDescent="0.25">
      <c r="A831" s="12" t="s">
        <v>884</v>
      </c>
      <c r="B831" s="19">
        <v>1556337007350</v>
      </c>
      <c r="C831" s="12" t="s">
        <v>5065</v>
      </c>
      <c r="D831" s="12" t="s">
        <v>3742</v>
      </c>
      <c r="E831" s="6" t="s">
        <v>5066</v>
      </c>
      <c r="F831" s="5">
        <f>decoded__2[[#This Row],[FRT_DEC]]-B830</f>
        <v>2</v>
      </c>
      <c r="G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INFO]]))),G830)</f>
        <v>55</v>
      </c>
    </row>
    <row r="832" spans="1:7" x14ac:dyDescent="0.25">
      <c r="A832" s="12" t="s">
        <v>885</v>
      </c>
      <c r="B832" s="19">
        <v>1556337007352</v>
      </c>
      <c r="C832" s="12" t="s">
        <v>5067</v>
      </c>
      <c r="D832" s="12" t="s">
        <v>3742</v>
      </c>
      <c r="E832" s="6" t="s">
        <v>3982</v>
      </c>
      <c r="F832" s="5">
        <f>decoded__2[[#This Row],[FRT_DEC]]-B831</f>
        <v>2</v>
      </c>
      <c r="G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INFO]]))),G831)</f>
        <v>55</v>
      </c>
    </row>
    <row r="833" spans="1:7" x14ac:dyDescent="0.25">
      <c r="A833" s="12" t="s">
        <v>1061</v>
      </c>
      <c r="B833" s="19">
        <v>1556337007365</v>
      </c>
      <c r="C833" s="12" t="s">
        <v>5068</v>
      </c>
      <c r="D833" s="12" t="s">
        <v>1131</v>
      </c>
      <c r="E833" s="6" t="s">
        <v>2122</v>
      </c>
      <c r="F833" s="5">
        <f>decoded__2[[#This Row],[FRT_DEC]]-B832</f>
        <v>13</v>
      </c>
      <c r="G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INFO]]))),G832)</f>
        <v>55</v>
      </c>
    </row>
    <row r="834" spans="1:7" x14ac:dyDescent="0.25">
      <c r="A834" s="12" t="s">
        <v>1062</v>
      </c>
      <c r="B834" s="19">
        <v>1556337007370</v>
      </c>
      <c r="C834" s="12" t="s">
        <v>5069</v>
      </c>
      <c r="D834" s="12" t="s">
        <v>97</v>
      </c>
      <c r="E834" s="6" t="s">
        <v>2123</v>
      </c>
      <c r="F834" s="5">
        <f>decoded__2[[#This Row],[FRT_DEC]]-B833</f>
        <v>5</v>
      </c>
      <c r="G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INFO]]))),G833)</f>
        <v>55</v>
      </c>
    </row>
    <row r="835" spans="1:7" x14ac:dyDescent="0.25">
      <c r="A835" s="12" t="s">
        <v>1063</v>
      </c>
      <c r="B835" s="19">
        <v>1556337007440</v>
      </c>
      <c r="C835" s="12" t="s">
        <v>5070</v>
      </c>
      <c r="D835" s="12" t="s">
        <v>110</v>
      </c>
      <c r="E835" s="6" t="s">
        <v>234</v>
      </c>
      <c r="F835" s="5">
        <f>decoded__2[[#This Row],[FRT_DEC]]-B834</f>
        <v>70</v>
      </c>
      <c r="G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INFO]]))),G834)</f>
        <v>55</v>
      </c>
    </row>
    <row r="836" spans="1:7" x14ac:dyDescent="0.25">
      <c r="A836" s="12" t="s">
        <v>1064</v>
      </c>
      <c r="B836" s="19">
        <v>1556337007453</v>
      </c>
      <c r="C836" s="12" t="s">
        <v>5071</v>
      </c>
      <c r="D836" s="12" t="s">
        <v>1131</v>
      </c>
      <c r="E836" s="6" t="s">
        <v>2124</v>
      </c>
      <c r="F836" s="5">
        <f>decoded__2[[#This Row],[FRT_DEC]]-B835</f>
        <v>13</v>
      </c>
      <c r="G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INFO]]))),G835)</f>
        <v>55</v>
      </c>
    </row>
    <row r="837" spans="1:7" x14ac:dyDescent="0.25">
      <c r="A837" s="12" t="s">
        <v>1065</v>
      </c>
      <c r="B837" s="19">
        <v>1556337007457</v>
      </c>
      <c r="C837" s="12" t="s">
        <v>5072</v>
      </c>
      <c r="D837" s="12" t="s">
        <v>97</v>
      </c>
      <c r="E837" s="6" t="s">
        <v>2125</v>
      </c>
      <c r="F837" s="5">
        <f>decoded__2[[#This Row],[FRT_DEC]]-B836</f>
        <v>4</v>
      </c>
      <c r="G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INFO]]))),G836)</f>
        <v>55</v>
      </c>
    </row>
    <row r="838" spans="1:7" x14ac:dyDescent="0.25">
      <c r="A838" s="12" t="s">
        <v>1066</v>
      </c>
      <c r="B838" s="19">
        <v>1556337008751</v>
      </c>
      <c r="C838" s="12" t="s">
        <v>5073</v>
      </c>
      <c r="D838" s="12" t="s">
        <v>112</v>
      </c>
      <c r="E838" s="6" t="s">
        <v>3761</v>
      </c>
      <c r="F838" s="5">
        <f>decoded__2[[#This Row],[FRT_DEC]]-B837</f>
        <v>1294</v>
      </c>
      <c r="G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INFO]]))),G837)</f>
        <v>55</v>
      </c>
    </row>
    <row r="839" spans="1:7" x14ac:dyDescent="0.25">
      <c r="A839" s="12" t="s">
        <v>886</v>
      </c>
      <c r="B839" s="19">
        <v>1556337008763</v>
      </c>
      <c r="C839" s="12" t="s">
        <v>5074</v>
      </c>
      <c r="D839" s="12" t="s">
        <v>238</v>
      </c>
      <c r="E839" s="6" t="s">
        <v>239</v>
      </c>
      <c r="F839" s="5">
        <f>decoded__2[[#This Row],[FRT_DEC]]-B838</f>
        <v>12</v>
      </c>
      <c r="G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INFO]]))),G838)</f>
        <v>55</v>
      </c>
    </row>
    <row r="840" spans="1:7" x14ac:dyDescent="0.25">
      <c r="A840" s="12" t="s">
        <v>887</v>
      </c>
      <c r="B840" s="19">
        <v>1556337008765</v>
      </c>
      <c r="C840" s="12" t="s">
        <v>5075</v>
      </c>
      <c r="D840" s="12" t="s">
        <v>241</v>
      </c>
      <c r="E840" s="6" t="s">
        <v>3764</v>
      </c>
      <c r="F840" s="5">
        <f>decoded__2[[#This Row],[FRT_DEC]]-B839</f>
        <v>2</v>
      </c>
      <c r="G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INFO]]))),G839)</f>
        <v>55</v>
      </c>
    </row>
    <row r="841" spans="1:7" x14ac:dyDescent="0.25">
      <c r="A841" s="12" t="s">
        <v>888</v>
      </c>
      <c r="B841" s="19">
        <v>1556337008769</v>
      </c>
      <c r="C841" s="12" t="s">
        <v>5076</v>
      </c>
      <c r="D841" s="12" t="s">
        <v>74</v>
      </c>
      <c r="E841" s="6" t="s">
        <v>243</v>
      </c>
      <c r="F841" s="5">
        <f>decoded__2[[#This Row],[FRT_DEC]]-B840</f>
        <v>4</v>
      </c>
      <c r="G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INFO]]))),G840)</f>
        <v>55</v>
      </c>
    </row>
    <row r="842" spans="1:7" x14ac:dyDescent="0.25">
      <c r="A842" s="12" t="s">
        <v>1067</v>
      </c>
      <c r="B842" s="19">
        <v>1556337008772</v>
      </c>
      <c r="C842" s="12" t="s">
        <v>5077</v>
      </c>
      <c r="D842" s="12" t="s">
        <v>74</v>
      </c>
      <c r="E842" s="6" t="s">
        <v>76</v>
      </c>
      <c r="F842" s="5">
        <f>decoded__2[[#This Row],[FRT_DEC]]-B841</f>
        <v>3</v>
      </c>
      <c r="G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INFO]]))),G841)</f>
        <v>55</v>
      </c>
    </row>
    <row r="843" spans="1:7" x14ac:dyDescent="0.25">
      <c r="A843" s="12" t="s">
        <v>1068</v>
      </c>
      <c r="B843" s="19">
        <v>1556337008785</v>
      </c>
      <c r="C843" s="12" t="s">
        <v>5078</v>
      </c>
      <c r="D843" s="12" t="s">
        <v>51</v>
      </c>
      <c r="E843" s="6" t="s">
        <v>2012</v>
      </c>
      <c r="F843" s="5">
        <f>decoded__2[[#This Row],[FRT_DEC]]-B842</f>
        <v>13</v>
      </c>
      <c r="G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INFO]]))),G842)</f>
        <v>55</v>
      </c>
    </row>
    <row r="844" spans="1:7" x14ac:dyDescent="0.25">
      <c r="A844" s="12" t="s">
        <v>889</v>
      </c>
      <c r="B844" s="19">
        <v>1556337008793</v>
      </c>
      <c r="C844" s="12" t="s">
        <v>5079</v>
      </c>
      <c r="D844" s="12" t="s">
        <v>51</v>
      </c>
      <c r="E844" s="6" t="s">
        <v>5080</v>
      </c>
      <c r="F844" s="5">
        <f>decoded__2[[#This Row],[FRT_DEC]]-B843</f>
        <v>8</v>
      </c>
      <c r="G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INFO]]))),G843)</f>
        <v>55</v>
      </c>
    </row>
    <row r="845" spans="1:7" x14ac:dyDescent="0.25">
      <c r="A845" s="12" t="s">
        <v>890</v>
      </c>
      <c r="B845" s="19">
        <v>1556337008796</v>
      </c>
      <c r="C845" s="12" t="s">
        <v>5081</v>
      </c>
      <c r="D845" s="12" t="s">
        <v>247</v>
      </c>
      <c r="E845" s="6" t="s">
        <v>248</v>
      </c>
      <c r="F845" s="5">
        <f>decoded__2[[#This Row],[FRT_DEC]]-B844</f>
        <v>3</v>
      </c>
      <c r="G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INFO]]))),G844)</f>
        <v>55</v>
      </c>
    </row>
    <row r="846" spans="1:7" x14ac:dyDescent="0.25">
      <c r="A846" s="12" t="s">
        <v>1069</v>
      </c>
      <c r="B846" s="19">
        <v>1556337008799</v>
      </c>
      <c r="C846" s="12" t="s">
        <v>5082</v>
      </c>
      <c r="D846" s="12" t="s">
        <v>9</v>
      </c>
      <c r="E846" s="6" t="s">
        <v>4002</v>
      </c>
      <c r="F846" s="5">
        <f>decoded__2[[#This Row],[FRT_DEC]]-B845</f>
        <v>3</v>
      </c>
      <c r="G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INFO]]))),G845)</f>
        <v>55</v>
      </c>
    </row>
    <row r="847" spans="1:7" x14ac:dyDescent="0.25">
      <c r="A847" s="12" t="s">
        <v>891</v>
      </c>
      <c r="B847" s="19">
        <v>1556337008804</v>
      </c>
      <c r="C847" s="12" t="s">
        <v>5083</v>
      </c>
      <c r="D847" s="12" t="s">
        <v>11</v>
      </c>
      <c r="E847" s="6" t="s">
        <v>4022</v>
      </c>
      <c r="F847" s="5">
        <f>decoded__2[[#This Row],[FRT_DEC]]-B846</f>
        <v>5</v>
      </c>
      <c r="G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INFO]]))),G846)</f>
        <v>55</v>
      </c>
    </row>
    <row r="848" spans="1:7" x14ac:dyDescent="0.25">
      <c r="A848" s="12" t="s">
        <v>892</v>
      </c>
      <c r="B848" s="19">
        <v>1556337008813</v>
      </c>
      <c r="C848" s="12" t="s">
        <v>5084</v>
      </c>
      <c r="D848" s="12" t="s">
        <v>52</v>
      </c>
      <c r="E848" s="6" t="s">
        <v>53</v>
      </c>
      <c r="F848" s="5">
        <f>decoded__2[[#This Row],[FRT_DEC]]-B847</f>
        <v>9</v>
      </c>
      <c r="G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INFO]]))),G847)</f>
        <v>55</v>
      </c>
    </row>
    <row r="849" spans="1:7" x14ac:dyDescent="0.25">
      <c r="A849" s="12" t="s">
        <v>893</v>
      </c>
      <c r="B849" s="19">
        <v>1556337008841</v>
      </c>
      <c r="C849" s="12" t="s">
        <v>5085</v>
      </c>
      <c r="D849" s="12" t="s">
        <v>54</v>
      </c>
      <c r="E849" s="6" t="s">
        <v>5086</v>
      </c>
      <c r="F849" s="5">
        <f>decoded__2[[#This Row],[FRT_DEC]]-B848</f>
        <v>28</v>
      </c>
      <c r="G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INFO]]))),G848)</f>
        <v>55</v>
      </c>
    </row>
    <row r="850" spans="1:7" x14ac:dyDescent="0.25">
      <c r="A850" s="12" t="s">
        <v>894</v>
      </c>
      <c r="B850" s="19">
        <v>1556337008847</v>
      </c>
      <c r="C850" s="12" t="s">
        <v>5087</v>
      </c>
      <c r="D850" s="12" t="s">
        <v>1131</v>
      </c>
      <c r="E850" s="6" t="s">
        <v>2126</v>
      </c>
      <c r="F850" s="5">
        <f>decoded__2[[#This Row],[FRT_DEC]]-B849</f>
        <v>6</v>
      </c>
      <c r="G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INFO]]))),G849)</f>
        <v>55</v>
      </c>
    </row>
    <row r="851" spans="1:7" x14ac:dyDescent="0.25">
      <c r="A851" s="12" t="s">
        <v>1038</v>
      </c>
      <c r="B851" s="19">
        <v>1556337008852</v>
      </c>
      <c r="C851" s="12" t="s">
        <v>5088</v>
      </c>
      <c r="D851" s="12" t="s">
        <v>97</v>
      </c>
      <c r="E851" s="6" t="s">
        <v>2127</v>
      </c>
      <c r="F851" s="5">
        <f>decoded__2[[#This Row],[FRT_DEC]]-B850</f>
        <v>5</v>
      </c>
      <c r="G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INFO]]))),G850)</f>
        <v>55</v>
      </c>
    </row>
    <row r="852" spans="1:7" ht="30" x14ac:dyDescent="0.25">
      <c r="A852" s="12" t="s">
        <v>895</v>
      </c>
      <c r="B852" s="19">
        <v>1556337008867</v>
      </c>
      <c r="C852" s="12" t="s">
        <v>5089</v>
      </c>
      <c r="D852" s="12" t="s">
        <v>10</v>
      </c>
      <c r="E852" s="6" t="s">
        <v>5090</v>
      </c>
      <c r="F852" s="5">
        <f>decoded__2[[#This Row],[FRT_DEC]]-B851</f>
        <v>15</v>
      </c>
      <c r="G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INFO]]))),G851)</f>
        <v>55</v>
      </c>
    </row>
    <row r="853" spans="1:7" ht="30" x14ac:dyDescent="0.25">
      <c r="A853" s="12" t="s">
        <v>896</v>
      </c>
      <c r="B853" s="19">
        <v>1556337008870</v>
      </c>
      <c r="C853" s="12" t="s">
        <v>5091</v>
      </c>
      <c r="D853" s="12" t="s">
        <v>10</v>
      </c>
      <c r="E853" s="6" t="s">
        <v>5090</v>
      </c>
      <c r="F853" s="5">
        <f>decoded__2[[#This Row],[FRT_DEC]]-B852</f>
        <v>3</v>
      </c>
      <c r="G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INFO]]))),G852)</f>
        <v>55</v>
      </c>
    </row>
    <row r="854" spans="1:7" x14ac:dyDescent="0.25">
      <c r="A854" s="12" t="s">
        <v>897</v>
      </c>
      <c r="B854" s="19">
        <v>1556337008872</v>
      </c>
      <c r="C854" s="12" t="s">
        <v>5092</v>
      </c>
      <c r="D854" s="12" t="s">
        <v>10</v>
      </c>
      <c r="E854" s="6" t="s">
        <v>5093</v>
      </c>
      <c r="F854" s="5">
        <f>decoded__2[[#This Row],[FRT_DEC]]-B853</f>
        <v>2</v>
      </c>
      <c r="G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INFO]]))),G853)</f>
        <v>55</v>
      </c>
    </row>
    <row r="855" spans="1:7" x14ac:dyDescent="0.25">
      <c r="A855" s="12" t="s">
        <v>898</v>
      </c>
      <c r="B855" s="19">
        <v>1556337008876</v>
      </c>
      <c r="C855" s="12" t="s">
        <v>5094</v>
      </c>
      <c r="D855" s="12" t="s">
        <v>1131</v>
      </c>
      <c r="E855" s="6" t="s">
        <v>2128</v>
      </c>
      <c r="F855" s="5">
        <f>decoded__2[[#This Row],[FRT_DEC]]-B854</f>
        <v>4</v>
      </c>
      <c r="G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INFO]]))),G854)</f>
        <v>55</v>
      </c>
    </row>
    <row r="856" spans="1:7" x14ac:dyDescent="0.25">
      <c r="A856" s="12" t="s">
        <v>899</v>
      </c>
      <c r="B856" s="19">
        <v>1556337008879</v>
      </c>
      <c r="C856" s="12" t="s">
        <v>5095</v>
      </c>
      <c r="D856" s="12" t="s">
        <v>1131</v>
      </c>
      <c r="E856" s="6" t="s">
        <v>2128</v>
      </c>
      <c r="F856" s="5">
        <f>decoded__2[[#This Row],[FRT_DEC]]-B855</f>
        <v>3</v>
      </c>
      <c r="G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INFO]]))),G855)</f>
        <v>55</v>
      </c>
    </row>
    <row r="857" spans="1:7" x14ac:dyDescent="0.25">
      <c r="A857" s="12" t="s">
        <v>900</v>
      </c>
      <c r="B857" s="19">
        <v>1556337008885</v>
      </c>
      <c r="C857" s="12" t="s">
        <v>5096</v>
      </c>
      <c r="D857" s="12" t="s">
        <v>97</v>
      </c>
      <c r="E857" s="6" t="s">
        <v>2129</v>
      </c>
      <c r="F857" s="5">
        <f>decoded__2[[#This Row],[FRT_DEC]]-B856</f>
        <v>6</v>
      </c>
      <c r="G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INFO]]))),G856)</f>
        <v>55</v>
      </c>
    </row>
    <row r="858" spans="1:7" x14ac:dyDescent="0.25">
      <c r="A858" s="12" t="s">
        <v>901</v>
      </c>
      <c r="B858" s="19">
        <v>1556337008889</v>
      </c>
      <c r="C858" s="12" t="s">
        <v>5097</v>
      </c>
      <c r="D858" s="12" t="s">
        <v>16</v>
      </c>
      <c r="E858" s="6" t="s">
        <v>4044</v>
      </c>
      <c r="F858" s="5">
        <f>decoded__2[[#This Row],[FRT_DEC]]-B857</f>
        <v>4</v>
      </c>
      <c r="G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INFO]]))),G857)</f>
        <v>56</v>
      </c>
    </row>
    <row r="859" spans="1:7" x14ac:dyDescent="0.25">
      <c r="A859" s="12" t="s">
        <v>902</v>
      </c>
      <c r="B859" s="19">
        <v>1556337008894</v>
      </c>
      <c r="C859" s="12" t="s">
        <v>5098</v>
      </c>
      <c r="D859" s="12" t="s">
        <v>97</v>
      </c>
      <c r="E859" s="6" t="s">
        <v>2130</v>
      </c>
      <c r="F859" s="5">
        <f>decoded__2[[#This Row],[FRT_DEC]]-B858</f>
        <v>5</v>
      </c>
      <c r="G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INFO]]))),G858)</f>
        <v>56</v>
      </c>
    </row>
    <row r="860" spans="1:7" x14ac:dyDescent="0.25">
      <c r="A860" s="12" t="s">
        <v>903</v>
      </c>
      <c r="B860" s="19">
        <v>1556337008921</v>
      </c>
      <c r="C860" s="12" t="s">
        <v>5099</v>
      </c>
      <c r="D860" s="12" t="s">
        <v>11</v>
      </c>
      <c r="E860" s="6" t="s">
        <v>4006</v>
      </c>
      <c r="F860" s="5">
        <f>decoded__2[[#This Row],[FRT_DEC]]-B859</f>
        <v>27</v>
      </c>
      <c r="G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INFO]]))),G859)</f>
        <v>56</v>
      </c>
    </row>
    <row r="861" spans="1:7" x14ac:dyDescent="0.25">
      <c r="A861" s="12" t="s">
        <v>904</v>
      </c>
      <c r="B861" s="19">
        <v>1556337008929</v>
      </c>
      <c r="C861" s="12" t="s">
        <v>5100</v>
      </c>
      <c r="D861" s="12" t="s">
        <v>52</v>
      </c>
      <c r="E861" s="6" t="s">
        <v>2078</v>
      </c>
      <c r="F861" s="5">
        <f>decoded__2[[#This Row],[FRT_DEC]]-B860</f>
        <v>8</v>
      </c>
      <c r="G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INFO]]))),G860)</f>
        <v>56</v>
      </c>
    </row>
    <row r="862" spans="1:7" x14ac:dyDescent="0.25">
      <c r="A862" s="12" t="s">
        <v>905</v>
      </c>
      <c r="B862" s="19">
        <v>1556337008932</v>
      </c>
      <c r="C862" s="12" t="s">
        <v>5101</v>
      </c>
      <c r="D862" s="12" t="s">
        <v>2079</v>
      </c>
      <c r="E862" s="6" t="s">
        <v>4045</v>
      </c>
      <c r="F862" s="5">
        <f>decoded__2[[#This Row],[FRT_DEC]]-B861</f>
        <v>3</v>
      </c>
      <c r="G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INFO]]))),G861)</f>
        <v>56</v>
      </c>
    </row>
    <row r="863" spans="1:7" x14ac:dyDescent="0.25">
      <c r="A863" s="12" t="s">
        <v>906</v>
      </c>
      <c r="B863" s="19">
        <v>1556337008956</v>
      </c>
      <c r="C863" s="12" t="s">
        <v>5102</v>
      </c>
      <c r="D863" s="12" t="s">
        <v>12</v>
      </c>
      <c r="E863" s="6" t="s">
        <v>4</v>
      </c>
      <c r="F863" s="5">
        <f>decoded__2[[#This Row],[FRT_DEC]]-B862</f>
        <v>24</v>
      </c>
      <c r="G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INFO]]))),G862)</f>
        <v>56</v>
      </c>
    </row>
    <row r="864" spans="1:7" x14ac:dyDescent="0.25">
      <c r="A864" s="12" t="s">
        <v>907</v>
      </c>
      <c r="B864" s="19">
        <v>1556337008962</v>
      </c>
      <c r="C864" s="12" t="s">
        <v>5103</v>
      </c>
      <c r="D864" s="12" t="s">
        <v>8</v>
      </c>
      <c r="E864" s="6" t="s">
        <v>4078</v>
      </c>
      <c r="F864" s="5">
        <f>decoded__2[[#This Row],[FRT_DEC]]-B863</f>
        <v>6</v>
      </c>
      <c r="G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INFO]]))),G863)</f>
        <v>56</v>
      </c>
    </row>
    <row r="865" spans="1:7" x14ac:dyDescent="0.25">
      <c r="A865" s="12" t="s">
        <v>908</v>
      </c>
      <c r="B865" s="19">
        <v>1556337009313</v>
      </c>
      <c r="C865" s="12" t="s">
        <v>5104</v>
      </c>
      <c r="D865" s="12" t="s">
        <v>12</v>
      </c>
      <c r="E865" s="6" t="s">
        <v>4</v>
      </c>
      <c r="F865" s="5">
        <f>decoded__2[[#This Row],[FRT_DEC]]-B864</f>
        <v>351</v>
      </c>
      <c r="G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INFO]]))),G864)</f>
        <v>56</v>
      </c>
    </row>
    <row r="866" spans="1:7" x14ac:dyDescent="0.25">
      <c r="A866" s="12" t="s">
        <v>909</v>
      </c>
      <c r="B866" s="19">
        <v>1556337009317</v>
      </c>
      <c r="C866" s="12" t="s">
        <v>5105</v>
      </c>
      <c r="D866" s="12" t="s">
        <v>8</v>
      </c>
      <c r="E866" s="6" t="s">
        <v>4089</v>
      </c>
      <c r="F866" s="5">
        <f>decoded__2[[#This Row],[FRT_DEC]]-B865</f>
        <v>4</v>
      </c>
      <c r="G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INFO]]))),G865)</f>
        <v>56</v>
      </c>
    </row>
    <row r="867" spans="1:7" x14ac:dyDescent="0.25">
      <c r="A867" s="12" t="s">
        <v>910</v>
      </c>
      <c r="B867" s="19">
        <v>1556337009486</v>
      </c>
      <c r="C867" s="12" t="s">
        <v>5106</v>
      </c>
      <c r="D867" s="12" t="s">
        <v>13</v>
      </c>
      <c r="E867" s="6" t="s">
        <v>5</v>
      </c>
      <c r="F867" s="5">
        <f>decoded__2[[#This Row],[FRT_DEC]]-B866</f>
        <v>169</v>
      </c>
      <c r="G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INFO]]))),G866)</f>
        <v>56</v>
      </c>
    </row>
    <row r="868" spans="1:7" x14ac:dyDescent="0.25">
      <c r="A868" s="12" t="s">
        <v>911</v>
      </c>
      <c r="B868" s="19">
        <v>1556337009490</v>
      </c>
      <c r="C868" s="12" t="s">
        <v>5107</v>
      </c>
      <c r="D868" s="12" t="s">
        <v>11</v>
      </c>
      <c r="E868" s="6" t="s">
        <v>4005</v>
      </c>
      <c r="F868" s="5">
        <f>decoded__2[[#This Row],[FRT_DEC]]-B867</f>
        <v>4</v>
      </c>
      <c r="G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INFO]]))),G867)</f>
        <v>56</v>
      </c>
    </row>
    <row r="869" spans="1:7" x14ac:dyDescent="0.25">
      <c r="A869" s="12" t="s">
        <v>912</v>
      </c>
      <c r="B869" s="19">
        <v>1556337009562</v>
      </c>
      <c r="C869" s="12" t="s">
        <v>5108</v>
      </c>
      <c r="D869" s="12" t="s">
        <v>12</v>
      </c>
      <c r="E869" s="6" t="s">
        <v>4</v>
      </c>
      <c r="F869" s="5">
        <f>decoded__2[[#This Row],[FRT_DEC]]-B868</f>
        <v>72</v>
      </c>
      <c r="G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INFO]]))),G868)</f>
        <v>56</v>
      </c>
    </row>
    <row r="870" spans="1:7" x14ac:dyDescent="0.25">
      <c r="A870" s="12" t="s">
        <v>913</v>
      </c>
      <c r="B870" s="19">
        <v>1556337009565</v>
      </c>
      <c r="C870" s="12" t="s">
        <v>5109</v>
      </c>
      <c r="D870" s="12" t="s">
        <v>14</v>
      </c>
      <c r="E870" s="6" t="s">
        <v>6</v>
      </c>
      <c r="F870" s="5">
        <f>decoded__2[[#This Row],[FRT_DEC]]-B869</f>
        <v>3</v>
      </c>
      <c r="G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INFO]]))),G869)</f>
        <v>56</v>
      </c>
    </row>
    <row r="871" spans="1:7" x14ac:dyDescent="0.25">
      <c r="A871" s="12" t="s">
        <v>914</v>
      </c>
      <c r="B871" s="19">
        <v>1556337009575</v>
      </c>
      <c r="C871" s="12" t="s">
        <v>5110</v>
      </c>
      <c r="D871" s="12" t="s">
        <v>14</v>
      </c>
      <c r="E871" s="6" t="s">
        <v>71</v>
      </c>
      <c r="F871" s="5">
        <f>decoded__2[[#This Row],[FRT_DEC]]-B870</f>
        <v>10</v>
      </c>
      <c r="G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INFO]]))),G870)</f>
        <v>56</v>
      </c>
    </row>
    <row r="872" spans="1:7" x14ac:dyDescent="0.25">
      <c r="A872" s="12" t="s">
        <v>915</v>
      </c>
      <c r="B872" s="19">
        <v>1556337009595</v>
      </c>
      <c r="C872" s="12" t="s">
        <v>5111</v>
      </c>
      <c r="D872" s="12" t="s">
        <v>73</v>
      </c>
      <c r="E872" s="6" t="s">
        <v>2080</v>
      </c>
      <c r="F872" s="5">
        <f>decoded__2[[#This Row],[FRT_DEC]]-B871</f>
        <v>20</v>
      </c>
      <c r="G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INFO]]))),G871)</f>
        <v>56</v>
      </c>
    </row>
    <row r="873" spans="1:7" x14ac:dyDescent="0.25">
      <c r="A873" s="12" t="s">
        <v>916</v>
      </c>
      <c r="B873" s="19">
        <v>1556337009599</v>
      </c>
      <c r="C873" s="12" t="s">
        <v>5112</v>
      </c>
      <c r="D873" s="12" t="s">
        <v>2081</v>
      </c>
      <c r="E873" s="6" t="s">
        <v>2083</v>
      </c>
      <c r="F873" s="5">
        <f>decoded__2[[#This Row],[FRT_DEC]]-B872</f>
        <v>4</v>
      </c>
      <c r="G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INFO]]))),G872)</f>
        <v>56</v>
      </c>
    </row>
    <row r="874" spans="1:7" x14ac:dyDescent="0.25">
      <c r="A874" s="12" t="s">
        <v>917</v>
      </c>
      <c r="B874" s="19">
        <v>1556337009603</v>
      </c>
      <c r="C874" s="12" t="s">
        <v>5113</v>
      </c>
      <c r="D874" s="12" t="s">
        <v>8</v>
      </c>
      <c r="E874" s="6" t="s">
        <v>4087</v>
      </c>
      <c r="F874" s="5">
        <f>decoded__2[[#This Row],[FRT_DEC]]-B873</f>
        <v>4</v>
      </c>
      <c r="G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INFO]]))),G873)</f>
        <v>56</v>
      </c>
    </row>
    <row r="875" spans="1:7" x14ac:dyDescent="0.25">
      <c r="A875" s="12" t="s">
        <v>918</v>
      </c>
      <c r="B875" s="19">
        <v>1556337009993</v>
      </c>
      <c r="C875" s="12" t="s">
        <v>5114</v>
      </c>
      <c r="D875" s="12" t="s">
        <v>55</v>
      </c>
      <c r="E875" s="6" t="s">
        <v>3985</v>
      </c>
      <c r="F875" s="5">
        <f>decoded__2[[#This Row],[FRT_DEC]]-B874</f>
        <v>390</v>
      </c>
      <c r="G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INFO]]))),G874)</f>
        <v>56</v>
      </c>
    </row>
    <row r="876" spans="1:7" x14ac:dyDescent="0.25">
      <c r="A876" s="12" t="s">
        <v>919</v>
      </c>
      <c r="B876" s="19">
        <v>1556337009995</v>
      </c>
      <c r="C876" s="12" t="s">
        <v>5115</v>
      </c>
      <c r="D876" s="12" t="s">
        <v>3743</v>
      </c>
      <c r="E876" s="6" t="s">
        <v>5116</v>
      </c>
      <c r="F876" s="5">
        <f>decoded__2[[#This Row],[FRT_DEC]]-B875</f>
        <v>2</v>
      </c>
      <c r="G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INFO]]))),G875)</f>
        <v>56</v>
      </c>
    </row>
    <row r="877" spans="1:7" x14ac:dyDescent="0.25">
      <c r="A877" s="12" t="s">
        <v>920</v>
      </c>
      <c r="B877" s="19">
        <v>1556337009997</v>
      </c>
      <c r="C877" s="12" t="s">
        <v>5117</v>
      </c>
      <c r="D877" s="12" t="s">
        <v>3743</v>
      </c>
      <c r="E877" s="6" t="s">
        <v>3983</v>
      </c>
      <c r="F877" s="5">
        <f>decoded__2[[#This Row],[FRT_DEC]]-B876</f>
        <v>2</v>
      </c>
      <c r="G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INFO]]))),G876)</f>
        <v>56</v>
      </c>
    </row>
    <row r="878" spans="1:7" x14ac:dyDescent="0.25">
      <c r="A878" s="12" t="s">
        <v>921</v>
      </c>
      <c r="B878" s="19">
        <v>1556337010045</v>
      </c>
      <c r="C878" s="12" t="s">
        <v>5118</v>
      </c>
      <c r="D878" s="12" t="s">
        <v>267</v>
      </c>
      <c r="E878" s="6" t="s">
        <v>1082</v>
      </c>
      <c r="F878" s="5">
        <f>decoded__2[[#This Row],[FRT_DEC]]-B877</f>
        <v>48</v>
      </c>
      <c r="G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INFO]]))),G877)</f>
        <v>56</v>
      </c>
    </row>
    <row r="879" spans="1:7" x14ac:dyDescent="0.25">
      <c r="A879" s="12" t="s">
        <v>922</v>
      </c>
      <c r="B879" s="19">
        <v>1556337010048</v>
      </c>
      <c r="C879" s="12" t="s">
        <v>5119</v>
      </c>
      <c r="D879" s="12" t="s">
        <v>269</v>
      </c>
      <c r="E879" s="6" t="s">
        <v>4092</v>
      </c>
      <c r="F879" s="5">
        <f>decoded__2[[#This Row],[FRT_DEC]]-B878</f>
        <v>3</v>
      </c>
      <c r="G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INFO]]))),G878)</f>
        <v>56</v>
      </c>
    </row>
    <row r="880" spans="1:7" x14ac:dyDescent="0.25">
      <c r="A880" s="12" t="s">
        <v>923</v>
      </c>
      <c r="B880" s="19">
        <v>1556337010063</v>
      </c>
      <c r="C880" s="12" t="s">
        <v>5120</v>
      </c>
      <c r="D880" s="12" t="s">
        <v>11</v>
      </c>
      <c r="E880" s="6" t="s">
        <v>4007</v>
      </c>
      <c r="F880" s="5">
        <f>decoded__2[[#This Row],[FRT_DEC]]-B879</f>
        <v>15</v>
      </c>
      <c r="G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INFO]]))),G879)</f>
        <v>56</v>
      </c>
    </row>
    <row r="881" spans="1:7" x14ac:dyDescent="0.25">
      <c r="A881" s="12" t="s">
        <v>924</v>
      </c>
      <c r="B881" s="19">
        <v>1556337010082</v>
      </c>
      <c r="C881" s="12" t="s">
        <v>5121</v>
      </c>
      <c r="D881" s="12" t="s">
        <v>52</v>
      </c>
      <c r="E881" s="6" t="s">
        <v>56</v>
      </c>
      <c r="F881" s="5">
        <f>decoded__2[[#This Row],[FRT_DEC]]-B880</f>
        <v>19</v>
      </c>
      <c r="G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INFO]]))),G880)</f>
        <v>56</v>
      </c>
    </row>
    <row r="882" spans="1:7" x14ac:dyDescent="0.25">
      <c r="A882" s="12" t="s">
        <v>925</v>
      </c>
      <c r="B882" s="19">
        <v>1556337010089</v>
      </c>
      <c r="C882" s="12" t="s">
        <v>5122</v>
      </c>
      <c r="D882" s="12" t="s">
        <v>272</v>
      </c>
      <c r="E882" s="6" t="s">
        <v>5123</v>
      </c>
      <c r="F882" s="5">
        <f>decoded__2[[#This Row],[FRT_DEC]]-B881</f>
        <v>7</v>
      </c>
      <c r="G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INFO]]))),G881)</f>
        <v>56</v>
      </c>
    </row>
    <row r="883" spans="1:7" x14ac:dyDescent="0.25">
      <c r="A883" s="12" t="s">
        <v>926</v>
      </c>
      <c r="B883" s="19">
        <v>1556337010095</v>
      </c>
      <c r="C883" s="12" t="s">
        <v>5124</v>
      </c>
      <c r="D883" s="12" t="s">
        <v>1131</v>
      </c>
      <c r="E883" s="6" t="s">
        <v>3767</v>
      </c>
      <c r="F883" s="5">
        <f>decoded__2[[#This Row],[FRT_DEC]]-B882</f>
        <v>6</v>
      </c>
      <c r="G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INFO]]))),G882)</f>
        <v>56</v>
      </c>
    </row>
    <row r="884" spans="1:7" x14ac:dyDescent="0.25">
      <c r="A884" s="12" t="s">
        <v>927</v>
      </c>
      <c r="B884" s="19">
        <v>1556337010101</v>
      </c>
      <c r="C884" s="12" t="s">
        <v>5125</v>
      </c>
      <c r="D884" s="12" t="s">
        <v>97</v>
      </c>
      <c r="E884" s="6" t="s">
        <v>2131</v>
      </c>
      <c r="F884" s="5">
        <f>decoded__2[[#This Row],[FRT_DEC]]-B883</f>
        <v>6</v>
      </c>
      <c r="G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INFO]]))),G883)</f>
        <v>56</v>
      </c>
    </row>
    <row r="885" spans="1:7" x14ac:dyDescent="0.25">
      <c r="A885" s="12" t="s">
        <v>928</v>
      </c>
      <c r="B885" s="19">
        <v>1556337010123</v>
      </c>
      <c r="C885" s="12" t="s">
        <v>5126</v>
      </c>
      <c r="D885" s="12" t="s">
        <v>3726</v>
      </c>
      <c r="E885" s="6" t="s">
        <v>5127</v>
      </c>
      <c r="F885" s="5">
        <f>decoded__2[[#This Row],[FRT_DEC]]-B884</f>
        <v>22</v>
      </c>
      <c r="G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INFO]]))),G884)</f>
        <v>56</v>
      </c>
    </row>
    <row r="886" spans="1:7" x14ac:dyDescent="0.25">
      <c r="A886" s="12" t="s">
        <v>929</v>
      </c>
      <c r="B886" s="19">
        <v>1556337010125</v>
      </c>
      <c r="C886" s="12" t="s">
        <v>5128</v>
      </c>
      <c r="D886" s="12" t="s">
        <v>3726</v>
      </c>
      <c r="E886" s="6" t="s">
        <v>3986</v>
      </c>
      <c r="F886" s="5">
        <f>decoded__2[[#This Row],[FRT_DEC]]-B885</f>
        <v>2</v>
      </c>
      <c r="G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INFO]]))),G885)</f>
        <v>56</v>
      </c>
    </row>
    <row r="887" spans="1:7" x14ac:dyDescent="0.25">
      <c r="A887" s="12" t="s">
        <v>930</v>
      </c>
      <c r="B887" s="19">
        <v>1556337011343</v>
      </c>
      <c r="C887" s="12" t="s">
        <v>5129</v>
      </c>
      <c r="D887" s="12" t="s">
        <v>275</v>
      </c>
      <c r="E887" s="6" t="s">
        <v>5130</v>
      </c>
      <c r="F887" s="5">
        <f>decoded__2[[#This Row],[FRT_DEC]]-B886</f>
        <v>1218</v>
      </c>
      <c r="G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INFO]]))),G886)</f>
        <v>56</v>
      </c>
    </row>
    <row r="888" spans="1:7" x14ac:dyDescent="0.25">
      <c r="A888" s="12" t="s">
        <v>931</v>
      </c>
      <c r="B888" s="19">
        <v>1556337011383</v>
      </c>
      <c r="C888" s="12" t="s">
        <v>5131</v>
      </c>
      <c r="D888" s="12" t="s">
        <v>12</v>
      </c>
      <c r="E888" s="6" t="s">
        <v>4</v>
      </c>
      <c r="F888" s="5">
        <f>decoded__2[[#This Row],[FRT_DEC]]-B887</f>
        <v>40</v>
      </c>
      <c r="G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INFO]]))),G887)</f>
        <v>56</v>
      </c>
    </row>
    <row r="889" spans="1:7" x14ac:dyDescent="0.25">
      <c r="A889" s="12" t="s">
        <v>932</v>
      </c>
      <c r="B889" s="19">
        <v>1556337011387</v>
      </c>
      <c r="C889" s="12" t="s">
        <v>5132</v>
      </c>
      <c r="D889" s="12" t="s">
        <v>8</v>
      </c>
      <c r="E889" s="6" t="s">
        <v>4088</v>
      </c>
      <c r="F889" s="5">
        <f>decoded__2[[#This Row],[FRT_DEC]]-B888</f>
        <v>4</v>
      </c>
      <c r="G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INFO]]))),G888)</f>
        <v>56</v>
      </c>
    </row>
    <row r="890" spans="1:7" x14ac:dyDescent="0.25">
      <c r="A890" s="12" t="s">
        <v>933</v>
      </c>
      <c r="B890" s="19">
        <v>1556337012671</v>
      </c>
      <c r="C890" s="12" t="s">
        <v>5133</v>
      </c>
      <c r="D890" s="12" t="s">
        <v>15</v>
      </c>
      <c r="E890" s="6" t="s">
        <v>5134</v>
      </c>
      <c r="F890" s="5">
        <f>decoded__2[[#This Row],[FRT_DEC]]-B889</f>
        <v>1284</v>
      </c>
      <c r="G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INFO]]))),G889)</f>
        <v>56</v>
      </c>
    </row>
    <row r="891" spans="1:7" x14ac:dyDescent="0.25">
      <c r="A891" s="12" t="s">
        <v>934</v>
      </c>
      <c r="B891" s="19">
        <v>1556337012674</v>
      </c>
      <c r="C891" s="12" t="s">
        <v>5135</v>
      </c>
      <c r="D891" s="12" t="s">
        <v>15</v>
      </c>
      <c r="E891" s="6" t="s">
        <v>3987</v>
      </c>
      <c r="F891" s="5">
        <f>decoded__2[[#This Row],[FRT_DEC]]-B890</f>
        <v>3</v>
      </c>
      <c r="G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INFO]]))),G890)</f>
        <v>56</v>
      </c>
    </row>
    <row r="892" spans="1:7" x14ac:dyDescent="0.25">
      <c r="A892" s="12" t="s">
        <v>935</v>
      </c>
      <c r="B892" s="19">
        <v>1556337012677</v>
      </c>
      <c r="C892" s="12" t="s">
        <v>5136</v>
      </c>
      <c r="D892" s="12" t="s">
        <v>3744</v>
      </c>
      <c r="E892" s="6" t="s">
        <v>5137</v>
      </c>
      <c r="F892" s="5">
        <f>decoded__2[[#This Row],[FRT_DEC]]-B891</f>
        <v>3</v>
      </c>
      <c r="G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INFO]]))),G891)</f>
        <v>56</v>
      </c>
    </row>
    <row r="893" spans="1:7" x14ac:dyDescent="0.25">
      <c r="A893" s="12" t="s">
        <v>936</v>
      </c>
      <c r="B893" s="19">
        <v>1556337012680</v>
      </c>
      <c r="C893" s="12" t="s">
        <v>5138</v>
      </c>
      <c r="D893" s="12" t="s">
        <v>3744</v>
      </c>
      <c r="E893" s="6" t="s">
        <v>3988</v>
      </c>
      <c r="F893" s="5">
        <f>decoded__2[[#This Row],[FRT_DEC]]-B892</f>
        <v>3</v>
      </c>
      <c r="G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INFO]]))),G892)</f>
        <v>56</v>
      </c>
    </row>
    <row r="894" spans="1:7" x14ac:dyDescent="0.25">
      <c r="A894" s="12" t="s">
        <v>937</v>
      </c>
      <c r="B894" s="19">
        <v>1556337012714</v>
      </c>
      <c r="C894" s="12" t="s">
        <v>5139</v>
      </c>
      <c r="D894" s="12" t="s">
        <v>3765</v>
      </c>
      <c r="E894" s="6" t="s">
        <v>3766</v>
      </c>
      <c r="F894" s="5">
        <f>decoded__2[[#This Row],[FRT_DEC]]-B893</f>
        <v>34</v>
      </c>
      <c r="G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INFO]]))),G893)</f>
        <v>56</v>
      </c>
    </row>
    <row r="895" spans="1:7" ht="30" x14ac:dyDescent="0.25">
      <c r="A895" s="12" t="s">
        <v>938</v>
      </c>
      <c r="B895" s="19">
        <v>1556337012717</v>
      </c>
      <c r="C895" s="12" t="s">
        <v>5140</v>
      </c>
      <c r="D895" s="12" t="s">
        <v>267</v>
      </c>
      <c r="E895" s="6" t="s">
        <v>281</v>
      </c>
      <c r="F895" s="5">
        <f>decoded__2[[#This Row],[FRT_DEC]]-B894</f>
        <v>3</v>
      </c>
      <c r="G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INFO]]))),G894)</f>
        <v>56</v>
      </c>
    </row>
    <row r="896" spans="1:7" x14ac:dyDescent="0.25">
      <c r="A896" s="12" t="s">
        <v>939</v>
      </c>
      <c r="B896" s="19">
        <v>1556337012719</v>
      </c>
      <c r="C896" s="12" t="s">
        <v>5141</v>
      </c>
      <c r="D896" s="12" t="s">
        <v>269</v>
      </c>
      <c r="E896" s="6" t="s">
        <v>283</v>
      </c>
      <c r="F896" s="5">
        <f>decoded__2[[#This Row],[FRT_DEC]]-B895</f>
        <v>2</v>
      </c>
      <c r="G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INFO]]))),G895)</f>
        <v>56</v>
      </c>
    </row>
    <row r="897" spans="1:7" x14ac:dyDescent="0.25">
      <c r="A897" s="12" t="s">
        <v>940</v>
      </c>
      <c r="B897" s="19">
        <v>1556337012724</v>
      </c>
      <c r="C897" s="12" t="s">
        <v>5142</v>
      </c>
      <c r="D897" s="12" t="s">
        <v>1131</v>
      </c>
      <c r="E897" s="6" t="s">
        <v>2132</v>
      </c>
      <c r="F897" s="5">
        <f>decoded__2[[#This Row],[FRT_DEC]]-B896</f>
        <v>5</v>
      </c>
      <c r="G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INFO]]))),G896)</f>
        <v>56</v>
      </c>
    </row>
    <row r="898" spans="1:7" x14ac:dyDescent="0.25">
      <c r="A898" s="12" t="s">
        <v>941</v>
      </c>
      <c r="B898" s="19">
        <v>1556337012729</v>
      </c>
      <c r="C898" s="12" t="s">
        <v>5143</v>
      </c>
      <c r="D898" s="12" t="s">
        <v>97</v>
      </c>
      <c r="E898" s="6" t="s">
        <v>2133</v>
      </c>
      <c r="F898" s="5">
        <f>decoded__2[[#This Row],[FRT_DEC]]-B897</f>
        <v>5</v>
      </c>
      <c r="G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INFO]]))),G897)</f>
        <v>56</v>
      </c>
    </row>
    <row r="899" spans="1:7" x14ac:dyDescent="0.25">
      <c r="A899" s="12" t="s">
        <v>942</v>
      </c>
      <c r="B899" s="19">
        <v>1556337012734</v>
      </c>
      <c r="C899" s="12" t="s">
        <v>5144</v>
      </c>
      <c r="D899" s="12" t="s">
        <v>97</v>
      </c>
      <c r="E899" s="6" t="s">
        <v>2134</v>
      </c>
      <c r="F899" s="5">
        <f>decoded__2[[#This Row],[FRT_DEC]]-B898</f>
        <v>5</v>
      </c>
      <c r="G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INFO]]))),G898)</f>
        <v>56</v>
      </c>
    </row>
    <row r="900" spans="1:7" x14ac:dyDescent="0.25">
      <c r="A900" s="12" t="s">
        <v>943</v>
      </c>
      <c r="B900" s="19">
        <v>1556337012745</v>
      </c>
      <c r="C900" s="12" t="s">
        <v>5145</v>
      </c>
      <c r="D900" s="12" t="s">
        <v>272</v>
      </c>
      <c r="E900" s="6" t="s">
        <v>5146</v>
      </c>
      <c r="F900" s="5">
        <f>decoded__2[[#This Row],[FRT_DEC]]-B899</f>
        <v>11</v>
      </c>
      <c r="G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INFO]]))),G899)</f>
        <v>56</v>
      </c>
    </row>
    <row r="901" spans="1:7" x14ac:dyDescent="0.25">
      <c r="A901" s="12" t="s">
        <v>944</v>
      </c>
      <c r="B901" s="19">
        <v>1556337013276</v>
      </c>
      <c r="C901" s="12" t="s">
        <v>5147</v>
      </c>
      <c r="D901" s="12" t="s">
        <v>1131</v>
      </c>
      <c r="E901" s="6" t="s">
        <v>2135</v>
      </c>
      <c r="F901" s="5">
        <f>decoded__2[[#This Row],[FRT_DEC]]-B900</f>
        <v>531</v>
      </c>
      <c r="G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INFO]]))),G900)</f>
        <v>56</v>
      </c>
    </row>
    <row r="902" spans="1:7" x14ac:dyDescent="0.25">
      <c r="A902" s="12" t="s">
        <v>945</v>
      </c>
      <c r="B902" s="19">
        <v>1556337013281</v>
      </c>
      <c r="C902" s="12" t="s">
        <v>5148</v>
      </c>
      <c r="D902" s="12" t="s">
        <v>97</v>
      </c>
      <c r="E902" s="6" t="s">
        <v>2136</v>
      </c>
      <c r="F902" s="5">
        <f>decoded__2[[#This Row],[FRT_DEC]]-B901</f>
        <v>5</v>
      </c>
      <c r="G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INFO]]))),G901)</f>
        <v>56</v>
      </c>
    </row>
    <row r="903" spans="1:7" x14ac:dyDescent="0.25">
      <c r="A903" s="12" t="s">
        <v>946</v>
      </c>
      <c r="B903" s="19">
        <v>1556337013294</v>
      </c>
      <c r="C903" s="12" t="s">
        <v>5149</v>
      </c>
      <c r="D903" s="12" t="s">
        <v>3727</v>
      </c>
      <c r="E903" s="6" t="s">
        <v>5150</v>
      </c>
      <c r="F903" s="5">
        <f>decoded__2[[#This Row],[FRT_DEC]]-B902</f>
        <v>13</v>
      </c>
      <c r="G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INFO]]))),G902)</f>
        <v>56</v>
      </c>
    </row>
    <row r="904" spans="1:7" x14ac:dyDescent="0.25">
      <c r="A904" s="12" t="s">
        <v>947</v>
      </c>
      <c r="B904" s="19">
        <v>1556337013449</v>
      </c>
      <c r="C904" s="12" t="s">
        <v>5151</v>
      </c>
      <c r="D904" s="12" t="s">
        <v>289</v>
      </c>
      <c r="E904" s="6" t="s">
        <v>5152</v>
      </c>
      <c r="F904" s="5">
        <f>decoded__2[[#This Row],[FRT_DEC]]-B903</f>
        <v>155</v>
      </c>
      <c r="G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INFO]]))),G903)</f>
        <v>56</v>
      </c>
    </row>
    <row r="905" spans="1:7" x14ac:dyDescent="0.25">
      <c r="A905" s="12" t="s">
        <v>948</v>
      </c>
      <c r="B905" s="19">
        <v>1556337014457</v>
      </c>
      <c r="C905" s="12" t="s">
        <v>5153</v>
      </c>
      <c r="D905" s="12" t="s">
        <v>13</v>
      </c>
      <c r="E905" s="6" t="s">
        <v>5</v>
      </c>
      <c r="F905" s="5">
        <f>decoded__2[[#This Row],[FRT_DEC]]-B904</f>
        <v>1008</v>
      </c>
      <c r="G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INFO]]))),G904)</f>
        <v>56</v>
      </c>
    </row>
    <row r="906" spans="1:7" x14ac:dyDescent="0.25">
      <c r="A906" s="12" t="s">
        <v>949</v>
      </c>
      <c r="B906" s="19">
        <v>1556337014462</v>
      </c>
      <c r="C906" s="12" t="s">
        <v>5154</v>
      </c>
      <c r="D906" s="12" t="s">
        <v>11</v>
      </c>
      <c r="E906" s="6" t="s">
        <v>4021</v>
      </c>
      <c r="F906" s="5">
        <f>decoded__2[[#This Row],[FRT_DEC]]-B905</f>
        <v>5</v>
      </c>
      <c r="G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INFO]]))),G905)</f>
        <v>56</v>
      </c>
    </row>
    <row r="907" spans="1:7" x14ac:dyDescent="0.25">
      <c r="A907" s="12" t="s">
        <v>950</v>
      </c>
      <c r="B907" s="19">
        <v>1556337014503</v>
      </c>
      <c r="C907" s="12" t="s">
        <v>5155</v>
      </c>
      <c r="D907" s="12" t="s">
        <v>12</v>
      </c>
      <c r="E907" s="6" t="s">
        <v>4</v>
      </c>
      <c r="F907" s="5">
        <f>decoded__2[[#This Row],[FRT_DEC]]-B906</f>
        <v>41</v>
      </c>
      <c r="G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INFO]]))),G906)</f>
        <v>56</v>
      </c>
    </row>
    <row r="908" spans="1:7" x14ac:dyDescent="0.25">
      <c r="A908" s="12" t="s">
        <v>951</v>
      </c>
      <c r="B908" s="19">
        <v>1556337014506</v>
      </c>
      <c r="C908" s="12" t="s">
        <v>5156</v>
      </c>
      <c r="D908" s="12" t="s">
        <v>14</v>
      </c>
      <c r="E908" s="6" t="s">
        <v>6</v>
      </c>
      <c r="F908" s="5">
        <f>decoded__2[[#This Row],[FRT_DEC]]-B907</f>
        <v>3</v>
      </c>
      <c r="G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INFO]]))),G907)</f>
        <v>56</v>
      </c>
    </row>
    <row r="909" spans="1:7" x14ac:dyDescent="0.25">
      <c r="A909" s="12" t="s">
        <v>952</v>
      </c>
      <c r="B909" s="19">
        <v>1556337014513</v>
      </c>
      <c r="C909" s="12" t="s">
        <v>5157</v>
      </c>
      <c r="D909" s="12" t="s">
        <v>14</v>
      </c>
      <c r="E909" s="6" t="s">
        <v>36</v>
      </c>
      <c r="F909" s="5">
        <f>decoded__2[[#This Row],[FRT_DEC]]-B908</f>
        <v>7</v>
      </c>
      <c r="G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INFO]]))),G908)</f>
        <v>56</v>
      </c>
    </row>
    <row r="910" spans="1:7" x14ac:dyDescent="0.25">
      <c r="A910" s="12" t="s">
        <v>953</v>
      </c>
      <c r="B910" s="19">
        <v>1556337014789</v>
      </c>
      <c r="C910" s="12" t="s">
        <v>5158</v>
      </c>
      <c r="D910" s="12" t="s">
        <v>109</v>
      </c>
      <c r="E910" s="6" t="s">
        <v>4099</v>
      </c>
      <c r="F910" s="5">
        <f>decoded__2[[#This Row],[FRT_DEC]]-B909</f>
        <v>276</v>
      </c>
      <c r="G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INFO]]))),G909)</f>
        <v>56</v>
      </c>
    </row>
    <row r="911" spans="1:7" x14ac:dyDescent="0.25">
      <c r="A911" s="12" t="s">
        <v>954</v>
      </c>
      <c r="B911" s="19">
        <v>1556337014791</v>
      </c>
      <c r="C911" s="12" t="s">
        <v>5159</v>
      </c>
      <c r="D911" s="12" t="s">
        <v>3742</v>
      </c>
      <c r="E911" s="6" t="s">
        <v>5160</v>
      </c>
      <c r="F911" s="5">
        <f>decoded__2[[#This Row],[FRT_DEC]]-B910</f>
        <v>2</v>
      </c>
      <c r="G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INFO]]))),G910)</f>
        <v>56</v>
      </c>
    </row>
    <row r="912" spans="1:7" x14ac:dyDescent="0.25">
      <c r="A912" s="12" t="s">
        <v>1070</v>
      </c>
      <c r="B912" s="19">
        <v>1556337014794</v>
      </c>
      <c r="C912" s="12" t="s">
        <v>5161</v>
      </c>
      <c r="D912" s="12" t="s">
        <v>3742</v>
      </c>
      <c r="E912" s="6" t="s">
        <v>3982</v>
      </c>
      <c r="F912" s="5">
        <f>decoded__2[[#This Row],[FRT_DEC]]-B911</f>
        <v>3</v>
      </c>
      <c r="G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INFO]]))),G911)</f>
        <v>56</v>
      </c>
    </row>
    <row r="913" spans="1:7" x14ac:dyDescent="0.25">
      <c r="A913" s="12" t="s">
        <v>1071</v>
      </c>
      <c r="B913" s="19">
        <v>1556337014850</v>
      </c>
      <c r="C913" s="12" t="s">
        <v>5162</v>
      </c>
      <c r="D913" s="12" t="s">
        <v>1131</v>
      </c>
      <c r="E913" s="6" t="s">
        <v>2137</v>
      </c>
      <c r="F913" s="5">
        <f>decoded__2[[#This Row],[FRT_DEC]]-B912</f>
        <v>56</v>
      </c>
      <c r="G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INFO]]))),G912)</f>
        <v>56</v>
      </c>
    </row>
    <row r="914" spans="1:7" x14ac:dyDescent="0.25">
      <c r="A914" s="12" t="s">
        <v>1039</v>
      </c>
      <c r="B914" s="19">
        <v>1556337014854</v>
      </c>
      <c r="C914" s="12" t="s">
        <v>5163</v>
      </c>
      <c r="D914" s="12" t="s">
        <v>97</v>
      </c>
      <c r="E914" s="6" t="s">
        <v>2138</v>
      </c>
      <c r="F914" s="5">
        <f>decoded__2[[#This Row],[FRT_DEC]]-B913</f>
        <v>4</v>
      </c>
      <c r="G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INFO]]))),G913)</f>
        <v>56</v>
      </c>
    </row>
    <row r="915" spans="1:7" x14ac:dyDescent="0.25">
      <c r="A915" s="12" t="s">
        <v>1040</v>
      </c>
      <c r="B915" s="19">
        <v>1556337014872</v>
      </c>
      <c r="C915" s="12" t="s">
        <v>5164</v>
      </c>
      <c r="D915" s="12" t="s">
        <v>11</v>
      </c>
      <c r="E915" s="6" t="s">
        <v>4008</v>
      </c>
      <c r="F915" s="5">
        <f>decoded__2[[#This Row],[FRT_DEC]]-B914</f>
        <v>18</v>
      </c>
      <c r="G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INFO]]))),G914)</f>
        <v>56</v>
      </c>
    </row>
    <row r="916" spans="1:7" x14ac:dyDescent="0.25">
      <c r="A916" s="12" t="s">
        <v>1072</v>
      </c>
      <c r="B916" s="19">
        <v>1556337014889</v>
      </c>
      <c r="C916" s="12" t="s">
        <v>5165</v>
      </c>
      <c r="D916" s="12" t="s">
        <v>8</v>
      </c>
      <c r="E916" s="6" t="s">
        <v>4105</v>
      </c>
      <c r="F916" s="5">
        <f>decoded__2[[#This Row],[FRT_DEC]]-B915</f>
        <v>17</v>
      </c>
      <c r="G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INFO]]))),G915)</f>
        <v>56</v>
      </c>
    </row>
    <row r="917" spans="1:7" x14ac:dyDescent="0.25">
      <c r="A917" s="12" t="s">
        <v>1073</v>
      </c>
      <c r="B917" s="19">
        <v>1556337014912</v>
      </c>
      <c r="C917" s="12" t="s">
        <v>5166</v>
      </c>
      <c r="D917" s="12" t="s">
        <v>12</v>
      </c>
      <c r="E917" s="6" t="s">
        <v>4</v>
      </c>
      <c r="F917" s="5">
        <f>decoded__2[[#This Row],[FRT_DEC]]-B916</f>
        <v>23</v>
      </c>
      <c r="G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INFO]]))),G916)</f>
        <v>56</v>
      </c>
    </row>
    <row r="918" spans="1:7" x14ac:dyDescent="0.25">
      <c r="A918" s="12" t="s">
        <v>1074</v>
      </c>
      <c r="B918" s="19">
        <v>1556337014921</v>
      </c>
      <c r="C918" s="12" t="s">
        <v>5167</v>
      </c>
      <c r="D918" s="12" t="s">
        <v>8</v>
      </c>
      <c r="E918" s="6" t="s">
        <v>4079</v>
      </c>
      <c r="F918" s="5">
        <f>decoded__2[[#This Row],[FRT_DEC]]-B917</f>
        <v>9</v>
      </c>
      <c r="G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INFO]]))),G917)</f>
        <v>56</v>
      </c>
    </row>
    <row r="919" spans="1:7" x14ac:dyDescent="0.25">
      <c r="A919" s="12" t="s">
        <v>1075</v>
      </c>
      <c r="B919" s="19">
        <v>1556337015047</v>
      </c>
      <c r="C919" s="12" t="s">
        <v>5168</v>
      </c>
      <c r="D919" s="12" t="s">
        <v>110</v>
      </c>
      <c r="E919" s="6" t="s">
        <v>290</v>
      </c>
      <c r="F919" s="5">
        <f>decoded__2[[#This Row],[FRT_DEC]]-B918</f>
        <v>126</v>
      </c>
      <c r="G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INFO]]))),G918)</f>
        <v>56</v>
      </c>
    </row>
    <row r="920" spans="1:7" x14ac:dyDescent="0.25">
      <c r="A920" s="12" t="s">
        <v>1076</v>
      </c>
      <c r="B920" s="19">
        <v>1556337015053</v>
      </c>
      <c r="C920" s="12" t="s">
        <v>5169</v>
      </c>
      <c r="D920" s="12" t="s">
        <v>112</v>
      </c>
      <c r="E920" s="6" t="s">
        <v>3769</v>
      </c>
      <c r="F920" s="5">
        <f>decoded__2[[#This Row],[FRT_DEC]]-B919</f>
        <v>6</v>
      </c>
      <c r="G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INFO]]))),G919)</f>
        <v>56</v>
      </c>
    </row>
    <row r="921" spans="1:7" x14ac:dyDescent="0.25">
      <c r="A921" s="12" t="s">
        <v>1077</v>
      </c>
      <c r="B921" s="19">
        <v>1556337015208</v>
      </c>
      <c r="C921" s="12" t="s">
        <v>5170</v>
      </c>
      <c r="D921" s="12" t="s">
        <v>1131</v>
      </c>
      <c r="E921" s="6" t="s">
        <v>2139</v>
      </c>
      <c r="F921" s="5">
        <f>decoded__2[[#This Row],[FRT_DEC]]-B920</f>
        <v>155</v>
      </c>
      <c r="G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INFO]]))),G920)</f>
        <v>56</v>
      </c>
    </row>
    <row r="922" spans="1:7" x14ac:dyDescent="0.25">
      <c r="A922" s="12" t="s">
        <v>1041</v>
      </c>
      <c r="B922" s="19">
        <v>1556337015212</v>
      </c>
      <c r="C922" s="12" t="s">
        <v>5171</v>
      </c>
      <c r="D922" s="12" t="s">
        <v>97</v>
      </c>
      <c r="E922" s="6" t="s">
        <v>2140</v>
      </c>
      <c r="F922" s="5">
        <f>decoded__2[[#This Row],[FRT_DEC]]-B921</f>
        <v>4</v>
      </c>
      <c r="G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INFO]]))),G921)</f>
        <v>56</v>
      </c>
    </row>
    <row r="923" spans="1:7" x14ac:dyDescent="0.25">
      <c r="A923" s="12" t="s">
        <v>1042</v>
      </c>
      <c r="B923" s="19">
        <v>1556337015230</v>
      </c>
      <c r="C923" s="12" t="s">
        <v>5172</v>
      </c>
      <c r="D923" s="12" t="s">
        <v>1131</v>
      </c>
      <c r="E923" s="6" t="s">
        <v>2141</v>
      </c>
      <c r="F923" s="5">
        <f>decoded__2[[#This Row],[FRT_DEC]]-B922</f>
        <v>18</v>
      </c>
      <c r="G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INFO]]))),G922)</f>
        <v>56</v>
      </c>
    </row>
    <row r="924" spans="1:7" x14ac:dyDescent="0.25">
      <c r="A924" s="12" t="s">
        <v>955</v>
      </c>
      <c r="B924" s="19">
        <v>1556337015234</v>
      </c>
      <c r="C924" s="12" t="s">
        <v>5173</v>
      </c>
      <c r="D924" s="12" t="s">
        <v>97</v>
      </c>
      <c r="E924" s="6" t="s">
        <v>2142</v>
      </c>
      <c r="F924" s="5">
        <f>decoded__2[[#This Row],[FRT_DEC]]-B923</f>
        <v>4</v>
      </c>
      <c r="G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INFO]]))),G923)</f>
        <v>56</v>
      </c>
    </row>
    <row r="925" spans="1:7" x14ac:dyDescent="0.25">
      <c r="A925" s="12" t="s">
        <v>1078</v>
      </c>
      <c r="B925" s="19">
        <v>1556337015240</v>
      </c>
      <c r="C925" s="12" t="s">
        <v>5174</v>
      </c>
      <c r="D925" s="12" t="s">
        <v>11</v>
      </c>
      <c r="E925" s="6" t="s">
        <v>4006</v>
      </c>
      <c r="F925" s="5">
        <f>decoded__2[[#This Row],[FRT_DEC]]-B924</f>
        <v>6</v>
      </c>
      <c r="G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INFO]]))),G924)</f>
        <v>56</v>
      </c>
    </row>
    <row r="926" spans="1:7" x14ac:dyDescent="0.25">
      <c r="A926" s="12" t="s">
        <v>1079</v>
      </c>
      <c r="B926" s="19">
        <v>1556337015249</v>
      </c>
      <c r="C926" s="12" t="s">
        <v>5175</v>
      </c>
      <c r="D926" s="12" t="s">
        <v>52</v>
      </c>
      <c r="E926" s="6" t="s">
        <v>2078</v>
      </c>
      <c r="F926" s="5">
        <f>decoded__2[[#This Row],[FRT_DEC]]-B925</f>
        <v>9</v>
      </c>
      <c r="G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INFO]]))),G925)</f>
        <v>56</v>
      </c>
    </row>
    <row r="927" spans="1:7" x14ac:dyDescent="0.25">
      <c r="A927" s="12" t="s">
        <v>1043</v>
      </c>
      <c r="B927" s="19">
        <v>1556337015253</v>
      </c>
      <c r="C927" s="12" t="s">
        <v>5176</v>
      </c>
      <c r="D927" s="12" t="s">
        <v>2079</v>
      </c>
      <c r="E927" s="6" t="s">
        <v>4045</v>
      </c>
      <c r="F927" s="5">
        <f>decoded__2[[#This Row],[FRT_DEC]]-B926</f>
        <v>4</v>
      </c>
      <c r="G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INFO]]))),G926)</f>
        <v>56</v>
      </c>
    </row>
    <row r="928" spans="1:7" x14ac:dyDescent="0.25">
      <c r="A928" s="12" t="s">
        <v>1044</v>
      </c>
      <c r="B928" s="19">
        <v>1556337015276</v>
      </c>
      <c r="C928" s="12" t="s">
        <v>5177</v>
      </c>
      <c r="D928" s="12" t="s">
        <v>12</v>
      </c>
      <c r="E928" s="6" t="s">
        <v>4</v>
      </c>
      <c r="F928" s="5">
        <f>decoded__2[[#This Row],[FRT_DEC]]-B927</f>
        <v>23</v>
      </c>
      <c r="G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INFO]]))),G927)</f>
        <v>56</v>
      </c>
    </row>
    <row r="929" spans="1:7" x14ac:dyDescent="0.25">
      <c r="A929" s="12" t="s">
        <v>1080</v>
      </c>
      <c r="B929" s="19">
        <v>1556337015281</v>
      </c>
      <c r="C929" s="12" t="s">
        <v>5178</v>
      </c>
      <c r="D929" s="12" t="s">
        <v>8</v>
      </c>
      <c r="E929" s="6" t="s">
        <v>4089</v>
      </c>
      <c r="F929" s="5">
        <f>decoded__2[[#This Row],[FRT_DEC]]-B928</f>
        <v>5</v>
      </c>
      <c r="G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INFO]]))),G928)</f>
        <v>56</v>
      </c>
    </row>
    <row r="930" spans="1:7" x14ac:dyDescent="0.25">
      <c r="A930" s="12" t="s">
        <v>956</v>
      </c>
      <c r="B930" s="19">
        <v>1556337015458</v>
      </c>
      <c r="C930" s="12" t="s">
        <v>5179</v>
      </c>
      <c r="D930" s="12" t="s">
        <v>13</v>
      </c>
      <c r="E930" s="6" t="s">
        <v>5</v>
      </c>
      <c r="F930" s="5">
        <f>decoded__2[[#This Row],[FRT_DEC]]-B929</f>
        <v>177</v>
      </c>
      <c r="G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INFO]]))),G929)</f>
        <v>56</v>
      </c>
    </row>
    <row r="931" spans="1:7" x14ac:dyDescent="0.25">
      <c r="A931" s="12" t="s">
        <v>1045</v>
      </c>
      <c r="B931" s="19">
        <v>1556337015462</v>
      </c>
      <c r="C931" s="12" t="s">
        <v>5180</v>
      </c>
      <c r="D931" s="12" t="s">
        <v>11</v>
      </c>
      <c r="E931" s="6" t="s">
        <v>4005</v>
      </c>
      <c r="F931" s="5">
        <f>decoded__2[[#This Row],[FRT_DEC]]-B930</f>
        <v>4</v>
      </c>
      <c r="G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INFO]]))),G930)</f>
        <v>56</v>
      </c>
    </row>
    <row r="932" spans="1:7" x14ac:dyDescent="0.25">
      <c r="A932" s="12" t="s">
        <v>957</v>
      </c>
      <c r="B932" s="19">
        <v>1556337015537</v>
      </c>
      <c r="C932" s="12" t="s">
        <v>5181</v>
      </c>
      <c r="D932" s="12" t="s">
        <v>12</v>
      </c>
      <c r="E932" s="6" t="s">
        <v>4</v>
      </c>
      <c r="F932" s="5">
        <f>decoded__2[[#This Row],[FRT_DEC]]-B931</f>
        <v>75</v>
      </c>
      <c r="G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INFO]]))),G931)</f>
        <v>56</v>
      </c>
    </row>
    <row r="933" spans="1:7" x14ac:dyDescent="0.25">
      <c r="A933" s="12" t="s">
        <v>958</v>
      </c>
      <c r="B933" s="19">
        <v>1556337015540</v>
      </c>
      <c r="C933" s="12" t="s">
        <v>5182</v>
      </c>
      <c r="D933" s="12" t="s">
        <v>14</v>
      </c>
      <c r="E933" s="6" t="s">
        <v>6</v>
      </c>
      <c r="F933" s="5">
        <f>decoded__2[[#This Row],[FRT_DEC]]-B932</f>
        <v>3</v>
      </c>
      <c r="G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INFO]]))),G932)</f>
        <v>56</v>
      </c>
    </row>
    <row r="934" spans="1:7" x14ac:dyDescent="0.25">
      <c r="A934" s="12" t="s">
        <v>959</v>
      </c>
      <c r="B934" s="19">
        <v>1556337015550</v>
      </c>
      <c r="C934" s="12" t="s">
        <v>5183</v>
      </c>
      <c r="D934" s="12" t="s">
        <v>14</v>
      </c>
      <c r="E934" s="6" t="s">
        <v>71</v>
      </c>
      <c r="F934" s="5">
        <f>decoded__2[[#This Row],[FRT_DEC]]-B933</f>
        <v>10</v>
      </c>
      <c r="G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INFO]]))),G933)</f>
        <v>56</v>
      </c>
    </row>
    <row r="935" spans="1:7" x14ac:dyDescent="0.25">
      <c r="A935" s="12" t="s">
        <v>960</v>
      </c>
      <c r="B935" s="19">
        <v>1556337015595</v>
      </c>
      <c r="C935" s="12" t="s">
        <v>5184</v>
      </c>
      <c r="D935" s="12" t="s">
        <v>73</v>
      </c>
      <c r="E935" s="6" t="s">
        <v>2080</v>
      </c>
      <c r="F935" s="5">
        <f>decoded__2[[#This Row],[FRT_DEC]]-B934</f>
        <v>45</v>
      </c>
      <c r="G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INFO]]))),G934)</f>
        <v>56</v>
      </c>
    </row>
    <row r="936" spans="1:7" x14ac:dyDescent="0.25">
      <c r="A936" s="12" t="s">
        <v>961</v>
      </c>
      <c r="B936" s="19">
        <v>1556337015599</v>
      </c>
      <c r="C936" s="12" t="s">
        <v>5185</v>
      </c>
      <c r="D936" s="12" t="s">
        <v>2081</v>
      </c>
      <c r="E936" s="6" t="s">
        <v>2083</v>
      </c>
      <c r="F936" s="5">
        <f>decoded__2[[#This Row],[FRT_DEC]]-B935</f>
        <v>4</v>
      </c>
      <c r="G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INFO]]))),G935)</f>
        <v>56</v>
      </c>
    </row>
    <row r="937" spans="1:7" x14ac:dyDescent="0.25">
      <c r="A937" s="12" t="s">
        <v>962</v>
      </c>
      <c r="B937" s="19">
        <v>1556337015603</v>
      </c>
      <c r="C937" s="12" t="s">
        <v>5186</v>
      </c>
      <c r="D937" s="12" t="s">
        <v>8</v>
      </c>
      <c r="E937" s="6" t="s">
        <v>4087</v>
      </c>
      <c r="F937" s="5">
        <f>decoded__2[[#This Row],[FRT_DEC]]-B936</f>
        <v>4</v>
      </c>
      <c r="G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INFO]]))),G936)</f>
        <v>56</v>
      </c>
    </row>
    <row r="938" spans="1:7" x14ac:dyDescent="0.25">
      <c r="A938" s="12" t="s">
        <v>963</v>
      </c>
      <c r="B938" s="19">
        <v>1556337015863</v>
      </c>
      <c r="C938" s="12" t="s">
        <v>5187</v>
      </c>
      <c r="D938" s="12" t="s">
        <v>55</v>
      </c>
      <c r="E938" s="6" t="s">
        <v>4028</v>
      </c>
      <c r="F938" s="5">
        <f>decoded__2[[#This Row],[FRT_DEC]]-B937</f>
        <v>260</v>
      </c>
      <c r="G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INFO]]))),G937)</f>
        <v>56</v>
      </c>
    </row>
    <row r="939" spans="1:7" x14ac:dyDescent="0.25">
      <c r="A939" s="12" t="s">
        <v>964</v>
      </c>
      <c r="B939" s="19">
        <v>1556337015865</v>
      </c>
      <c r="C939" s="12" t="s">
        <v>5188</v>
      </c>
      <c r="D939" s="12" t="s">
        <v>3743</v>
      </c>
      <c r="E939" s="6" t="s">
        <v>5189</v>
      </c>
      <c r="F939" s="5">
        <f>decoded__2[[#This Row],[FRT_DEC]]-B938</f>
        <v>2</v>
      </c>
      <c r="G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INFO]]))),G938)</f>
        <v>56</v>
      </c>
    </row>
    <row r="940" spans="1:7" x14ac:dyDescent="0.25">
      <c r="A940" s="12" t="s">
        <v>965</v>
      </c>
      <c r="B940" s="19">
        <v>1556337015867</v>
      </c>
      <c r="C940" s="12" t="s">
        <v>5190</v>
      </c>
      <c r="D940" s="12" t="s">
        <v>3743</v>
      </c>
      <c r="E940" s="6" t="s">
        <v>3983</v>
      </c>
      <c r="F940" s="5">
        <f>decoded__2[[#This Row],[FRT_DEC]]-B939</f>
        <v>2</v>
      </c>
      <c r="G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INFO]]))),G939)</f>
        <v>56</v>
      </c>
    </row>
    <row r="941" spans="1:7" ht="30" x14ac:dyDescent="0.25">
      <c r="A941" s="12" t="s">
        <v>966</v>
      </c>
      <c r="B941" s="19">
        <v>1556337015893</v>
      </c>
      <c r="C941" s="12" t="s">
        <v>5191</v>
      </c>
      <c r="D941" s="12" t="s">
        <v>267</v>
      </c>
      <c r="E941" s="6" t="s">
        <v>2119</v>
      </c>
      <c r="F941" s="5">
        <f>decoded__2[[#This Row],[FRT_DEC]]-B940</f>
        <v>26</v>
      </c>
      <c r="G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INFO]]))),G940)</f>
        <v>56</v>
      </c>
    </row>
    <row r="942" spans="1:7" x14ac:dyDescent="0.25">
      <c r="A942" s="12" t="s">
        <v>967</v>
      </c>
      <c r="B942" s="19">
        <v>1556337015896</v>
      </c>
      <c r="C942" s="12" t="s">
        <v>5192</v>
      </c>
      <c r="D942" s="12" t="s">
        <v>269</v>
      </c>
      <c r="E942" s="6" t="s">
        <v>283</v>
      </c>
      <c r="F942" s="5">
        <f>decoded__2[[#This Row],[FRT_DEC]]-B941</f>
        <v>3</v>
      </c>
      <c r="G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INFO]]))),G941)</f>
        <v>56</v>
      </c>
    </row>
    <row r="943" spans="1:7" x14ac:dyDescent="0.25">
      <c r="A943" s="12" t="s">
        <v>968</v>
      </c>
      <c r="B943" s="19">
        <v>1556337015905</v>
      </c>
      <c r="C943" s="12" t="s">
        <v>5193</v>
      </c>
      <c r="D943" s="12" t="s">
        <v>291</v>
      </c>
      <c r="E943" s="6" t="s">
        <v>4037</v>
      </c>
      <c r="F943" s="5">
        <f>decoded__2[[#This Row],[FRT_DEC]]-B942</f>
        <v>9</v>
      </c>
      <c r="G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INFO]]))),G942)</f>
        <v>56</v>
      </c>
    </row>
    <row r="944" spans="1:7" x14ac:dyDescent="0.25">
      <c r="A944" s="12" t="s">
        <v>969</v>
      </c>
      <c r="B944" s="19">
        <v>1556337015910</v>
      </c>
      <c r="C944" s="12" t="s">
        <v>5194</v>
      </c>
      <c r="D944" s="12" t="s">
        <v>11</v>
      </c>
      <c r="E944" s="6" t="s">
        <v>4007</v>
      </c>
      <c r="F944" s="5">
        <f>decoded__2[[#This Row],[FRT_DEC]]-B943</f>
        <v>5</v>
      </c>
      <c r="G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INFO]]))),G943)</f>
        <v>56</v>
      </c>
    </row>
    <row r="945" spans="1:7" x14ac:dyDescent="0.25">
      <c r="A945" s="12" t="s">
        <v>970</v>
      </c>
      <c r="B945" s="19">
        <v>1556337015940</v>
      </c>
      <c r="C945" s="12" t="s">
        <v>5195</v>
      </c>
      <c r="D945" s="12" t="s">
        <v>52</v>
      </c>
      <c r="E945" s="6" t="s">
        <v>56</v>
      </c>
      <c r="F945" s="5">
        <f>decoded__2[[#This Row],[FRT_DEC]]-B944</f>
        <v>30</v>
      </c>
      <c r="G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INFO]]))),G944)</f>
        <v>56</v>
      </c>
    </row>
    <row r="946" spans="1:7" x14ac:dyDescent="0.25">
      <c r="A946" s="12" t="s">
        <v>971</v>
      </c>
      <c r="B946" s="19">
        <v>1556337015945</v>
      </c>
      <c r="C946" s="12" t="s">
        <v>5196</v>
      </c>
      <c r="D946" s="12" t="s">
        <v>272</v>
      </c>
      <c r="E946" s="6" t="s">
        <v>5197</v>
      </c>
      <c r="F946" s="5">
        <f>decoded__2[[#This Row],[FRT_DEC]]-B945</f>
        <v>5</v>
      </c>
      <c r="G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INFO]]))),G945)</f>
        <v>56</v>
      </c>
    </row>
    <row r="947" spans="1:7" x14ac:dyDescent="0.25">
      <c r="A947" s="12" t="s">
        <v>972</v>
      </c>
      <c r="B947" s="19">
        <v>1556337015952</v>
      </c>
      <c r="C947" s="12" t="s">
        <v>5198</v>
      </c>
      <c r="D947" s="12" t="s">
        <v>1131</v>
      </c>
      <c r="E947" s="6" t="s">
        <v>2143</v>
      </c>
      <c r="F947" s="5">
        <f>decoded__2[[#This Row],[FRT_DEC]]-B946</f>
        <v>7</v>
      </c>
      <c r="G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INFO]]))),G946)</f>
        <v>56</v>
      </c>
    </row>
    <row r="948" spans="1:7" x14ac:dyDescent="0.25">
      <c r="A948" s="12" t="s">
        <v>973</v>
      </c>
      <c r="B948" s="19">
        <v>1556337015958</v>
      </c>
      <c r="C948" s="12" t="s">
        <v>5199</v>
      </c>
      <c r="D948" s="12" t="s">
        <v>1131</v>
      </c>
      <c r="E948" s="6" t="s">
        <v>2144</v>
      </c>
      <c r="F948" s="5">
        <f>decoded__2[[#This Row],[FRT_DEC]]-B947</f>
        <v>6</v>
      </c>
      <c r="G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INFO]]))),G947)</f>
        <v>56</v>
      </c>
    </row>
    <row r="949" spans="1:7" x14ac:dyDescent="0.25">
      <c r="A949" s="12" t="s">
        <v>974</v>
      </c>
      <c r="B949" s="19">
        <v>1556337015971</v>
      </c>
      <c r="C949" s="12" t="s">
        <v>5200</v>
      </c>
      <c r="D949" s="12" t="s">
        <v>97</v>
      </c>
      <c r="E949" s="6" t="s">
        <v>2131</v>
      </c>
      <c r="F949" s="5">
        <f>decoded__2[[#This Row],[FRT_DEC]]-B948</f>
        <v>13</v>
      </c>
      <c r="G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INFO]]))),G948)</f>
        <v>56</v>
      </c>
    </row>
    <row r="950" spans="1:7" x14ac:dyDescent="0.25">
      <c r="A950" s="12" t="s">
        <v>975</v>
      </c>
      <c r="B950" s="19">
        <v>1556337015993</v>
      </c>
      <c r="C950" s="12" t="s">
        <v>5201</v>
      </c>
      <c r="D950" s="12" t="s">
        <v>3726</v>
      </c>
      <c r="E950" s="6" t="s">
        <v>5202</v>
      </c>
      <c r="F950" s="5">
        <f>decoded__2[[#This Row],[FRT_DEC]]-B949</f>
        <v>22</v>
      </c>
      <c r="G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INFO]]))),G949)</f>
        <v>56</v>
      </c>
    </row>
    <row r="951" spans="1:7" x14ac:dyDescent="0.25">
      <c r="A951" s="12" t="s">
        <v>976</v>
      </c>
      <c r="B951" s="19">
        <v>1556337015996</v>
      </c>
      <c r="C951" s="12" t="s">
        <v>5203</v>
      </c>
      <c r="D951" s="12" t="s">
        <v>3726</v>
      </c>
      <c r="E951" s="6" t="s">
        <v>3986</v>
      </c>
      <c r="F951" s="5">
        <f>decoded__2[[#This Row],[FRT_DEC]]-B950</f>
        <v>3</v>
      </c>
      <c r="G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INFO]]))),G950)</f>
        <v>56</v>
      </c>
    </row>
    <row r="952" spans="1:7" x14ac:dyDescent="0.25">
      <c r="A952" s="12" t="s">
        <v>1081</v>
      </c>
      <c r="B952" s="19">
        <v>1556337016808</v>
      </c>
      <c r="C952" s="12" t="s">
        <v>5204</v>
      </c>
      <c r="D952" s="12" t="s">
        <v>275</v>
      </c>
      <c r="E952" s="6" t="s">
        <v>5130</v>
      </c>
      <c r="F952" s="5">
        <f>decoded__2[[#This Row],[FRT_DEC]]-B951</f>
        <v>812</v>
      </c>
      <c r="G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INFO]]))),G951)</f>
        <v>56</v>
      </c>
    </row>
    <row r="953" spans="1:7" x14ac:dyDescent="0.25">
      <c r="A953" s="12" t="s">
        <v>977</v>
      </c>
      <c r="B953" s="19">
        <v>1556337016848</v>
      </c>
      <c r="C953" s="12" t="s">
        <v>5205</v>
      </c>
      <c r="D953" s="12" t="s">
        <v>12</v>
      </c>
      <c r="E953" s="6" t="s">
        <v>4</v>
      </c>
      <c r="F953" s="5">
        <f>decoded__2[[#This Row],[FRT_DEC]]-B952</f>
        <v>40</v>
      </c>
      <c r="G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INFO]]))),G952)</f>
        <v>56</v>
      </c>
    </row>
    <row r="954" spans="1:7" x14ac:dyDescent="0.25">
      <c r="A954" s="12" t="s">
        <v>1046</v>
      </c>
      <c r="B954" s="19">
        <v>1556337016853</v>
      </c>
      <c r="C954" s="12" t="s">
        <v>5206</v>
      </c>
      <c r="D954" s="12" t="s">
        <v>8</v>
      </c>
      <c r="E954" s="6" t="s">
        <v>4088</v>
      </c>
      <c r="F954" s="5">
        <f>decoded__2[[#This Row],[FRT_DEC]]-B953</f>
        <v>5</v>
      </c>
      <c r="G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INFO]]))),G953)</f>
        <v>56</v>
      </c>
    </row>
    <row r="955" spans="1:7" x14ac:dyDescent="0.25">
      <c r="A955" s="12" t="s">
        <v>978</v>
      </c>
      <c r="B955" s="19">
        <v>1556337018137</v>
      </c>
      <c r="C955" s="12" t="s">
        <v>5207</v>
      </c>
      <c r="D955" s="12" t="s">
        <v>15</v>
      </c>
      <c r="E955" s="6" t="s">
        <v>5208</v>
      </c>
      <c r="F955" s="5">
        <f>decoded__2[[#This Row],[FRT_DEC]]-B954</f>
        <v>1284</v>
      </c>
      <c r="G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INFO]]))),G954)</f>
        <v>56</v>
      </c>
    </row>
    <row r="956" spans="1:7" x14ac:dyDescent="0.25">
      <c r="A956" s="12" t="s">
        <v>979</v>
      </c>
      <c r="B956" s="19">
        <v>1556337018139</v>
      </c>
      <c r="C956" s="12" t="s">
        <v>5209</v>
      </c>
      <c r="D956" s="12" t="s">
        <v>15</v>
      </c>
      <c r="E956" s="6" t="s">
        <v>3987</v>
      </c>
      <c r="F956" s="5">
        <f>decoded__2[[#This Row],[FRT_DEC]]-B955</f>
        <v>2</v>
      </c>
      <c r="G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INFO]]))),G955)</f>
        <v>56</v>
      </c>
    </row>
    <row r="957" spans="1:7" x14ac:dyDescent="0.25">
      <c r="A957" s="12" t="s">
        <v>980</v>
      </c>
      <c r="B957" s="19">
        <v>1556337018142</v>
      </c>
      <c r="C957" s="12" t="s">
        <v>5210</v>
      </c>
      <c r="D957" s="12" t="s">
        <v>3744</v>
      </c>
      <c r="E957" s="6" t="s">
        <v>5211</v>
      </c>
      <c r="F957" s="5">
        <f>decoded__2[[#This Row],[FRT_DEC]]-B956</f>
        <v>3</v>
      </c>
      <c r="G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INFO]]))),G956)</f>
        <v>56</v>
      </c>
    </row>
    <row r="958" spans="1:7" x14ac:dyDescent="0.25">
      <c r="A958" s="12" t="s">
        <v>981</v>
      </c>
      <c r="B958" s="19">
        <v>1556337018144</v>
      </c>
      <c r="C958" s="12" t="s">
        <v>5212</v>
      </c>
      <c r="D958" s="12" t="s">
        <v>3744</v>
      </c>
      <c r="E958" s="6" t="s">
        <v>3988</v>
      </c>
      <c r="F958" s="5">
        <f>decoded__2[[#This Row],[FRT_DEC]]-B957</f>
        <v>2</v>
      </c>
      <c r="G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INFO]]))),G957)</f>
        <v>56</v>
      </c>
    </row>
    <row r="959" spans="1:7" x14ac:dyDescent="0.25">
      <c r="A959" s="12" t="s">
        <v>1160</v>
      </c>
      <c r="B959" s="19">
        <v>1556337018229</v>
      </c>
      <c r="C959" s="12" t="s">
        <v>5213</v>
      </c>
      <c r="D959" s="12" t="s">
        <v>3765</v>
      </c>
      <c r="E959" s="6" t="s">
        <v>3766</v>
      </c>
      <c r="F959" s="5">
        <f>decoded__2[[#This Row],[FRT_DEC]]-B958</f>
        <v>85</v>
      </c>
      <c r="G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INFO]]))),G958)</f>
        <v>56</v>
      </c>
    </row>
    <row r="960" spans="1:7" ht="30" x14ac:dyDescent="0.25">
      <c r="A960" s="12" t="s">
        <v>1161</v>
      </c>
      <c r="B960" s="19">
        <v>1556337018232</v>
      </c>
      <c r="C960" s="12" t="s">
        <v>5214</v>
      </c>
      <c r="D960" s="12" t="s">
        <v>267</v>
      </c>
      <c r="E960" s="6" t="s">
        <v>2163</v>
      </c>
      <c r="F960" s="5">
        <f>decoded__2[[#This Row],[FRT_DEC]]-B959</f>
        <v>3</v>
      </c>
      <c r="G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INFO]]))),G959)</f>
        <v>56</v>
      </c>
    </row>
    <row r="961" spans="1:7" x14ac:dyDescent="0.25">
      <c r="A961" s="12" t="s">
        <v>982</v>
      </c>
      <c r="B961" s="19">
        <v>1556337018235</v>
      </c>
      <c r="C961" s="12" t="s">
        <v>5215</v>
      </c>
      <c r="D961" s="12" t="s">
        <v>269</v>
      </c>
      <c r="E961" s="6" t="s">
        <v>298</v>
      </c>
      <c r="F961" s="5">
        <f>decoded__2[[#This Row],[FRT_DEC]]-B960</f>
        <v>3</v>
      </c>
      <c r="G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INFO]]))),G960)</f>
        <v>56</v>
      </c>
    </row>
    <row r="962" spans="1:7" x14ac:dyDescent="0.25">
      <c r="A962" s="12" t="s">
        <v>983</v>
      </c>
      <c r="B962" s="19">
        <v>1556337018242</v>
      </c>
      <c r="C962" s="12" t="s">
        <v>5216</v>
      </c>
      <c r="D962" s="12" t="s">
        <v>57</v>
      </c>
      <c r="E962" s="6" t="s">
        <v>58</v>
      </c>
      <c r="F962" s="5">
        <f>decoded__2[[#This Row],[FRT_DEC]]-B961</f>
        <v>7</v>
      </c>
      <c r="G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INFO]]))),G961)</f>
        <v>56</v>
      </c>
    </row>
    <row r="963" spans="1:7" x14ac:dyDescent="0.25">
      <c r="A963" s="12" t="s">
        <v>1162</v>
      </c>
      <c r="B963" s="19">
        <v>1556337018246</v>
      </c>
      <c r="C963" s="12" t="s">
        <v>5217</v>
      </c>
      <c r="D963" s="12" t="s">
        <v>57</v>
      </c>
      <c r="E963" s="6" t="s">
        <v>59</v>
      </c>
      <c r="F963" s="5">
        <f>decoded__2[[#This Row],[FRT_DEC]]-B962</f>
        <v>4</v>
      </c>
      <c r="G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INFO]]))),G962)</f>
        <v>56</v>
      </c>
    </row>
    <row r="964" spans="1:7" x14ac:dyDescent="0.25">
      <c r="A964" s="12" t="s">
        <v>1163</v>
      </c>
      <c r="B964" s="19">
        <v>1556337018250</v>
      </c>
      <c r="C964" s="12" t="s">
        <v>5218</v>
      </c>
      <c r="D964" s="12" t="s">
        <v>57</v>
      </c>
      <c r="E964" s="6" t="s">
        <v>60</v>
      </c>
      <c r="F964" s="5">
        <f>decoded__2[[#This Row],[FRT_DEC]]-B963</f>
        <v>4</v>
      </c>
      <c r="G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INFO]]))),G963)</f>
        <v>56</v>
      </c>
    </row>
    <row r="965" spans="1:7" x14ac:dyDescent="0.25">
      <c r="A965" s="12" t="s">
        <v>1164</v>
      </c>
      <c r="B965" s="19">
        <v>1556337018253</v>
      </c>
      <c r="C965" s="12" t="s">
        <v>5219</v>
      </c>
      <c r="D965" s="12" t="s">
        <v>61</v>
      </c>
      <c r="E965" s="6" t="s">
        <v>5220</v>
      </c>
      <c r="F965" s="5">
        <f>decoded__2[[#This Row],[FRT_DEC]]-B964</f>
        <v>3</v>
      </c>
      <c r="G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INFO]]))),G964)</f>
        <v>56</v>
      </c>
    </row>
    <row r="966" spans="1:7" x14ac:dyDescent="0.25">
      <c r="A966" s="12" t="s">
        <v>1165</v>
      </c>
      <c r="B966" s="19">
        <v>1556337018256</v>
      </c>
      <c r="C966" s="12" t="s">
        <v>5221</v>
      </c>
      <c r="D966" s="12" t="s">
        <v>62</v>
      </c>
      <c r="E966" s="6" t="s">
        <v>63</v>
      </c>
      <c r="F966" s="5">
        <f>decoded__2[[#This Row],[FRT_DEC]]-B965</f>
        <v>3</v>
      </c>
      <c r="G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INFO]]))),G965)</f>
        <v>56</v>
      </c>
    </row>
    <row r="967" spans="1:7" x14ac:dyDescent="0.25">
      <c r="A967" s="12" t="s">
        <v>1166</v>
      </c>
      <c r="B967" s="19">
        <v>1556337018269</v>
      </c>
      <c r="C967" s="12" t="s">
        <v>5222</v>
      </c>
      <c r="D967" s="12" t="s">
        <v>1131</v>
      </c>
      <c r="E967" s="6" t="s">
        <v>2132</v>
      </c>
      <c r="F967" s="5">
        <f>decoded__2[[#This Row],[FRT_DEC]]-B966</f>
        <v>13</v>
      </c>
      <c r="G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INFO]]))),G966)</f>
        <v>56</v>
      </c>
    </row>
    <row r="968" spans="1:7" x14ac:dyDescent="0.25">
      <c r="A968" s="12" t="s">
        <v>1167</v>
      </c>
      <c r="B968" s="19">
        <v>1556337018274</v>
      </c>
      <c r="C968" s="12" t="s">
        <v>5223</v>
      </c>
      <c r="D968" s="12" t="s">
        <v>1131</v>
      </c>
      <c r="E968" s="6" t="s">
        <v>2145</v>
      </c>
      <c r="F968" s="5">
        <f>decoded__2[[#This Row],[FRT_DEC]]-B967</f>
        <v>5</v>
      </c>
      <c r="G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INFO]]))),G967)</f>
        <v>56</v>
      </c>
    </row>
    <row r="969" spans="1:7" x14ac:dyDescent="0.25">
      <c r="A969" s="12" t="s">
        <v>984</v>
      </c>
      <c r="B969" s="19">
        <v>1556337018281</v>
      </c>
      <c r="C969" s="12" t="s">
        <v>5224</v>
      </c>
      <c r="D969" s="12" t="s">
        <v>65</v>
      </c>
      <c r="E969" s="6" t="s">
        <v>66</v>
      </c>
      <c r="F969" s="5">
        <f>decoded__2[[#This Row],[FRT_DEC]]-B968</f>
        <v>7</v>
      </c>
      <c r="G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INFO]]))),G968)</f>
        <v>56</v>
      </c>
    </row>
    <row r="970" spans="1:7" x14ac:dyDescent="0.25">
      <c r="A970" s="12" t="s">
        <v>985</v>
      </c>
      <c r="B970" s="19">
        <v>1556337018289</v>
      </c>
      <c r="C970" s="12" t="s">
        <v>5225</v>
      </c>
      <c r="D970" s="12" t="s">
        <v>11</v>
      </c>
      <c r="E970" s="6" t="s">
        <v>4014</v>
      </c>
      <c r="F970" s="5">
        <f>decoded__2[[#This Row],[FRT_DEC]]-B969</f>
        <v>8</v>
      </c>
      <c r="G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INFO]]))),G969)</f>
        <v>56</v>
      </c>
    </row>
    <row r="971" spans="1:7" x14ac:dyDescent="0.25">
      <c r="A971" s="12" t="s">
        <v>986</v>
      </c>
      <c r="B971" s="19">
        <v>1556337018301</v>
      </c>
      <c r="C971" s="12" t="s">
        <v>5226</v>
      </c>
      <c r="D971" s="12" t="s">
        <v>52</v>
      </c>
      <c r="E971" s="6" t="s">
        <v>754</v>
      </c>
      <c r="F971" s="5">
        <f>decoded__2[[#This Row],[FRT_DEC]]-B970</f>
        <v>12</v>
      </c>
      <c r="G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INFO]]))),G970)</f>
        <v>56</v>
      </c>
    </row>
    <row r="972" spans="1:7" x14ac:dyDescent="0.25">
      <c r="A972" s="12" t="s">
        <v>1168</v>
      </c>
      <c r="B972" s="19">
        <v>1556337018317</v>
      </c>
      <c r="C972" s="12" t="s">
        <v>5227</v>
      </c>
      <c r="D972" s="12" t="s">
        <v>11</v>
      </c>
      <c r="E972" s="6" t="s">
        <v>4024</v>
      </c>
      <c r="F972" s="5">
        <f>decoded__2[[#This Row],[FRT_DEC]]-B971</f>
        <v>16</v>
      </c>
      <c r="G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INFO]]))),G971)</f>
        <v>56</v>
      </c>
    </row>
    <row r="973" spans="1:7" x14ac:dyDescent="0.25">
      <c r="A973" s="12" t="s">
        <v>1169</v>
      </c>
      <c r="B973" s="19">
        <v>1556337018326</v>
      </c>
      <c r="C973" s="12" t="s">
        <v>5228</v>
      </c>
      <c r="D973" s="12" t="s">
        <v>52</v>
      </c>
      <c r="E973" s="6" t="s">
        <v>64</v>
      </c>
      <c r="F973" s="5">
        <f>decoded__2[[#This Row],[FRT_DEC]]-B972</f>
        <v>9</v>
      </c>
      <c r="G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INFO]]))),G972)</f>
        <v>56</v>
      </c>
    </row>
    <row r="974" spans="1:7" x14ac:dyDescent="0.25">
      <c r="A974" s="12" t="s">
        <v>987</v>
      </c>
      <c r="B974" s="19">
        <v>1556337018330</v>
      </c>
      <c r="C974" s="12" t="s">
        <v>5229</v>
      </c>
      <c r="D974" s="12" t="s">
        <v>67</v>
      </c>
      <c r="E974" s="6" t="s">
        <v>4100</v>
      </c>
      <c r="F974" s="5">
        <f>decoded__2[[#This Row],[FRT_DEC]]-B973</f>
        <v>4</v>
      </c>
      <c r="G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INFO]]))),G973)</f>
        <v>56</v>
      </c>
    </row>
    <row r="975" spans="1:7" x14ac:dyDescent="0.25">
      <c r="A975" s="12" t="s">
        <v>988</v>
      </c>
      <c r="B975" s="19">
        <v>1556337018336</v>
      </c>
      <c r="C975" s="12" t="s">
        <v>5230</v>
      </c>
      <c r="D975" s="12" t="s">
        <v>97</v>
      </c>
      <c r="E975" s="6" t="s">
        <v>3741</v>
      </c>
      <c r="F975" s="5">
        <f>decoded__2[[#This Row],[FRT_DEC]]-B974</f>
        <v>6</v>
      </c>
      <c r="G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INFO]]))),G974)</f>
        <v>56</v>
      </c>
    </row>
    <row r="976" spans="1:7" x14ac:dyDescent="0.25">
      <c r="A976" s="12" t="s">
        <v>1170</v>
      </c>
      <c r="B976" s="19">
        <v>1556337018343</v>
      </c>
      <c r="C976" s="12" t="s">
        <v>5231</v>
      </c>
      <c r="D976" s="12" t="s">
        <v>97</v>
      </c>
      <c r="E976" s="6" t="s">
        <v>2127</v>
      </c>
      <c r="F976" s="5">
        <f>decoded__2[[#This Row],[FRT_DEC]]-B975</f>
        <v>7</v>
      </c>
      <c r="G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INFO]]))),G975)</f>
        <v>56</v>
      </c>
    </row>
    <row r="977" spans="1:7" x14ac:dyDescent="0.25">
      <c r="A977" s="12" t="s">
        <v>989</v>
      </c>
      <c r="B977" s="19">
        <v>1556337018356</v>
      </c>
      <c r="C977" s="12" t="s">
        <v>5232</v>
      </c>
      <c r="D977" s="12" t="s">
        <v>9</v>
      </c>
      <c r="E977" s="6" t="s">
        <v>4002</v>
      </c>
      <c r="F977" s="5">
        <f>decoded__2[[#This Row],[FRT_DEC]]-B976</f>
        <v>13</v>
      </c>
      <c r="G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INFO]]))),G976)</f>
        <v>56</v>
      </c>
    </row>
    <row r="978" spans="1:7" x14ac:dyDescent="0.25">
      <c r="A978" s="12" t="s">
        <v>990</v>
      </c>
      <c r="B978" s="19">
        <v>1556337018359</v>
      </c>
      <c r="C978" s="12" t="s">
        <v>5233</v>
      </c>
      <c r="D978" s="12" t="s">
        <v>97</v>
      </c>
      <c r="E978" s="6" t="s">
        <v>2146</v>
      </c>
      <c r="F978" s="5">
        <f>decoded__2[[#This Row],[FRT_DEC]]-B977</f>
        <v>3</v>
      </c>
      <c r="G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INFO]]))),G977)</f>
        <v>56</v>
      </c>
    </row>
    <row r="979" spans="1:7" x14ac:dyDescent="0.25">
      <c r="A979" s="12" t="s">
        <v>991</v>
      </c>
      <c r="B979" s="19">
        <v>1556337019109</v>
      </c>
      <c r="C979" s="12" t="s">
        <v>5234</v>
      </c>
      <c r="D979" s="12" t="s">
        <v>12</v>
      </c>
      <c r="E979" s="6" t="s">
        <v>4</v>
      </c>
      <c r="F979" s="5">
        <f>decoded__2[[#This Row],[FRT_DEC]]-B978</f>
        <v>750</v>
      </c>
      <c r="G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INFO]]))),G978)</f>
        <v>56</v>
      </c>
    </row>
    <row r="980" spans="1:7" x14ac:dyDescent="0.25">
      <c r="A980" s="12" t="s">
        <v>992</v>
      </c>
      <c r="B980" s="19">
        <v>1556337019114</v>
      </c>
      <c r="C980" s="12" t="s">
        <v>5235</v>
      </c>
      <c r="D980" s="12" t="s">
        <v>8</v>
      </c>
      <c r="E980" s="6" t="s">
        <v>4081</v>
      </c>
      <c r="F980" s="5">
        <f>decoded__2[[#This Row],[FRT_DEC]]-B979</f>
        <v>5</v>
      </c>
      <c r="G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INFO]]))),G979)</f>
        <v>56</v>
      </c>
    </row>
    <row r="981" spans="1:7" x14ac:dyDescent="0.25">
      <c r="A981" s="12" t="s">
        <v>993</v>
      </c>
      <c r="B981" s="19">
        <v>1556337019211</v>
      </c>
      <c r="C981" s="12" t="s">
        <v>5236</v>
      </c>
      <c r="D981" s="12" t="s">
        <v>12</v>
      </c>
      <c r="E981" s="6" t="s">
        <v>4</v>
      </c>
      <c r="F981" s="5">
        <f>decoded__2[[#This Row],[FRT_DEC]]-B980</f>
        <v>97</v>
      </c>
      <c r="G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INFO]]))),G980)</f>
        <v>56</v>
      </c>
    </row>
    <row r="982" spans="1:7" x14ac:dyDescent="0.25">
      <c r="A982" s="12" t="s">
        <v>994</v>
      </c>
      <c r="B982" s="19">
        <v>1556337019216</v>
      </c>
      <c r="C982" s="12" t="s">
        <v>5237</v>
      </c>
      <c r="D982" s="12" t="s">
        <v>8</v>
      </c>
      <c r="E982" s="6" t="s">
        <v>4089</v>
      </c>
      <c r="F982" s="5">
        <f>decoded__2[[#This Row],[FRT_DEC]]-B981</f>
        <v>5</v>
      </c>
      <c r="G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INFO]]))),G981)</f>
        <v>56</v>
      </c>
    </row>
    <row r="983" spans="1:7" x14ac:dyDescent="0.25">
      <c r="A983" s="12" t="s">
        <v>1047</v>
      </c>
      <c r="B983" s="19">
        <v>1556337465506</v>
      </c>
      <c r="C983" s="12" t="s">
        <v>5238</v>
      </c>
      <c r="D983" s="12" t="s">
        <v>10</v>
      </c>
      <c r="E983" s="6" t="s">
        <v>5239</v>
      </c>
      <c r="F983" s="5">
        <f>decoded__2[[#This Row],[FRT_DEC]]-B982</f>
        <v>446290</v>
      </c>
      <c r="G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INFO]]))),G982)</f>
        <v>56</v>
      </c>
    </row>
    <row r="984" spans="1:7" x14ac:dyDescent="0.25">
      <c r="A984" s="12" t="s">
        <v>1048</v>
      </c>
      <c r="B984" s="19">
        <v>1556337465510</v>
      </c>
      <c r="C984" s="12" t="s">
        <v>5240</v>
      </c>
      <c r="D984" s="12" t="s">
        <v>10</v>
      </c>
      <c r="E984" s="6" t="s">
        <v>5241</v>
      </c>
      <c r="F984" s="5">
        <f>decoded__2[[#This Row],[FRT_DEC]]-B983</f>
        <v>4</v>
      </c>
      <c r="G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INFO]]))),G983)</f>
        <v>56</v>
      </c>
    </row>
    <row r="985" spans="1:7" x14ac:dyDescent="0.25">
      <c r="A985" s="12" t="s">
        <v>995</v>
      </c>
      <c r="B985" s="19">
        <v>1556337465513</v>
      </c>
      <c r="C985" s="12" t="s">
        <v>5242</v>
      </c>
      <c r="D985" s="12" t="s">
        <v>10</v>
      </c>
      <c r="E985" s="6" t="s">
        <v>5243</v>
      </c>
      <c r="F985" s="5">
        <f>decoded__2[[#This Row],[FRT_DEC]]-B984</f>
        <v>3</v>
      </c>
      <c r="G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INFO]]))),G984)</f>
        <v>56</v>
      </c>
    </row>
    <row r="986" spans="1:7" x14ac:dyDescent="0.25">
      <c r="A986" s="12" t="s">
        <v>996</v>
      </c>
      <c r="B986" s="19">
        <v>1556337465518</v>
      </c>
      <c r="C986" s="12" t="s">
        <v>5244</v>
      </c>
      <c r="D986" s="12" t="s">
        <v>1131</v>
      </c>
      <c r="E986" s="6" t="s">
        <v>2120</v>
      </c>
      <c r="F986" s="5">
        <f>decoded__2[[#This Row],[FRT_DEC]]-B985</f>
        <v>5</v>
      </c>
      <c r="G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INFO]]))),G985)</f>
        <v>56</v>
      </c>
    </row>
    <row r="987" spans="1:7" x14ac:dyDescent="0.25">
      <c r="A987" s="12" t="s">
        <v>1049</v>
      </c>
      <c r="B987" s="19">
        <v>1556337465521</v>
      </c>
      <c r="C987" s="12" t="s">
        <v>5245</v>
      </c>
      <c r="D987" s="12" t="s">
        <v>1131</v>
      </c>
      <c r="E987" s="6" t="s">
        <v>2128</v>
      </c>
      <c r="F987" s="5">
        <f>decoded__2[[#This Row],[FRT_DEC]]-B986</f>
        <v>3</v>
      </c>
      <c r="G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INFO]]))),G986)</f>
        <v>56</v>
      </c>
    </row>
    <row r="988" spans="1:7" x14ac:dyDescent="0.25">
      <c r="A988" s="12" t="s">
        <v>1050</v>
      </c>
      <c r="B988" s="19">
        <v>1556337465524</v>
      </c>
      <c r="C988" s="12" t="s">
        <v>5246</v>
      </c>
      <c r="D988" s="12" t="s">
        <v>65</v>
      </c>
      <c r="E988" s="6" t="s">
        <v>66</v>
      </c>
      <c r="F988" s="5">
        <f>decoded__2[[#This Row],[FRT_DEC]]-B987</f>
        <v>3</v>
      </c>
      <c r="G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INFO]]))),G987)</f>
        <v>56</v>
      </c>
    </row>
    <row r="989" spans="1:7" x14ac:dyDescent="0.25">
      <c r="A989" s="12" t="s">
        <v>1051</v>
      </c>
      <c r="B989" s="19">
        <v>1556337465530</v>
      </c>
      <c r="C989" s="12" t="s">
        <v>5247</v>
      </c>
      <c r="D989" s="12" t="s">
        <v>97</v>
      </c>
      <c r="E989" s="6" t="s">
        <v>2149</v>
      </c>
      <c r="F989" s="5">
        <f>decoded__2[[#This Row],[FRT_DEC]]-B988</f>
        <v>6</v>
      </c>
      <c r="G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INFO]]))),G988)</f>
        <v>56</v>
      </c>
    </row>
    <row r="990" spans="1:7" x14ac:dyDescent="0.25">
      <c r="A990" s="12" t="s">
        <v>1052</v>
      </c>
      <c r="B990" s="19">
        <v>1556337465538</v>
      </c>
      <c r="C990" s="12" t="s">
        <v>5248</v>
      </c>
      <c r="D990" s="12" t="s">
        <v>11</v>
      </c>
      <c r="E990" s="6" t="s">
        <v>4001</v>
      </c>
      <c r="F990" s="5">
        <f>decoded__2[[#This Row],[FRT_DEC]]-B989</f>
        <v>8</v>
      </c>
      <c r="G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INFO]]))),G989)</f>
        <v>56</v>
      </c>
    </row>
    <row r="991" spans="1:7" x14ac:dyDescent="0.25">
      <c r="A991" s="12" t="s">
        <v>1053</v>
      </c>
      <c r="B991" s="19">
        <v>1556337465542</v>
      </c>
      <c r="C991" s="12" t="s">
        <v>5249</v>
      </c>
      <c r="D991" s="12" t="s">
        <v>9</v>
      </c>
      <c r="E991" s="6" t="s">
        <v>4002</v>
      </c>
      <c r="F991" s="5">
        <f>decoded__2[[#This Row],[FRT_DEC]]-B990</f>
        <v>4</v>
      </c>
      <c r="G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INFO]]))),G990)</f>
        <v>56</v>
      </c>
    </row>
    <row r="992" spans="1:7" x14ac:dyDescent="0.25">
      <c r="A992" s="12" t="s">
        <v>1054</v>
      </c>
      <c r="B992" s="19">
        <v>1556337465546</v>
      </c>
      <c r="C992" s="12" t="s">
        <v>5250</v>
      </c>
      <c r="D992" s="12" t="s">
        <v>97</v>
      </c>
      <c r="E992" s="6" t="s">
        <v>2150</v>
      </c>
      <c r="F992" s="5">
        <f>decoded__2[[#This Row],[FRT_DEC]]-B991</f>
        <v>4</v>
      </c>
      <c r="G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INFO]]))),G991)</f>
        <v>56</v>
      </c>
    </row>
    <row r="993" spans="1:7" x14ac:dyDescent="0.25">
      <c r="A993" s="12" t="s">
        <v>997</v>
      </c>
      <c r="B993" s="19">
        <v>1556337468198</v>
      </c>
      <c r="C993" s="12" t="s">
        <v>5251</v>
      </c>
      <c r="D993" s="12" t="s">
        <v>109</v>
      </c>
      <c r="E993" s="6" t="s">
        <v>3984</v>
      </c>
      <c r="F993" s="5">
        <f>decoded__2[[#This Row],[FRT_DEC]]-B992</f>
        <v>2652</v>
      </c>
      <c r="G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INFO]]))),G992)</f>
        <v>56</v>
      </c>
    </row>
    <row r="994" spans="1:7" x14ac:dyDescent="0.25">
      <c r="A994" s="12" t="s">
        <v>998</v>
      </c>
      <c r="B994" s="19">
        <v>1556337468201</v>
      </c>
      <c r="C994" s="12" t="s">
        <v>5252</v>
      </c>
      <c r="D994" s="12" t="s">
        <v>3742</v>
      </c>
      <c r="E994" s="6" t="s">
        <v>5253</v>
      </c>
      <c r="F994" s="5">
        <f>decoded__2[[#This Row],[FRT_DEC]]-B993</f>
        <v>3</v>
      </c>
      <c r="G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INFO]]))),G993)</f>
        <v>56</v>
      </c>
    </row>
    <row r="995" spans="1:7" x14ac:dyDescent="0.25">
      <c r="A995" s="12" t="s">
        <v>999</v>
      </c>
      <c r="B995" s="19">
        <v>1556337468203</v>
      </c>
      <c r="C995" s="12" t="s">
        <v>5254</v>
      </c>
      <c r="D995" s="12" t="s">
        <v>3742</v>
      </c>
      <c r="E995" s="6" t="s">
        <v>3982</v>
      </c>
      <c r="F995" s="5">
        <f>decoded__2[[#This Row],[FRT_DEC]]-B994</f>
        <v>2</v>
      </c>
      <c r="G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INFO]]))),G994)</f>
        <v>56</v>
      </c>
    </row>
    <row r="996" spans="1:7" x14ac:dyDescent="0.25">
      <c r="A996" s="12" t="s">
        <v>1055</v>
      </c>
      <c r="B996" s="19">
        <v>1556337468215</v>
      </c>
      <c r="C996" s="12" t="s">
        <v>5255</v>
      </c>
      <c r="D996" s="12" t="s">
        <v>1131</v>
      </c>
      <c r="E996" s="6" t="s">
        <v>2151</v>
      </c>
      <c r="F996" s="5">
        <f>decoded__2[[#This Row],[FRT_DEC]]-B995</f>
        <v>12</v>
      </c>
      <c r="G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INFO]]))),G995)</f>
        <v>56</v>
      </c>
    </row>
    <row r="997" spans="1:7" x14ac:dyDescent="0.25">
      <c r="A997" s="12" t="s">
        <v>1056</v>
      </c>
      <c r="B997" s="19">
        <v>1556337468221</v>
      </c>
      <c r="C997" s="12" t="s">
        <v>5256</v>
      </c>
      <c r="D997" s="12" t="s">
        <v>97</v>
      </c>
      <c r="E997" s="6" t="s">
        <v>2156</v>
      </c>
      <c r="F997" s="5">
        <f>decoded__2[[#This Row],[FRT_DEC]]-B996</f>
        <v>6</v>
      </c>
      <c r="G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INFO]]))),G996)</f>
        <v>56</v>
      </c>
    </row>
    <row r="998" spans="1:7" x14ac:dyDescent="0.25">
      <c r="A998" s="12" t="s">
        <v>1000</v>
      </c>
      <c r="B998" s="19">
        <v>1556337468290</v>
      </c>
      <c r="C998" s="12" t="s">
        <v>5257</v>
      </c>
      <c r="D998" s="12" t="s">
        <v>110</v>
      </c>
      <c r="E998" s="6" t="s">
        <v>1173</v>
      </c>
      <c r="F998" s="5">
        <f>decoded__2[[#This Row],[FRT_DEC]]-B997</f>
        <v>69</v>
      </c>
      <c r="G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INFO]]))),G997)</f>
        <v>56</v>
      </c>
    </row>
    <row r="999" spans="1:7" x14ac:dyDescent="0.25">
      <c r="A999" s="12" t="s">
        <v>1001</v>
      </c>
      <c r="B999" s="19">
        <v>1556337468302</v>
      </c>
      <c r="C999" s="12" t="s">
        <v>5258</v>
      </c>
      <c r="D999" s="12" t="s">
        <v>1131</v>
      </c>
      <c r="E999" s="6" t="s">
        <v>2157</v>
      </c>
      <c r="F999" s="5">
        <f>decoded__2[[#This Row],[FRT_DEC]]-B998</f>
        <v>12</v>
      </c>
      <c r="G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INFO]]))),G998)</f>
        <v>56</v>
      </c>
    </row>
    <row r="1000" spans="1:7" x14ac:dyDescent="0.25">
      <c r="A1000" s="12" t="s">
        <v>1057</v>
      </c>
      <c r="B1000" s="19">
        <v>1556337468306</v>
      </c>
      <c r="C1000" s="12" t="s">
        <v>5259</v>
      </c>
      <c r="D1000" s="12" t="s">
        <v>97</v>
      </c>
      <c r="E1000" s="6" t="s">
        <v>2158</v>
      </c>
      <c r="F1000" s="5">
        <f>decoded__2[[#This Row],[FRT_DEC]]-B999</f>
        <v>4</v>
      </c>
      <c r="G1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INFO]]))),G999)</f>
        <v>56</v>
      </c>
    </row>
    <row r="1001" spans="1:7" x14ac:dyDescent="0.25">
      <c r="A1001" s="12" t="s">
        <v>1002</v>
      </c>
      <c r="B1001" s="19">
        <v>1556337468946</v>
      </c>
      <c r="C1001" s="12" t="s">
        <v>5260</v>
      </c>
      <c r="D1001" s="12" t="s">
        <v>112</v>
      </c>
      <c r="E1001" s="6" t="s">
        <v>3757</v>
      </c>
      <c r="F1001" s="5">
        <f>decoded__2[[#This Row],[FRT_DEC]]-B1000</f>
        <v>640</v>
      </c>
      <c r="G1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INFO]]))),G1000)</f>
        <v>56</v>
      </c>
    </row>
    <row r="1002" spans="1:7" x14ac:dyDescent="0.25">
      <c r="A1002" s="12" t="s">
        <v>1003</v>
      </c>
      <c r="B1002" s="19">
        <v>1556337468961</v>
      </c>
      <c r="C1002" s="12" t="s">
        <v>5261</v>
      </c>
      <c r="D1002" s="12" t="s">
        <v>1131</v>
      </c>
      <c r="E1002" s="6" t="s">
        <v>2159</v>
      </c>
      <c r="F1002" s="5">
        <f>decoded__2[[#This Row],[FRT_DEC]]-B1001</f>
        <v>15</v>
      </c>
      <c r="G1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INFO]]))),G1001)</f>
        <v>56</v>
      </c>
    </row>
    <row r="1003" spans="1:7" x14ac:dyDescent="0.25">
      <c r="A1003" s="12" t="s">
        <v>1004</v>
      </c>
      <c r="B1003" s="19">
        <v>1556337468964</v>
      </c>
      <c r="C1003" s="12" t="s">
        <v>5262</v>
      </c>
      <c r="D1003" s="12" t="s">
        <v>97</v>
      </c>
      <c r="E1003" s="6" t="s">
        <v>2160</v>
      </c>
      <c r="F1003" s="5">
        <f>decoded__2[[#This Row],[FRT_DEC]]-B1002</f>
        <v>3</v>
      </c>
      <c r="G1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INFO]]))),G1002)</f>
        <v>56</v>
      </c>
    </row>
    <row r="1004" spans="1:7" x14ac:dyDescent="0.25">
      <c r="A1004" s="12" t="s">
        <v>1005</v>
      </c>
      <c r="B1004" s="19">
        <v>1556337470769</v>
      </c>
      <c r="C1004" s="12" t="s">
        <v>5263</v>
      </c>
      <c r="D1004" s="12" t="s">
        <v>55</v>
      </c>
      <c r="E1004" s="6" t="s">
        <v>2323</v>
      </c>
      <c r="F1004" s="5">
        <f>decoded__2[[#This Row],[FRT_DEC]]-B1003</f>
        <v>1805</v>
      </c>
      <c r="G1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INFO]]))),G1003)</f>
        <v>56</v>
      </c>
    </row>
    <row r="1005" spans="1:7" x14ac:dyDescent="0.25">
      <c r="A1005" s="12" t="s">
        <v>1006</v>
      </c>
      <c r="B1005" s="19">
        <v>1556337470771</v>
      </c>
      <c r="C1005" s="12" t="s">
        <v>5264</v>
      </c>
      <c r="D1005" s="12" t="s">
        <v>3743</v>
      </c>
      <c r="E1005" s="6" t="s">
        <v>5265</v>
      </c>
      <c r="F1005" s="5">
        <f>decoded__2[[#This Row],[FRT_DEC]]-B1004</f>
        <v>2</v>
      </c>
      <c r="G1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INFO]]))),G1004)</f>
        <v>56</v>
      </c>
    </row>
    <row r="1006" spans="1:7" x14ac:dyDescent="0.25">
      <c r="A1006" s="12" t="s">
        <v>1007</v>
      </c>
      <c r="B1006" s="19">
        <v>1556337470773</v>
      </c>
      <c r="C1006" s="12" t="s">
        <v>5266</v>
      </c>
      <c r="D1006" s="12" t="s">
        <v>3743</v>
      </c>
      <c r="E1006" s="6" t="s">
        <v>3983</v>
      </c>
      <c r="F1006" s="5">
        <f>decoded__2[[#This Row],[FRT_DEC]]-B1005</f>
        <v>2</v>
      </c>
      <c r="G1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INFO]]))),G1005)</f>
        <v>56</v>
      </c>
    </row>
    <row r="1007" spans="1:7" x14ac:dyDescent="0.25">
      <c r="A1007" s="12" t="s">
        <v>1008</v>
      </c>
      <c r="B1007" s="19">
        <v>1556337470799</v>
      </c>
      <c r="C1007" s="12" t="s">
        <v>5267</v>
      </c>
      <c r="D1007" s="12" t="s">
        <v>11</v>
      </c>
      <c r="E1007" s="6" t="s">
        <v>5268</v>
      </c>
      <c r="F1007" s="5">
        <f>decoded__2[[#This Row],[FRT_DEC]]-B1006</f>
        <v>26</v>
      </c>
      <c r="G1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INFO]]))),G1006)</f>
        <v>56</v>
      </c>
    </row>
    <row r="1008" spans="1:7" x14ac:dyDescent="0.25">
      <c r="A1008" s="12" t="s">
        <v>1009</v>
      </c>
      <c r="B1008" s="19">
        <v>1556337470836</v>
      </c>
      <c r="C1008" s="12" t="s">
        <v>5269</v>
      </c>
      <c r="D1008" s="12" t="s">
        <v>57</v>
      </c>
      <c r="E1008" s="6" t="s">
        <v>2155</v>
      </c>
      <c r="F1008" s="5">
        <f>decoded__2[[#This Row],[FRT_DEC]]-B1007</f>
        <v>37</v>
      </c>
      <c r="G1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INFO]]))),G1007)</f>
        <v>56</v>
      </c>
    </row>
    <row r="1009" spans="1:7" x14ac:dyDescent="0.25">
      <c r="A1009" s="12" t="s">
        <v>1010</v>
      </c>
      <c r="B1009" s="19">
        <v>1556337470840</v>
      </c>
      <c r="C1009" s="12" t="s">
        <v>5270</v>
      </c>
      <c r="D1009" s="12" t="s">
        <v>57</v>
      </c>
      <c r="E1009" s="6" t="s">
        <v>2152</v>
      </c>
      <c r="F1009" s="5">
        <f>decoded__2[[#This Row],[FRT_DEC]]-B1008</f>
        <v>4</v>
      </c>
      <c r="G1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INFO]]))),G1008)</f>
        <v>56</v>
      </c>
    </row>
    <row r="1010" spans="1:7" x14ac:dyDescent="0.25">
      <c r="A1010" s="12" t="s">
        <v>1011</v>
      </c>
      <c r="B1010" s="19">
        <v>1556337470843</v>
      </c>
      <c r="C1010" s="12" t="s">
        <v>5271</v>
      </c>
      <c r="D1010" s="12" t="s">
        <v>57</v>
      </c>
      <c r="E1010" s="6" t="s">
        <v>60</v>
      </c>
      <c r="F1010" s="5">
        <f>decoded__2[[#This Row],[FRT_DEC]]-B1009</f>
        <v>3</v>
      </c>
      <c r="G1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INFO]]))),G1009)</f>
        <v>56</v>
      </c>
    </row>
    <row r="1011" spans="1:7" x14ac:dyDescent="0.25">
      <c r="A1011" s="12" t="s">
        <v>1012</v>
      </c>
      <c r="B1011" s="19">
        <v>1556337470847</v>
      </c>
      <c r="C1011" s="12" t="s">
        <v>5272</v>
      </c>
      <c r="D1011" s="12" t="s">
        <v>61</v>
      </c>
      <c r="E1011" s="6" t="s">
        <v>5273</v>
      </c>
      <c r="F1011" s="5">
        <f>decoded__2[[#This Row],[FRT_DEC]]-B1010</f>
        <v>4</v>
      </c>
      <c r="G1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INFO]]))),G1010)</f>
        <v>56</v>
      </c>
    </row>
    <row r="1012" spans="1:7" x14ac:dyDescent="0.25">
      <c r="A1012" s="12" t="s">
        <v>1013</v>
      </c>
      <c r="B1012" s="19">
        <v>1556337470851</v>
      </c>
      <c r="C1012" s="12" t="s">
        <v>5274</v>
      </c>
      <c r="D1012" s="12" t="s">
        <v>62</v>
      </c>
      <c r="E1012" s="6" t="s">
        <v>63</v>
      </c>
      <c r="F1012" s="5">
        <f>decoded__2[[#This Row],[FRT_DEC]]-B1011</f>
        <v>4</v>
      </c>
      <c r="G1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INFO]]))),G1011)</f>
        <v>56</v>
      </c>
    </row>
    <row r="1013" spans="1:7" x14ac:dyDescent="0.25">
      <c r="A1013" s="12" t="s">
        <v>1014</v>
      </c>
      <c r="B1013" s="19">
        <v>1556337470864</v>
      </c>
      <c r="C1013" s="12" t="s">
        <v>5275</v>
      </c>
      <c r="D1013" s="12" t="s">
        <v>1131</v>
      </c>
      <c r="E1013" s="6" t="s">
        <v>2161</v>
      </c>
      <c r="F1013" s="5">
        <f>decoded__2[[#This Row],[FRT_DEC]]-B1012</f>
        <v>13</v>
      </c>
      <c r="G1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INFO]]))),G1012)</f>
        <v>56</v>
      </c>
    </row>
    <row r="1014" spans="1:7" x14ac:dyDescent="0.25">
      <c r="A1014" s="12" t="s">
        <v>1015</v>
      </c>
      <c r="B1014" s="19">
        <v>1556337470867</v>
      </c>
      <c r="C1014" s="12" t="s">
        <v>5276</v>
      </c>
      <c r="D1014" s="12" t="s">
        <v>1131</v>
      </c>
      <c r="E1014" s="6" t="s">
        <v>2153</v>
      </c>
      <c r="F1014" s="5">
        <f>decoded__2[[#This Row],[FRT_DEC]]-B1013</f>
        <v>3</v>
      </c>
      <c r="G1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INFO]]))),G1013)</f>
        <v>56</v>
      </c>
    </row>
    <row r="1015" spans="1:7" x14ac:dyDescent="0.25">
      <c r="A1015" s="12" t="s">
        <v>1016</v>
      </c>
      <c r="B1015" s="19">
        <v>1556337470871</v>
      </c>
      <c r="C1015" s="12" t="s">
        <v>5277</v>
      </c>
      <c r="D1015" s="12" t="s">
        <v>65</v>
      </c>
      <c r="E1015" s="6" t="s">
        <v>66</v>
      </c>
      <c r="F1015" s="5">
        <f>decoded__2[[#This Row],[FRT_DEC]]-B1014</f>
        <v>4</v>
      </c>
      <c r="G1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INFO]]))),G1014)</f>
        <v>56</v>
      </c>
    </row>
    <row r="1016" spans="1:7" x14ac:dyDescent="0.25">
      <c r="A1016" s="12" t="s">
        <v>1017</v>
      </c>
      <c r="B1016" s="19">
        <v>1556337470876</v>
      </c>
      <c r="C1016" s="12" t="s">
        <v>5278</v>
      </c>
      <c r="D1016" s="12" t="s">
        <v>8</v>
      </c>
      <c r="E1016" s="6" t="s">
        <v>4003</v>
      </c>
      <c r="F1016" s="5">
        <f>decoded__2[[#This Row],[FRT_DEC]]-B1015</f>
        <v>5</v>
      </c>
      <c r="G1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INFO]]))),G1015)</f>
        <v>56</v>
      </c>
    </row>
    <row r="1017" spans="1:7" x14ac:dyDescent="0.25">
      <c r="A1017" s="12" t="s">
        <v>1018</v>
      </c>
      <c r="B1017" s="19">
        <v>1556337470881</v>
      </c>
      <c r="C1017" s="12" t="s">
        <v>5279</v>
      </c>
      <c r="D1017" s="12" t="s">
        <v>11</v>
      </c>
      <c r="E1017" s="6" t="s">
        <v>4004</v>
      </c>
      <c r="F1017" s="5">
        <f>decoded__2[[#This Row],[FRT_DEC]]-B1016</f>
        <v>5</v>
      </c>
      <c r="G1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INFO]]))),G1016)</f>
        <v>56</v>
      </c>
    </row>
    <row r="1018" spans="1:7" x14ac:dyDescent="0.25">
      <c r="A1018" s="12" t="s">
        <v>1019</v>
      </c>
      <c r="B1018" s="19">
        <v>1556337470894</v>
      </c>
      <c r="C1018" s="12" t="s">
        <v>5280</v>
      </c>
      <c r="D1018" s="12" t="s">
        <v>97</v>
      </c>
      <c r="E1018" s="6" t="s">
        <v>3741</v>
      </c>
      <c r="F1018" s="5">
        <f>decoded__2[[#This Row],[FRT_DEC]]-B1017</f>
        <v>13</v>
      </c>
      <c r="G1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INFO]]))),G1017)</f>
        <v>56</v>
      </c>
    </row>
    <row r="1019" spans="1:7" x14ac:dyDescent="0.25">
      <c r="A1019" s="12" t="s">
        <v>1020</v>
      </c>
      <c r="B1019" s="19">
        <v>1556337470899</v>
      </c>
      <c r="C1019" s="12" t="s">
        <v>5281</v>
      </c>
      <c r="D1019" s="12" t="s">
        <v>97</v>
      </c>
      <c r="E1019" s="6" t="s">
        <v>2127</v>
      </c>
      <c r="F1019" s="5">
        <f>decoded__2[[#This Row],[FRT_DEC]]-B1018</f>
        <v>5</v>
      </c>
      <c r="G1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INFO]]))),G1018)</f>
        <v>56</v>
      </c>
    </row>
    <row r="1020" spans="1:7" x14ac:dyDescent="0.25">
      <c r="A1020" s="12" t="s">
        <v>1021</v>
      </c>
      <c r="B1020" s="19">
        <v>1556337470911</v>
      </c>
      <c r="C1020" s="12" t="s">
        <v>5282</v>
      </c>
      <c r="D1020" s="12" t="s">
        <v>9</v>
      </c>
      <c r="E1020" s="6" t="s">
        <v>4002</v>
      </c>
      <c r="F1020" s="5">
        <f>decoded__2[[#This Row],[FRT_DEC]]-B1019</f>
        <v>12</v>
      </c>
      <c r="G1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INFO]]))),G1019)</f>
        <v>56</v>
      </c>
    </row>
    <row r="1021" spans="1:7" x14ac:dyDescent="0.25">
      <c r="A1021" s="12" t="s">
        <v>1022</v>
      </c>
      <c r="B1021" s="19">
        <v>1556337470916</v>
      </c>
      <c r="C1021" s="12" t="s">
        <v>5283</v>
      </c>
      <c r="D1021" s="12" t="s">
        <v>97</v>
      </c>
      <c r="E1021" s="6" t="s">
        <v>2146</v>
      </c>
      <c r="F1021" s="5">
        <f>decoded__2[[#This Row],[FRT_DEC]]-B1020</f>
        <v>5</v>
      </c>
      <c r="G1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INFO]]))),G1020)</f>
        <v>56</v>
      </c>
    </row>
    <row r="1022" spans="1:7" x14ac:dyDescent="0.25">
      <c r="A1022" s="12" t="s">
        <v>1023</v>
      </c>
      <c r="B1022" s="19">
        <v>1556337471667</v>
      </c>
      <c r="C1022" s="12" t="s">
        <v>5284</v>
      </c>
      <c r="D1022" s="12" t="s">
        <v>12</v>
      </c>
      <c r="E1022" s="6" t="s">
        <v>4</v>
      </c>
      <c r="F1022" s="5">
        <f>decoded__2[[#This Row],[FRT_DEC]]-B1021</f>
        <v>751</v>
      </c>
      <c r="G1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INFO]]))),G1021)</f>
        <v>56</v>
      </c>
    </row>
    <row r="1023" spans="1:7" x14ac:dyDescent="0.25">
      <c r="A1023" s="12" t="s">
        <v>1058</v>
      </c>
      <c r="B1023" s="19">
        <v>1556337471673</v>
      </c>
      <c r="C1023" s="12" t="s">
        <v>5285</v>
      </c>
      <c r="D1023" s="12" t="s">
        <v>8</v>
      </c>
      <c r="E1023" s="6" t="s">
        <v>4081</v>
      </c>
      <c r="F1023" s="5">
        <f>decoded__2[[#This Row],[FRT_DEC]]-B1022</f>
        <v>6</v>
      </c>
      <c r="G1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INFO]]))),G1022)</f>
        <v>56</v>
      </c>
    </row>
    <row r="1024" spans="1:7" x14ac:dyDescent="0.25">
      <c r="A1024" s="12" t="s">
        <v>1024</v>
      </c>
      <c r="B1024" s="19">
        <v>1556337471770</v>
      </c>
      <c r="C1024" s="12" t="s">
        <v>5286</v>
      </c>
      <c r="D1024" s="12" t="s">
        <v>12</v>
      </c>
      <c r="E1024" s="6" t="s">
        <v>4</v>
      </c>
      <c r="F1024" s="5">
        <f>decoded__2[[#This Row],[FRT_DEC]]-B1023</f>
        <v>97</v>
      </c>
      <c r="G1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INFO]]))),G1023)</f>
        <v>56</v>
      </c>
    </row>
    <row r="1025" spans="1:7" x14ac:dyDescent="0.25">
      <c r="A1025" s="12" t="s">
        <v>1025</v>
      </c>
      <c r="B1025" s="19">
        <v>1556337471777</v>
      </c>
      <c r="C1025" s="12" t="s">
        <v>5287</v>
      </c>
      <c r="D1025" s="12" t="s">
        <v>8</v>
      </c>
      <c r="E1025" s="6" t="s">
        <v>4080</v>
      </c>
      <c r="F1025" s="5">
        <f>decoded__2[[#This Row],[FRT_DEC]]-B1024</f>
        <v>7</v>
      </c>
      <c r="G1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INFO]]))),G1024)</f>
        <v>56</v>
      </c>
    </row>
    <row r="1026" spans="1:7" x14ac:dyDescent="0.25">
      <c r="A1026" s="12" t="s">
        <v>1026</v>
      </c>
      <c r="B1026" s="19">
        <v>1556337604471</v>
      </c>
      <c r="C1026" s="12" t="s">
        <v>5288</v>
      </c>
      <c r="D1026" s="12" t="s">
        <v>13</v>
      </c>
      <c r="E1026" s="6" t="s">
        <v>5</v>
      </c>
      <c r="F1026" s="5">
        <f>decoded__2[[#This Row],[FRT_DEC]]-B1025</f>
        <v>132694</v>
      </c>
      <c r="G1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INFO]]))),G1025)</f>
        <v>56</v>
      </c>
    </row>
    <row r="1027" spans="1:7" x14ac:dyDescent="0.25">
      <c r="A1027" s="12" t="s">
        <v>1027</v>
      </c>
      <c r="B1027" s="19">
        <v>1556337604476</v>
      </c>
      <c r="C1027" s="12" t="s">
        <v>5289</v>
      </c>
      <c r="D1027" s="12" t="s">
        <v>11</v>
      </c>
      <c r="E1027" s="6" t="s">
        <v>4083</v>
      </c>
      <c r="F1027" s="5">
        <f>decoded__2[[#This Row],[FRT_DEC]]-B1026</f>
        <v>5</v>
      </c>
      <c r="G1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INFO]]))),G1026)</f>
        <v>56</v>
      </c>
    </row>
    <row r="1028" spans="1:7" x14ac:dyDescent="0.25">
      <c r="A1028" s="12" t="s">
        <v>1175</v>
      </c>
      <c r="B1028" s="19">
        <v>1556337604513</v>
      </c>
      <c r="C1028" s="12" t="s">
        <v>5290</v>
      </c>
      <c r="D1028" s="12" t="s">
        <v>12</v>
      </c>
      <c r="E1028" s="6" t="s">
        <v>4</v>
      </c>
      <c r="F1028" s="5">
        <f>decoded__2[[#This Row],[FRT_DEC]]-B1027</f>
        <v>37</v>
      </c>
      <c r="G1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INFO]]))),G1027)</f>
        <v>56</v>
      </c>
    </row>
    <row r="1029" spans="1:7" x14ac:dyDescent="0.25">
      <c r="A1029" s="12" t="s">
        <v>1028</v>
      </c>
      <c r="B1029" s="19">
        <v>1556337604517</v>
      </c>
      <c r="C1029" s="12" t="s">
        <v>5291</v>
      </c>
      <c r="D1029" s="12" t="s">
        <v>14</v>
      </c>
      <c r="E1029" s="6" t="s">
        <v>6</v>
      </c>
      <c r="F1029" s="5">
        <f>decoded__2[[#This Row],[FRT_DEC]]-B1028</f>
        <v>4</v>
      </c>
      <c r="G1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INFO]]))),G1028)</f>
        <v>56</v>
      </c>
    </row>
    <row r="1030" spans="1:7" x14ac:dyDescent="0.25">
      <c r="A1030" s="12" t="s">
        <v>1029</v>
      </c>
      <c r="B1030" s="19">
        <v>1556337604527</v>
      </c>
      <c r="C1030" s="12" t="s">
        <v>5292</v>
      </c>
      <c r="D1030" s="12" t="s">
        <v>14</v>
      </c>
      <c r="E1030" s="6" t="s">
        <v>2005</v>
      </c>
      <c r="F1030" s="5">
        <f>decoded__2[[#This Row],[FRT_DEC]]-B1029</f>
        <v>10</v>
      </c>
      <c r="G1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INFO]]))),G1029)</f>
        <v>56</v>
      </c>
    </row>
    <row r="1031" spans="1:7" x14ac:dyDescent="0.25">
      <c r="A1031" s="12" t="s">
        <v>1030</v>
      </c>
      <c r="B1031" s="19">
        <v>1556337604533</v>
      </c>
      <c r="C1031" s="12" t="s">
        <v>5293</v>
      </c>
      <c r="D1031" s="12" t="s">
        <v>2006</v>
      </c>
      <c r="E1031" s="6" t="s">
        <v>2148</v>
      </c>
      <c r="F1031" s="5">
        <f>decoded__2[[#This Row],[FRT_DEC]]-B1030</f>
        <v>6</v>
      </c>
      <c r="G1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INFO]]))),G1030)</f>
        <v>56</v>
      </c>
    </row>
    <row r="1032" spans="1:7" x14ac:dyDescent="0.25">
      <c r="A1032" s="12" t="s">
        <v>1031</v>
      </c>
      <c r="B1032" s="19">
        <v>1556337604545</v>
      </c>
      <c r="C1032" s="12" t="s">
        <v>5294</v>
      </c>
      <c r="D1032" s="12" t="s">
        <v>74</v>
      </c>
      <c r="E1032" s="6" t="s">
        <v>3758</v>
      </c>
      <c r="F1032" s="5">
        <f>decoded__2[[#This Row],[FRT_DEC]]-B1031</f>
        <v>12</v>
      </c>
      <c r="G1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INFO]]))),G1031)</f>
        <v>56</v>
      </c>
    </row>
    <row r="1033" spans="1:7" x14ac:dyDescent="0.25">
      <c r="A1033" s="12" t="s">
        <v>1032</v>
      </c>
      <c r="B1033" s="19">
        <v>1556337604547</v>
      </c>
      <c r="C1033" s="12" t="s">
        <v>5295</v>
      </c>
      <c r="D1033" s="12" t="s">
        <v>74</v>
      </c>
      <c r="E1033" s="6" t="s">
        <v>5296</v>
      </c>
      <c r="F1033" s="5">
        <f>decoded__2[[#This Row],[FRT_DEC]]-B1032</f>
        <v>2</v>
      </c>
      <c r="G1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INFO]]))),G1032)</f>
        <v>56</v>
      </c>
    </row>
    <row r="1034" spans="1:7" x14ac:dyDescent="0.25">
      <c r="A1034" s="12" t="s">
        <v>1033</v>
      </c>
      <c r="B1034" s="19">
        <v>1556337604561</v>
      </c>
      <c r="C1034" s="12" t="s">
        <v>5297</v>
      </c>
      <c r="D1034" s="12" t="s">
        <v>51</v>
      </c>
      <c r="E1034" s="6" t="s">
        <v>5298</v>
      </c>
      <c r="F1034" s="5">
        <f>decoded__2[[#This Row],[FRT_DEC]]-B1033</f>
        <v>14</v>
      </c>
      <c r="G1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INFO]]))),G1033)</f>
        <v>56</v>
      </c>
    </row>
    <row r="1035" spans="1:7" x14ac:dyDescent="0.25">
      <c r="A1035" s="12" t="s">
        <v>1034</v>
      </c>
      <c r="B1035" s="19">
        <v>1556337604564</v>
      </c>
      <c r="C1035" s="12" t="s">
        <v>5299</v>
      </c>
      <c r="D1035" s="12" t="s">
        <v>51</v>
      </c>
      <c r="E1035" s="6" t="s">
        <v>5300</v>
      </c>
      <c r="F1035" s="5">
        <f>decoded__2[[#This Row],[FRT_DEC]]-B1034</f>
        <v>3</v>
      </c>
      <c r="G1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INFO]]))),G1034)</f>
        <v>56</v>
      </c>
    </row>
    <row r="1036" spans="1:7" x14ac:dyDescent="0.25">
      <c r="A1036" s="12" t="s">
        <v>1035</v>
      </c>
      <c r="B1036" s="19">
        <v>1556337604570</v>
      </c>
      <c r="C1036" s="12" t="s">
        <v>5301</v>
      </c>
      <c r="D1036" s="12" t="s">
        <v>11</v>
      </c>
      <c r="E1036" s="6" t="s">
        <v>4120</v>
      </c>
      <c r="F1036" s="5">
        <f>decoded__2[[#This Row],[FRT_DEC]]-B1035</f>
        <v>6</v>
      </c>
      <c r="G1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INFO]]))),G1035)</f>
        <v>56</v>
      </c>
    </row>
    <row r="1037" spans="1:7" x14ac:dyDescent="0.25">
      <c r="A1037" s="12" t="s">
        <v>1036</v>
      </c>
      <c r="B1037" s="19">
        <v>1556337604581</v>
      </c>
      <c r="C1037" s="12" t="s">
        <v>5302</v>
      </c>
      <c r="D1037" s="12" t="s">
        <v>8</v>
      </c>
      <c r="E1037" s="6" t="s">
        <v>4084</v>
      </c>
      <c r="F1037" s="5">
        <f>decoded__2[[#This Row],[FRT_DEC]]-B1036</f>
        <v>11</v>
      </c>
      <c r="G1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INFO]]))),G1036)</f>
        <v>56</v>
      </c>
    </row>
    <row r="1038" spans="1:7" x14ac:dyDescent="0.25">
      <c r="A1038" s="12" t="s">
        <v>1037</v>
      </c>
      <c r="B1038" s="19">
        <v>1556337604599</v>
      </c>
      <c r="C1038" s="12" t="s">
        <v>5303</v>
      </c>
      <c r="D1038" s="12" t="s">
        <v>12</v>
      </c>
      <c r="E1038" s="6" t="s">
        <v>4</v>
      </c>
      <c r="F1038" s="5">
        <f>decoded__2[[#This Row],[FRT_DEC]]-B1037</f>
        <v>18</v>
      </c>
      <c r="G1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INFO]]))),G1037)</f>
        <v>56</v>
      </c>
    </row>
    <row r="1039" spans="1:7" x14ac:dyDescent="0.25">
      <c r="A1039" s="12" t="s">
        <v>1176</v>
      </c>
      <c r="B1039" s="19">
        <v>1556337604605</v>
      </c>
      <c r="C1039" s="12" t="s">
        <v>5304</v>
      </c>
      <c r="D1039" s="12" t="s">
        <v>8</v>
      </c>
      <c r="E1039" s="6" t="s">
        <v>4124</v>
      </c>
      <c r="F1039" s="5">
        <f>decoded__2[[#This Row],[FRT_DEC]]-B1038</f>
        <v>6</v>
      </c>
      <c r="G1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INFO]]))),G1038)</f>
        <v>56</v>
      </c>
    </row>
    <row r="1040" spans="1:7" x14ac:dyDescent="0.25">
      <c r="A1040" s="12" t="s">
        <v>1177</v>
      </c>
      <c r="B1040" s="19">
        <v>1556337970284</v>
      </c>
      <c r="C1040" s="12" t="s">
        <v>5305</v>
      </c>
      <c r="D1040" s="12" t="s">
        <v>13</v>
      </c>
      <c r="E1040" s="6" t="s">
        <v>5</v>
      </c>
      <c r="F1040" s="5">
        <f>decoded__2[[#This Row],[FRT_DEC]]-B1039</f>
        <v>365679</v>
      </c>
      <c r="G1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INFO]]))),G1039)</f>
        <v>56</v>
      </c>
    </row>
    <row r="1041" spans="1:7" x14ac:dyDescent="0.25">
      <c r="A1041" s="12" t="s">
        <v>1178</v>
      </c>
      <c r="B1041" s="19">
        <v>1556337970289</v>
      </c>
      <c r="C1041" s="12" t="s">
        <v>5306</v>
      </c>
      <c r="D1041" s="12" t="s">
        <v>11</v>
      </c>
      <c r="E1041" s="6" t="s">
        <v>4010</v>
      </c>
      <c r="F1041" s="5">
        <f>decoded__2[[#This Row],[FRT_DEC]]-B1040</f>
        <v>5</v>
      </c>
      <c r="G1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INFO]]))),G1040)</f>
        <v>56</v>
      </c>
    </row>
    <row r="1042" spans="1:7" x14ac:dyDescent="0.25">
      <c r="A1042" s="12" t="s">
        <v>1179</v>
      </c>
      <c r="B1042" s="19">
        <v>1556337970363</v>
      </c>
      <c r="C1042" s="12" t="s">
        <v>5307</v>
      </c>
      <c r="D1042" s="12" t="s">
        <v>12</v>
      </c>
      <c r="E1042" s="6" t="s">
        <v>4</v>
      </c>
      <c r="F1042" s="5">
        <f>decoded__2[[#This Row],[FRT_DEC]]-B1041</f>
        <v>74</v>
      </c>
      <c r="G1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INFO]]))),G1041)</f>
        <v>56</v>
      </c>
    </row>
    <row r="1043" spans="1:7" x14ac:dyDescent="0.25">
      <c r="A1043" s="12" t="s">
        <v>1180</v>
      </c>
      <c r="B1043" s="19">
        <v>1556337970367</v>
      </c>
      <c r="C1043" s="12" t="s">
        <v>5308</v>
      </c>
      <c r="D1043" s="12" t="s">
        <v>14</v>
      </c>
      <c r="E1043" s="6" t="s">
        <v>6</v>
      </c>
      <c r="F1043" s="5">
        <f>decoded__2[[#This Row],[FRT_DEC]]-B1042</f>
        <v>4</v>
      </c>
      <c r="G1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INFO]]))),G1042)</f>
        <v>56</v>
      </c>
    </row>
    <row r="1044" spans="1:7" x14ac:dyDescent="0.25">
      <c r="A1044" s="12" t="s">
        <v>1181</v>
      </c>
      <c r="B1044" s="19">
        <v>1556337970376</v>
      </c>
      <c r="C1044" s="12" t="s">
        <v>5309</v>
      </c>
      <c r="D1044" s="12" t="s">
        <v>14</v>
      </c>
      <c r="E1044" s="6" t="s">
        <v>71</v>
      </c>
      <c r="F1044" s="5">
        <f>decoded__2[[#This Row],[FRT_DEC]]-B1043</f>
        <v>9</v>
      </c>
      <c r="G1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INFO]]))),G1043)</f>
        <v>56</v>
      </c>
    </row>
    <row r="1045" spans="1:7" x14ac:dyDescent="0.25">
      <c r="A1045" s="12" t="s">
        <v>1182</v>
      </c>
      <c r="B1045" s="19">
        <v>1556337970383</v>
      </c>
      <c r="C1045" s="12" t="s">
        <v>5310</v>
      </c>
      <c r="D1045" s="12" t="s">
        <v>73</v>
      </c>
      <c r="E1045" s="6" t="s">
        <v>2164</v>
      </c>
      <c r="F1045" s="5">
        <f>decoded__2[[#This Row],[FRT_DEC]]-B1044</f>
        <v>7</v>
      </c>
      <c r="G1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INFO]]))),G1044)</f>
        <v>56</v>
      </c>
    </row>
    <row r="1046" spans="1:7" x14ac:dyDescent="0.25">
      <c r="A1046" s="12" t="s">
        <v>1183</v>
      </c>
      <c r="B1046" s="19">
        <v>1556337970388</v>
      </c>
      <c r="C1046" s="12" t="s">
        <v>5311</v>
      </c>
      <c r="D1046" s="12" t="s">
        <v>320</v>
      </c>
      <c r="E1046" s="6" t="s">
        <v>5312</v>
      </c>
      <c r="F1046" s="5">
        <f>decoded__2[[#This Row],[FRT_DEC]]-B1045</f>
        <v>5</v>
      </c>
      <c r="G1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INFO]]))),G1045)</f>
        <v>56</v>
      </c>
    </row>
    <row r="1047" spans="1:7" x14ac:dyDescent="0.25">
      <c r="A1047" s="12" t="s">
        <v>1184</v>
      </c>
      <c r="B1047" s="19">
        <v>1556337970390</v>
      </c>
      <c r="C1047" s="12" t="s">
        <v>5313</v>
      </c>
      <c r="D1047" s="12" t="s">
        <v>241</v>
      </c>
      <c r="E1047" s="6" t="s">
        <v>3764</v>
      </c>
      <c r="F1047" s="5">
        <f>decoded__2[[#This Row],[FRT_DEC]]-B1046</f>
        <v>2</v>
      </c>
      <c r="G1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INFO]]))),G1046)</f>
        <v>56</v>
      </c>
    </row>
    <row r="1048" spans="1:7" x14ac:dyDescent="0.25">
      <c r="A1048" s="12" t="s">
        <v>1185</v>
      </c>
      <c r="B1048" s="19">
        <v>1556337970432</v>
      </c>
      <c r="C1048" s="12" t="s">
        <v>5314</v>
      </c>
      <c r="D1048" s="12" t="s">
        <v>2162</v>
      </c>
      <c r="E1048" s="6" t="s">
        <v>3745</v>
      </c>
      <c r="F1048" s="5">
        <f>decoded__2[[#This Row],[FRT_DEC]]-B1047</f>
        <v>42</v>
      </c>
      <c r="G1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INFO]]))),G1047)</f>
        <v>56</v>
      </c>
    </row>
    <row r="1049" spans="1:7" x14ac:dyDescent="0.25">
      <c r="A1049" s="12" t="s">
        <v>1186</v>
      </c>
      <c r="B1049" s="19">
        <v>1556337970438</v>
      </c>
      <c r="C1049" s="12" t="s">
        <v>5315</v>
      </c>
      <c r="D1049" s="12" t="s">
        <v>74</v>
      </c>
      <c r="E1049" s="6" t="s">
        <v>243</v>
      </c>
      <c r="F1049" s="5">
        <f>decoded__2[[#This Row],[FRT_DEC]]-B1048</f>
        <v>6</v>
      </c>
      <c r="G1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INFO]]))),G1048)</f>
        <v>56</v>
      </c>
    </row>
    <row r="1050" spans="1:7" x14ac:dyDescent="0.25">
      <c r="A1050" s="12" t="s">
        <v>1187</v>
      </c>
      <c r="B1050" s="19">
        <v>1556337970440</v>
      </c>
      <c r="C1050" s="12" t="s">
        <v>5316</v>
      </c>
      <c r="D1050" s="12" t="s">
        <v>74</v>
      </c>
      <c r="E1050" s="6" t="s">
        <v>5317</v>
      </c>
      <c r="F1050" s="5">
        <f>decoded__2[[#This Row],[FRT_DEC]]-B1049</f>
        <v>2</v>
      </c>
      <c r="G1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INFO]]))),G1049)</f>
        <v>56</v>
      </c>
    </row>
    <row r="1051" spans="1:7" x14ac:dyDescent="0.25">
      <c r="A1051" s="12" t="s">
        <v>1188</v>
      </c>
      <c r="B1051" s="19">
        <v>1556337970454</v>
      </c>
      <c r="C1051" s="12" t="s">
        <v>5318</v>
      </c>
      <c r="D1051" s="12" t="s">
        <v>51</v>
      </c>
      <c r="E1051" s="6" t="s">
        <v>5319</v>
      </c>
      <c r="F1051" s="5">
        <f>decoded__2[[#This Row],[FRT_DEC]]-B1050</f>
        <v>14</v>
      </c>
      <c r="G1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INFO]]))),G1050)</f>
        <v>56</v>
      </c>
    </row>
    <row r="1052" spans="1:7" x14ac:dyDescent="0.25">
      <c r="A1052" s="12" t="s">
        <v>1189</v>
      </c>
      <c r="B1052" s="19">
        <v>1556337970457</v>
      </c>
      <c r="C1052" s="12" t="s">
        <v>5320</v>
      </c>
      <c r="D1052" s="12" t="s">
        <v>51</v>
      </c>
      <c r="E1052" s="6" t="s">
        <v>5321</v>
      </c>
      <c r="F1052" s="5">
        <f>decoded__2[[#This Row],[FRT_DEC]]-B1051</f>
        <v>3</v>
      </c>
      <c r="G1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INFO]]))),G1051)</f>
        <v>56</v>
      </c>
    </row>
    <row r="1053" spans="1:7" x14ac:dyDescent="0.25">
      <c r="A1053" s="12" t="s">
        <v>1190</v>
      </c>
      <c r="B1053" s="19">
        <v>1556337970461</v>
      </c>
      <c r="C1053" s="12" t="s">
        <v>5322</v>
      </c>
      <c r="D1053" s="12" t="s">
        <v>247</v>
      </c>
      <c r="E1053" s="6" t="s">
        <v>248</v>
      </c>
      <c r="F1053" s="5">
        <f>decoded__2[[#This Row],[FRT_DEC]]-B1052</f>
        <v>4</v>
      </c>
      <c r="G1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INFO]]))),G1052)</f>
        <v>56</v>
      </c>
    </row>
    <row r="1054" spans="1:7" x14ac:dyDescent="0.25">
      <c r="A1054" s="12" t="s">
        <v>1191</v>
      </c>
      <c r="B1054" s="19">
        <v>1556337970466</v>
      </c>
      <c r="C1054" s="12" t="s">
        <v>5323</v>
      </c>
      <c r="D1054" s="12" t="s">
        <v>11</v>
      </c>
      <c r="E1054" s="6" t="s">
        <v>4019</v>
      </c>
      <c r="F1054" s="5">
        <f>decoded__2[[#This Row],[FRT_DEC]]-B1053</f>
        <v>5</v>
      </c>
      <c r="G1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INFO]]))),G1053)</f>
        <v>56</v>
      </c>
    </row>
    <row r="1055" spans="1:7" x14ac:dyDescent="0.25">
      <c r="A1055" s="12" t="s">
        <v>1192</v>
      </c>
      <c r="B1055" s="19">
        <v>1556337970479</v>
      </c>
      <c r="C1055" s="12" t="s">
        <v>5324</v>
      </c>
      <c r="D1055" s="12" t="s">
        <v>52</v>
      </c>
      <c r="E1055" s="6" t="s">
        <v>321</v>
      </c>
      <c r="F1055" s="5">
        <f>decoded__2[[#This Row],[FRT_DEC]]-B1054</f>
        <v>13</v>
      </c>
      <c r="G1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INFO]]))),G1054)</f>
        <v>56</v>
      </c>
    </row>
    <row r="1056" spans="1:7" x14ac:dyDescent="0.25">
      <c r="A1056" s="12" t="s">
        <v>1193</v>
      </c>
      <c r="B1056" s="19">
        <v>1556337970487</v>
      </c>
      <c r="C1056" s="12" t="s">
        <v>5325</v>
      </c>
      <c r="D1056" s="12" t="s">
        <v>2082</v>
      </c>
      <c r="E1056" s="6" t="s">
        <v>4026</v>
      </c>
      <c r="F1056" s="5">
        <f>decoded__2[[#This Row],[FRT_DEC]]-B1055</f>
        <v>8</v>
      </c>
      <c r="G1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INFO]]))),G1055)</f>
        <v>56</v>
      </c>
    </row>
    <row r="1057" spans="1:7" x14ac:dyDescent="0.25">
      <c r="A1057" s="12" t="s">
        <v>1194</v>
      </c>
      <c r="B1057" s="19">
        <v>1556337970490</v>
      </c>
      <c r="C1057" s="12" t="s">
        <v>5326</v>
      </c>
      <c r="D1057" s="12" t="s">
        <v>322</v>
      </c>
      <c r="E1057" s="6" t="s">
        <v>5327</v>
      </c>
      <c r="F1057" s="5">
        <f>decoded__2[[#This Row],[FRT_DEC]]-B1056</f>
        <v>3</v>
      </c>
      <c r="G1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INFO]]))),G1056)</f>
        <v>56</v>
      </c>
    </row>
    <row r="1058" spans="1:7" x14ac:dyDescent="0.25">
      <c r="A1058" s="12" t="s">
        <v>1195</v>
      </c>
      <c r="B1058" s="19">
        <v>1556337970508</v>
      </c>
      <c r="C1058" s="12" t="s">
        <v>5328</v>
      </c>
      <c r="D1058" s="12" t="s">
        <v>12</v>
      </c>
      <c r="E1058" s="6" t="s">
        <v>4</v>
      </c>
      <c r="F1058" s="5">
        <f>decoded__2[[#This Row],[FRT_DEC]]-B1057</f>
        <v>18</v>
      </c>
      <c r="G1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INFO]]))),G1057)</f>
        <v>56</v>
      </c>
    </row>
    <row r="1059" spans="1:7" x14ac:dyDescent="0.25">
      <c r="A1059" s="12" t="s">
        <v>1196</v>
      </c>
      <c r="B1059" s="19">
        <v>1556337970514</v>
      </c>
      <c r="C1059" s="12" t="s">
        <v>5329</v>
      </c>
      <c r="D1059" s="12" t="s">
        <v>8</v>
      </c>
      <c r="E1059" s="6" t="s">
        <v>4089</v>
      </c>
      <c r="F1059" s="5">
        <f>decoded__2[[#This Row],[FRT_DEC]]-B1058</f>
        <v>6</v>
      </c>
      <c r="G1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INFO]]))),G1058)</f>
        <v>56</v>
      </c>
    </row>
    <row r="1060" spans="1:7" x14ac:dyDescent="0.25">
      <c r="A1060" s="12" t="s">
        <v>1197</v>
      </c>
      <c r="B1060" s="19">
        <v>1556337971436</v>
      </c>
      <c r="C1060" s="12" t="s">
        <v>5330</v>
      </c>
      <c r="D1060" s="12" t="s">
        <v>10</v>
      </c>
      <c r="E1060" s="6" t="s">
        <v>5331</v>
      </c>
      <c r="F1060" s="5">
        <f>decoded__2[[#This Row],[FRT_DEC]]-B1059</f>
        <v>922</v>
      </c>
      <c r="G1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INFO]]))),G1059)</f>
        <v>56</v>
      </c>
    </row>
    <row r="1061" spans="1:7" ht="30" x14ac:dyDescent="0.25">
      <c r="A1061" s="12" t="s">
        <v>1198</v>
      </c>
      <c r="B1061" s="19">
        <v>1556337971452</v>
      </c>
      <c r="C1061" s="12" t="s">
        <v>5332</v>
      </c>
      <c r="D1061" s="12" t="s">
        <v>10</v>
      </c>
      <c r="E1061" s="6" t="s">
        <v>5333</v>
      </c>
      <c r="F1061" s="5">
        <f>decoded__2[[#This Row],[FRT_DEC]]-B1060</f>
        <v>16</v>
      </c>
      <c r="G1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INFO]]))),G1060)</f>
        <v>56</v>
      </c>
    </row>
    <row r="1062" spans="1:7" x14ac:dyDescent="0.25">
      <c r="A1062" s="12" t="s">
        <v>1199</v>
      </c>
      <c r="B1062" s="19">
        <v>1556337971455</v>
      </c>
      <c r="C1062" s="12" t="s">
        <v>5334</v>
      </c>
      <c r="D1062" s="12" t="s">
        <v>10</v>
      </c>
      <c r="E1062" s="6" t="s">
        <v>5335</v>
      </c>
      <c r="F1062" s="5">
        <f>decoded__2[[#This Row],[FRT_DEC]]-B1061</f>
        <v>3</v>
      </c>
      <c r="G1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INFO]]))),G1061)</f>
        <v>56</v>
      </c>
    </row>
    <row r="1063" spans="1:7" x14ac:dyDescent="0.25">
      <c r="A1063" s="12" t="s">
        <v>1200</v>
      </c>
      <c r="B1063" s="19">
        <v>1556337971460</v>
      </c>
      <c r="C1063" s="12" t="s">
        <v>5336</v>
      </c>
      <c r="D1063" s="12" t="s">
        <v>1131</v>
      </c>
      <c r="E1063" s="6" t="s">
        <v>2120</v>
      </c>
      <c r="F1063" s="5">
        <f>decoded__2[[#This Row],[FRT_DEC]]-B1062</f>
        <v>5</v>
      </c>
      <c r="G1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INFO]]))),G1062)</f>
        <v>56</v>
      </c>
    </row>
    <row r="1064" spans="1:7" x14ac:dyDescent="0.25">
      <c r="A1064" s="12" t="s">
        <v>1201</v>
      </c>
      <c r="B1064" s="19">
        <v>1556337971463</v>
      </c>
      <c r="C1064" s="12" t="s">
        <v>5337</v>
      </c>
      <c r="D1064" s="12" t="s">
        <v>1131</v>
      </c>
      <c r="E1064" s="6" t="s">
        <v>2128</v>
      </c>
      <c r="F1064" s="5">
        <f>decoded__2[[#This Row],[FRT_DEC]]-B1063</f>
        <v>3</v>
      </c>
      <c r="G1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INFO]]))),G1063)</f>
        <v>56</v>
      </c>
    </row>
    <row r="1065" spans="1:7" x14ac:dyDescent="0.25">
      <c r="A1065" s="12" t="s">
        <v>1202</v>
      </c>
      <c r="B1065" s="19">
        <v>1556337971466</v>
      </c>
      <c r="C1065" s="12" t="s">
        <v>5338</v>
      </c>
      <c r="D1065" s="12" t="s">
        <v>65</v>
      </c>
      <c r="E1065" s="6" t="s">
        <v>66</v>
      </c>
      <c r="F1065" s="5">
        <f>decoded__2[[#This Row],[FRT_DEC]]-B1064</f>
        <v>3</v>
      </c>
      <c r="G1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INFO]]))),G1064)</f>
        <v>56</v>
      </c>
    </row>
    <row r="1066" spans="1:7" x14ac:dyDescent="0.25">
      <c r="A1066" s="12" t="s">
        <v>1203</v>
      </c>
      <c r="B1066" s="19">
        <v>1556337971473</v>
      </c>
      <c r="C1066" s="12" t="s">
        <v>5339</v>
      </c>
      <c r="D1066" s="12" t="s">
        <v>97</v>
      </c>
      <c r="E1066" s="6" t="s">
        <v>2129</v>
      </c>
      <c r="F1066" s="5">
        <f>decoded__2[[#This Row],[FRT_DEC]]-B1065</f>
        <v>7</v>
      </c>
      <c r="G1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INFO]]))),G1065)</f>
        <v>56</v>
      </c>
    </row>
    <row r="1067" spans="1:7" x14ac:dyDescent="0.25">
      <c r="A1067" s="12" t="s">
        <v>1204</v>
      </c>
      <c r="B1067" s="19">
        <v>1556337971487</v>
      </c>
      <c r="C1067" s="12" t="s">
        <v>5340</v>
      </c>
      <c r="D1067" s="12" t="s">
        <v>9</v>
      </c>
      <c r="E1067" s="6" t="s">
        <v>4002</v>
      </c>
      <c r="F1067" s="5">
        <f>decoded__2[[#This Row],[FRT_DEC]]-B1066</f>
        <v>14</v>
      </c>
      <c r="G1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INFO]]))),G1066)</f>
        <v>56</v>
      </c>
    </row>
    <row r="1068" spans="1:7" x14ac:dyDescent="0.25">
      <c r="A1068" s="12" t="s">
        <v>1205</v>
      </c>
      <c r="B1068" s="19">
        <v>1556337971491</v>
      </c>
      <c r="C1068" s="12" t="s">
        <v>5341</v>
      </c>
      <c r="D1068" s="12" t="s">
        <v>16</v>
      </c>
      <c r="E1068" s="6" t="s">
        <v>4047</v>
      </c>
      <c r="F1068" s="5">
        <f>decoded__2[[#This Row],[FRT_DEC]]-B1067</f>
        <v>4</v>
      </c>
      <c r="G1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INFO]]))),G1067)</f>
        <v>57</v>
      </c>
    </row>
    <row r="1069" spans="1:7" x14ac:dyDescent="0.25">
      <c r="A1069" s="12" t="s">
        <v>1206</v>
      </c>
      <c r="B1069" s="19">
        <v>1556337971511</v>
      </c>
      <c r="C1069" s="12" t="s">
        <v>5342</v>
      </c>
      <c r="D1069" s="12" t="s">
        <v>97</v>
      </c>
      <c r="E1069" s="6" t="s">
        <v>2131</v>
      </c>
      <c r="F1069" s="5">
        <f>decoded__2[[#This Row],[FRT_DEC]]-B1068</f>
        <v>20</v>
      </c>
      <c r="G1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INFO]]))),G1068)</f>
        <v>57</v>
      </c>
    </row>
    <row r="1070" spans="1:7" x14ac:dyDescent="0.25">
      <c r="A1070" s="12" t="s">
        <v>1207</v>
      </c>
      <c r="B1070" s="19">
        <v>1556337971532</v>
      </c>
      <c r="C1070" s="12" t="s">
        <v>5343</v>
      </c>
      <c r="D1070" s="12" t="s">
        <v>3726</v>
      </c>
      <c r="E1070" s="6" t="s">
        <v>5344</v>
      </c>
      <c r="F1070" s="5">
        <f>decoded__2[[#This Row],[FRT_DEC]]-B1069</f>
        <v>21</v>
      </c>
      <c r="G1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INFO]]))),G1069)</f>
        <v>57</v>
      </c>
    </row>
    <row r="1071" spans="1:7" x14ac:dyDescent="0.25">
      <c r="A1071" s="12" t="s">
        <v>1208</v>
      </c>
      <c r="B1071" s="19">
        <v>1556337971535</v>
      </c>
      <c r="C1071" s="12" t="s">
        <v>5345</v>
      </c>
      <c r="D1071" s="12" t="s">
        <v>3726</v>
      </c>
      <c r="E1071" s="6" t="s">
        <v>3986</v>
      </c>
      <c r="F1071" s="5">
        <f>decoded__2[[#This Row],[FRT_DEC]]-B1070</f>
        <v>3</v>
      </c>
      <c r="G1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INFO]]))),G1070)</f>
        <v>57</v>
      </c>
    </row>
    <row r="1072" spans="1:7" x14ac:dyDescent="0.25">
      <c r="A1072" s="12" t="s">
        <v>1209</v>
      </c>
      <c r="B1072" s="19">
        <v>1556337972427</v>
      </c>
      <c r="C1072" s="12" t="s">
        <v>5346</v>
      </c>
      <c r="D1072" s="12" t="s">
        <v>275</v>
      </c>
      <c r="E1072" s="6" t="s">
        <v>3771</v>
      </c>
      <c r="F1072" s="5">
        <f>decoded__2[[#This Row],[FRT_DEC]]-B1071</f>
        <v>892</v>
      </c>
      <c r="G1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INFO]]))),G1071)</f>
        <v>57</v>
      </c>
    </row>
    <row r="1073" spans="1:7" x14ac:dyDescent="0.25">
      <c r="A1073" s="12" t="s">
        <v>1210</v>
      </c>
      <c r="B1073" s="19">
        <v>1556337975517</v>
      </c>
      <c r="C1073" s="12" t="s">
        <v>5347</v>
      </c>
      <c r="D1073" s="12" t="s">
        <v>15</v>
      </c>
      <c r="E1073" s="6" t="s">
        <v>5348</v>
      </c>
      <c r="F1073" s="5">
        <f>decoded__2[[#This Row],[FRT_DEC]]-B1072</f>
        <v>3090</v>
      </c>
      <c r="G1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INFO]]))),G1072)</f>
        <v>57</v>
      </c>
    </row>
    <row r="1074" spans="1:7" x14ac:dyDescent="0.25">
      <c r="A1074" s="12" t="s">
        <v>1211</v>
      </c>
      <c r="B1074" s="19">
        <v>1556337975521</v>
      </c>
      <c r="C1074" s="12" t="s">
        <v>5349</v>
      </c>
      <c r="D1074" s="12" t="s">
        <v>15</v>
      </c>
      <c r="E1074" s="6" t="s">
        <v>3987</v>
      </c>
      <c r="F1074" s="5">
        <f>decoded__2[[#This Row],[FRT_DEC]]-B1073</f>
        <v>4</v>
      </c>
      <c r="G1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INFO]]))),G1073)</f>
        <v>57</v>
      </c>
    </row>
    <row r="1075" spans="1:7" x14ac:dyDescent="0.25">
      <c r="A1075" s="12" t="s">
        <v>1212</v>
      </c>
      <c r="B1075" s="19">
        <v>1556337975523</v>
      </c>
      <c r="C1075" s="12" t="s">
        <v>5350</v>
      </c>
      <c r="D1075" s="12" t="s">
        <v>3744</v>
      </c>
      <c r="E1075" s="6" t="s">
        <v>5351</v>
      </c>
      <c r="F1075" s="5">
        <f>decoded__2[[#This Row],[FRT_DEC]]-B1074</f>
        <v>2</v>
      </c>
      <c r="G1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INFO]]))),G1074)</f>
        <v>57</v>
      </c>
    </row>
    <row r="1076" spans="1:7" x14ac:dyDescent="0.25">
      <c r="A1076" s="12" t="s">
        <v>1213</v>
      </c>
      <c r="B1076" s="19">
        <v>1556337975526</v>
      </c>
      <c r="C1076" s="12" t="s">
        <v>5352</v>
      </c>
      <c r="D1076" s="12" t="s">
        <v>3744</v>
      </c>
      <c r="E1076" s="6" t="s">
        <v>3988</v>
      </c>
      <c r="F1076" s="5">
        <f>decoded__2[[#This Row],[FRT_DEC]]-B1075</f>
        <v>3</v>
      </c>
      <c r="G1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INFO]]))),G1075)</f>
        <v>57</v>
      </c>
    </row>
    <row r="1077" spans="1:7" x14ac:dyDescent="0.25">
      <c r="A1077" s="12" t="s">
        <v>1214</v>
      </c>
      <c r="B1077" s="19">
        <v>1556337975560</v>
      </c>
      <c r="C1077" s="12" t="s">
        <v>5353</v>
      </c>
      <c r="D1077" s="12" t="s">
        <v>3765</v>
      </c>
      <c r="E1077" s="6" t="s">
        <v>3766</v>
      </c>
      <c r="F1077" s="5">
        <f>decoded__2[[#This Row],[FRT_DEC]]-B1076</f>
        <v>34</v>
      </c>
      <c r="G1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INFO]]))),G1076)</f>
        <v>57</v>
      </c>
    </row>
    <row r="1078" spans="1:7" x14ac:dyDescent="0.25">
      <c r="A1078" s="12" t="s">
        <v>1215</v>
      </c>
      <c r="B1078" s="19">
        <v>1556337975563</v>
      </c>
      <c r="C1078" s="12" t="s">
        <v>5354</v>
      </c>
      <c r="D1078" s="12" t="s">
        <v>267</v>
      </c>
      <c r="E1078" s="6" t="s">
        <v>2165</v>
      </c>
      <c r="F1078" s="5">
        <f>decoded__2[[#This Row],[FRT_DEC]]-B1077</f>
        <v>3</v>
      </c>
      <c r="G1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INFO]]))),G1077)</f>
        <v>57</v>
      </c>
    </row>
    <row r="1079" spans="1:7" x14ac:dyDescent="0.25">
      <c r="A1079" s="12" t="s">
        <v>1216</v>
      </c>
      <c r="B1079" s="19">
        <v>1556337975566</v>
      </c>
      <c r="C1079" s="12" t="s">
        <v>5355</v>
      </c>
      <c r="D1079" s="12" t="s">
        <v>269</v>
      </c>
      <c r="E1079" s="6" t="s">
        <v>4086</v>
      </c>
      <c r="F1079" s="5">
        <f>decoded__2[[#This Row],[FRT_DEC]]-B1078</f>
        <v>3</v>
      </c>
      <c r="G1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INFO]]))),G1078)</f>
        <v>57</v>
      </c>
    </row>
    <row r="1080" spans="1:7" x14ac:dyDescent="0.25">
      <c r="A1080" s="12" t="s">
        <v>1217</v>
      </c>
      <c r="B1080" s="19">
        <v>1556337975571</v>
      </c>
      <c r="C1080" s="12" t="s">
        <v>5356</v>
      </c>
      <c r="D1080" s="12" t="s">
        <v>1131</v>
      </c>
      <c r="E1080" s="6" t="s">
        <v>2132</v>
      </c>
      <c r="F1080" s="5">
        <f>decoded__2[[#This Row],[FRT_DEC]]-B1079</f>
        <v>5</v>
      </c>
      <c r="G1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INFO]]))),G1079)</f>
        <v>57</v>
      </c>
    </row>
    <row r="1081" spans="1:7" x14ac:dyDescent="0.25">
      <c r="A1081" s="12" t="s">
        <v>1218</v>
      </c>
      <c r="B1081" s="19">
        <v>1556337975577</v>
      </c>
      <c r="C1081" s="12" t="s">
        <v>5357</v>
      </c>
      <c r="D1081" s="12" t="s">
        <v>97</v>
      </c>
      <c r="E1081" s="6" t="s">
        <v>2133</v>
      </c>
      <c r="F1081" s="5">
        <f>decoded__2[[#This Row],[FRT_DEC]]-B1080</f>
        <v>6</v>
      </c>
      <c r="G1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INFO]]))),G1080)</f>
        <v>57</v>
      </c>
    </row>
    <row r="1082" spans="1:7" x14ac:dyDescent="0.25">
      <c r="A1082" s="12" t="s">
        <v>1219</v>
      </c>
      <c r="B1082" s="19">
        <v>1556337975580</v>
      </c>
      <c r="C1082" s="12" t="s">
        <v>5358</v>
      </c>
      <c r="D1082" s="12" t="s">
        <v>97</v>
      </c>
      <c r="E1082" s="6" t="s">
        <v>2134</v>
      </c>
      <c r="F1082" s="5">
        <f>decoded__2[[#This Row],[FRT_DEC]]-B1081</f>
        <v>3</v>
      </c>
      <c r="G1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INFO]]))),G1081)</f>
        <v>57</v>
      </c>
    </row>
    <row r="1083" spans="1:7" x14ac:dyDescent="0.25">
      <c r="A1083" s="12" t="s">
        <v>1220</v>
      </c>
      <c r="B1083" s="19">
        <v>1556337975591</v>
      </c>
      <c r="C1083" s="12" t="s">
        <v>5359</v>
      </c>
      <c r="D1083" s="12" t="s">
        <v>272</v>
      </c>
      <c r="E1083" s="6" t="s">
        <v>5360</v>
      </c>
      <c r="F1083" s="5">
        <f>decoded__2[[#This Row],[FRT_DEC]]-B1082</f>
        <v>11</v>
      </c>
      <c r="G1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INFO]]))),G1082)</f>
        <v>57</v>
      </c>
    </row>
    <row r="1084" spans="1:7" x14ac:dyDescent="0.25">
      <c r="A1084" s="12" t="s">
        <v>1221</v>
      </c>
      <c r="B1084" s="19">
        <v>1556337976204</v>
      </c>
      <c r="C1084" s="12" t="s">
        <v>5361</v>
      </c>
      <c r="D1084" s="12" t="s">
        <v>1131</v>
      </c>
      <c r="E1084" s="6" t="s">
        <v>2135</v>
      </c>
      <c r="F1084" s="5">
        <f>decoded__2[[#This Row],[FRT_DEC]]-B1083</f>
        <v>613</v>
      </c>
      <c r="G1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INFO]]))),G1083)</f>
        <v>57</v>
      </c>
    </row>
    <row r="1085" spans="1:7" x14ac:dyDescent="0.25">
      <c r="A1085" s="12" t="s">
        <v>1222</v>
      </c>
      <c r="B1085" s="19">
        <v>1556337976210</v>
      </c>
      <c r="C1085" s="12" t="s">
        <v>5362</v>
      </c>
      <c r="D1085" s="12" t="s">
        <v>97</v>
      </c>
      <c r="E1085" s="6" t="s">
        <v>2136</v>
      </c>
      <c r="F1085" s="5">
        <f>decoded__2[[#This Row],[FRT_DEC]]-B1084</f>
        <v>6</v>
      </c>
      <c r="G1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INFO]]))),G1084)</f>
        <v>57</v>
      </c>
    </row>
    <row r="1086" spans="1:7" x14ac:dyDescent="0.25">
      <c r="A1086" s="12" t="s">
        <v>1223</v>
      </c>
      <c r="B1086" s="19">
        <v>1556337976222</v>
      </c>
      <c r="C1086" s="12" t="s">
        <v>5363</v>
      </c>
      <c r="D1086" s="12" t="s">
        <v>3727</v>
      </c>
      <c r="E1086" s="6" t="s">
        <v>5364</v>
      </c>
      <c r="F1086" s="5">
        <f>decoded__2[[#This Row],[FRT_DEC]]-B1085</f>
        <v>12</v>
      </c>
      <c r="G1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INFO]]))),G1085)</f>
        <v>57</v>
      </c>
    </row>
    <row r="1087" spans="1:7" x14ac:dyDescent="0.25">
      <c r="A1087" s="12" t="s">
        <v>1224</v>
      </c>
      <c r="B1087" s="19">
        <v>1556337976363</v>
      </c>
      <c r="C1087" s="12" t="s">
        <v>5365</v>
      </c>
      <c r="D1087" s="12" t="s">
        <v>289</v>
      </c>
      <c r="E1087" s="6" t="s">
        <v>5366</v>
      </c>
      <c r="F1087" s="5">
        <f>decoded__2[[#This Row],[FRT_DEC]]-B1086</f>
        <v>141</v>
      </c>
      <c r="G1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INFO]]))),G1086)</f>
        <v>57</v>
      </c>
    </row>
    <row r="1088" spans="1:7" x14ac:dyDescent="0.25">
      <c r="A1088" s="12" t="s">
        <v>1225</v>
      </c>
      <c r="B1088" s="19">
        <v>1556337977446</v>
      </c>
      <c r="C1088" s="12" t="s">
        <v>5367</v>
      </c>
      <c r="D1088" s="12" t="s">
        <v>109</v>
      </c>
      <c r="E1088" s="6" t="s">
        <v>3759</v>
      </c>
      <c r="F1088" s="5">
        <f>decoded__2[[#This Row],[FRT_DEC]]-B1087</f>
        <v>1083</v>
      </c>
      <c r="G1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INFO]]))),G1087)</f>
        <v>57</v>
      </c>
    </row>
    <row r="1089" spans="1:7" x14ac:dyDescent="0.25">
      <c r="A1089" s="12" t="s">
        <v>1226</v>
      </c>
      <c r="B1089" s="19">
        <v>1556337977448</v>
      </c>
      <c r="C1089" s="12" t="s">
        <v>5368</v>
      </c>
      <c r="D1089" s="12" t="s">
        <v>3742</v>
      </c>
      <c r="E1089" s="6" t="s">
        <v>5369</v>
      </c>
      <c r="F1089" s="5">
        <f>decoded__2[[#This Row],[FRT_DEC]]-B1088</f>
        <v>2</v>
      </c>
      <c r="G1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INFO]]))),G1088)</f>
        <v>57</v>
      </c>
    </row>
    <row r="1090" spans="1:7" x14ac:dyDescent="0.25">
      <c r="A1090" s="12" t="s">
        <v>1227</v>
      </c>
      <c r="B1090" s="19">
        <v>1556337977451</v>
      </c>
      <c r="C1090" s="12" t="s">
        <v>5370</v>
      </c>
      <c r="D1090" s="12" t="s">
        <v>3742</v>
      </c>
      <c r="E1090" s="6" t="s">
        <v>3982</v>
      </c>
      <c r="F1090" s="5">
        <f>decoded__2[[#This Row],[FRT_DEC]]-B1089</f>
        <v>3</v>
      </c>
      <c r="G1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INFO]]))),G1089)</f>
        <v>57</v>
      </c>
    </row>
    <row r="1091" spans="1:7" x14ac:dyDescent="0.25">
      <c r="A1091" s="12" t="s">
        <v>1228</v>
      </c>
      <c r="B1091" s="19">
        <v>1556337977465</v>
      </c>
      <c r="C1091" s="12" t="s">
        <v>5371</v>
      </c>
      <c r="D1091" s="12" t="s">
        <v>1131</v>
      </c>
      <c r="E1091" s="6" t="s">
        <v>2137</v>
      </c>
      <c r="F1091" s="5">
        <f>decoded__2[[#This Row],[FRT_DEC]]-B1090</f>
        <v>14</v>
      </c>
      <c r="G1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INFO]]))),G1090)</f>
        <v>57</v>
      </c>
    </row>
    <row r="1092" spans="1:7" x14ac:dyDescent="0.25">
      <c r="A1092" s="12" t="s">
        <v>1229</v>
      </c>
      <c r="B1092" s="19">
        <v>1556337977469</v>
      </c>
      <c r="C1092" s="12" t="s">
        <v>5372</v>
      </c>
      <c r="D1092" s="12" t="s">
        <v>97</v>
      </c>
      <c r="E1092" s="6" t="s">
        <v>2138</v>
      </c>
      <c r="F1092" s="5">
        <f>decoded__2[[#This Row],[FRT_DEC]]-B1091</f>
        <v>4</v>
      </c>
      <c r="G1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INFO]]))),G1091)</f>
        <v>57</v>
      </c>
    </row>
    <row r="1093" spans="1:7" x14ac:dyDescent="0.25">
      <c r="A1093" s="12" t="s">
        <v>1230</v>
      </c>
      <c r="B1093" s="19">
        <v>1556337977538</v>
      </c>
      <c r="C1093" s="12" t="s">
        <v>5373</v>
      </c>
      <c r="D1093" s="12" t="s">
        <v>110</v>
      </c>
      <c r="E1093" s="6" t="s">
        <v>290</v>
      </c>
      <c r="F1093" s="5">
        <f>decoded__2[[#This Row],[FRT_DEC]]-B1092</f>
        <v>69</v>
      </c>
      <c r="G1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INFO]]))),G1092)</f>
        <v>57</v>
      </c>
    </row>
    <row r="1094" spans="1:7" x14ac:dyDescent="0.25">
      <c r="A1094" s="12" t="s">
        <v>1231</v>
      </c>
      <c r="B1094" s="19">
        <v>1556337977550</v>
      </c>
      <c r="C1094" s="12" t="s">
        <v>5374</v>
      </c>
      <c r="D1094" s="12" t="s">
        <v>1131</v>
      </c>
      <c r="E1094" s="6" t="s">
        <v>2139</v>
      </c>
      <c r="F1094" s="5">
        <f>decoded__2[[#This Row],[FRT_DEC]]-B1093</f>
        <v>12</v>
      </c>
      <c r="G1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INFO]]))),G1093)</f>
        <v>57</v>
      </c>
    </row>
    <row r="1095" spans="1:7" x14ac:dyDescent="0.25">
      <c r="A1095" s="12" t="s">
        <v>1232</v>
      </c>
      <c r="B1095" s="19">
        <v>1556337977556</v>
      </c>
      <c r="C1095" s="12" t="s">
        <v>5375</v>
      </c>
      <c r="D1095" s="12" t="s">
        <v>97</v>
      </c>
      <c r="E1095" s="6" t="s">
        <v>2140</v>
      </c>
      <c r="F1095" s="5">
        <f>decoded__2[[#This Row],[FRT_DEC]]-B1094</f>
        <v>6</v>
      </c>
      <c r="G1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INFO]]))),G1094)</f>
        <v>57</v>
      </c>
    </row>
    <row r="1096" spans="1:7" x14ac:dyDescent="0.25">
      <c r="A1096" s="12" t="s">
        <v>1233</v>
      </c>
      <c r="B1096" s="19">
        <v>1556337978194</v>
      </c>
      <c r="C1096" s="12" t="s">
        <v>5376</v>
      </c>
      <c r="D1096" s="12" t="s">
        <v>112</v>
      </c>
      <c r="E1096" s="6" t="s">
        <v>3757</v>
      </c>
      <c r="F1096" s="5">
        <f>decoded__2[[#This Row],[FRT_DEC]]-B1095</f>
        <v>638</v>
      </c>
      <c r="G1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INFO]]))),G1095)</f>
        <v>57</v>
      </c>
    </row>
    <row r="1097" spans="1:7" x14ac:dyDescent="0.25">
      <c r="A1097" s="12" t="s">
        <v>1234</v>
      </c>
      <c r="B1097" s="19">
        <v>1556337978208</v>
      </c>
      <c r="C1097" s="12" t="s">
        <v>5377</v>
      </c>
      <c r="D1097" s="12" t="s">
        <v>1131</v>
      </c>
      <c r="E1097" s="6" t="s">
        <v>2141</v>
      </c>
      <c r="F1097" s="5">
        <f>decoded__2[[#This Row],[FRT_DEC]]-B1096</f>
        <v>14</v>
      </c>
      <c r="G1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INFO]]))),G1096)</f>
        <v>57</v>
      </c>
    </row>
    <row r="1098" spans="1:7" x14ac:dyDescent="0.25">
      <c r="A1098" s="12" t="s">
        <v>1235</v>
      </c>
      <c r="B1098" s="19">
        <v>1556337978213</v>
      </c>
      <c r="C1098" s="12" t="s">
        <v>5378</v>
      </c>
      <c r="D1098" s="12" t="s">
        <v>97</v>
      </c>
      <c r="E1098" s="6" t="s">
        <v>2142</v>
      </c>
      <c r="F1098" s="5">
        <f>decoded__2[[#This Row],[FRT_DEC]]-B1097</f>
        <v>5</v>
      </c>
      <c r="G1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INFO]]))),G1097)</f>
        <v>57</v>
      </c>
    </row>
    <row r="1099" spans="1:7" x14ac:dyDescent="0.25">
      <c r="A1099" s="12" t="s">
        <v>1236</v>
      </c>
      <c r="B1099" s="19">
        <v>1556337978219</v>
      </c>
      <c r="C1099" s="12" t="s">
        <v>5379</v>
      </c>
      <c r="D1099" s="12" t="s">
        <v>11</v>
      </c>
      <c r="E1099" s="6" t="s">
        <v>4006</v>
      </c>
      <c r="F1099" s="5">
        <f>decoded__2[[#This Row],[FRT_DEC]]-B1098</f>
        <v>6</v>
      </c>
      <c r="G1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INFO]]))),G1098)</f>
        <v>57</v>
      </c>
    </row>
    <row r="1100" spans="1:7" x14ac:dyDescent="0.25">
      <c r="A1100" s="12" t="s">
        <v>1237</v>
      </c>
      <c r="B1100" s="19">
        <v>1556337978228</v>
      </c>
      <c r="C1100" s="12" t="s">
        <v>5380</v>
      </c>
      <c r="D1100" s="12" t="s">
        <v>52</v>
      </c>
      <c r="E1100" s="6" t="s">
        <v>2078</v>
      </c>
      <c r="F1100" s="5">
        <f>decoded__2[[#This Row],[FRT_DEC]]-B1099</f>
        <v>9</v>
      </c>
      <c r="G1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INFO]]))),G1099)</f>
        <v>57</v>
      </c>
    </row>
    <row r="1101" spans="1:7" x14ac:dyDescent="0.25">
      <c r="A1101" s="12" t="s">
        <v>1238</v>
      </c>
      <c r="B1101" s="19">
        <v>1556337978230</v>
      </c>
      <c r="C1101" s="12" t="s">
        <v>5381</v>
      </c>
      <c r="D1101" s="12" t="s">
        <v>2079</v>
      </c>
      <c r="E1101" s="6" t="s">
        <v>4048</v>
      </c>
      <c r="F1101" s="5">
        <f>decoded__2[[#This Row],[FRT_DEC]]-B1100</f>
        <v>2</v>
      </c>
      <c r="G1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INFO]]))),G1100)</f>
        <v>57</v>
      </c>
    </row>
    <row r="1102" spans="1:7" x14ac:dyDescent="0.25">
      <c r="A1102" s="12" t="s">
        <v>1239</v>
      </c>
      <c r="B1102" s="19">
        <v>1556337978255</v>
      </c>
      <c r="C1102" s="12" t="s">
        <v>5382</v>
      </c>
      <c r="D1102" s="12" t="s">
        <v>12</v>
      </c>
      <c r="E1102" s="6" t="s">
        <v>4</v>
      </c>
      <c r="F1102" s="5">
        <f>decoded__2[[#This Row],[FRT_DEC]]-B1101</f>
        <v>25</v>
      </c>
      <c r="G1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INFO]]))),G1101)</f>
        <v>57</v>
      </c>
    </row>
    <row r="1103" spans="1:7" x14ac:dyDescent="0.25">
      <c r="A1103" s="12" t="s">
        <v>1240</v>
      </c>
      <c r="B1103" s="19">
        <v>1556337978264</v>
      </c>
      <c r="C1103" s="12" t="s">
        <v>5383</v>
      </c>
      <c r="D1103" s="12" t="s">
        <v>8</v>
      </c>
      <c r="E1103" s="6" t="s">
        <v>4089</v>
      </c>
      <c r="F1103" s="5">
        <f>decoded__2[[#This Row],[FRT_DEC]]-B1102</f>
        <v>9</v>
      </c>
      <c r="G1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INFO]]))),G1102)</f>
        <v>57</v>
      </c>
    </row>
    <row r="1104" spans="1:7" x14ac:dyDescent="0.25">
      <c r="A1104" s="12" t="s">
        <v>1241</v>
      </c>
      <c r="B1104" s="19">
        <v>1556337978428</v>
      </c>
      <c r="C1104" s="12" t="s">
        <v>5384</v>
      </c>
      <c r="D1104" s="12" t="s">
        <v>13</v>
      </c>
      <c r="E1104" s="6" t="s">
        <v>5</v>
      </c>
      <c r="F1104" s="5">
        <f>decoded__2[[#This Row],[FRT_DEC]]-B1103</f>
        <v>164</v>
      </c>
      <c r="G1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INFO]]))),G1103)</f>
        <v>57</v>
      </c>
    </row>
    <row r="1105" spans="1:7" x14ac:dyDescent="0.25">
      <c r="A1105" s="12" t="s">
        <v>1242</v>
      </c>
      <c r="B1105" s="19">
        <v>1556337978432</v>
      </c>
      <c r="C1105" s="12" t="s">
        <v>5385</v>
      </c>
      <c r="D1105" s="12" t="s">
        <v>11</v>
      </c>
      <c r="E1105" s="6" t="s">
        <v>4005</v>
      </c>
      <c r="F1105" s="5">
        <f>decoded__2[[#This Row],[FRT_DEC]]-B1104</f>
        <v>4</v>
      </c>
      <c r="G1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INFO]]))),G1104)</f>
        <v>57</v>
      </c>
    </row>
    <row r="1106" spans="1:7" x14ac:dyDescent="0.25">
      <c r="A1106" s="12" t="s">
        <v>1243</v>
      </c>
      <c r="B1106" s="19">
        <v>1556337978503</v>
      </c>
      <c r="C1106" s="12" t="s">
        <v>5386</v>
      </c>
      <c r="D1106" s="12" t="s">
        <v>12</v>
      </c>
      <c r="E1106" s="6" t="s">
        <v>4</v>
      </c>
      <c r="F1106" s="5">
        <f>decoded__2[[#This Row],[FRT_DEC]]-B1105</f>
        <v>71</v>
      </c>
      <c r="G1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INFO]]))),G1105)</f>
        <v>57</v>
      </c>
    </row>
    <row r="1107" spans="1:7" x14ac:dyDescent="0.25">
      <c r="A1107" s="12" t="s">
        <v>1244</v>
      </c>
      <c r="B1107" s="19">
        <v>1556337978510</v>
      </c>
      <c r="C1107" s="12" t="s">
        <v>5387</v>
      </c>
      <c r="D1107" s="12" t="s">
        <v>14</v>
      </c>
      <c r="E1107" s="6" t="s">
        <v>6</v>
      </c>
      <c r="F1107" s="5">
        <f>decoded__2[[#This Row],[FRT_DEC]]-B1106</f>
        <v>7</v>
      </c>
      <c r="G1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INFO]]))),G1106)</f>
        <v>57</v>
      </c>
    </row>
    <row r="1108" spans="1:7" x14ac:dyDescent="0.25">
      <c r="A1108" s="12" t="s">
        <v>1245</v>
      </c>
      <c r="B1108" s="19">
        <v>1556337978519</v>
      </c>
      <c r="C1108" s="12" t="s">
        <v>5388</v>
      </c>
      <c r="D1108" s="12" t="s">
        <v>14</v>
      </c>
      <c r="E1108" s="6" t="s">
        <v>71</v>
      </c>
      <c r="F1108" s="5">
        <f>decoded__2[[#This Row],[FRT_DEC]]-B1107</f>
        <v>9</v>
      </c>
      <c r="G1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INFO]]))),G1107)</f>
        <v>57</v>
      </c>
    </row>
    <row r="1109" spans="1:7" x14ac:dyDescent="0.25">
      <c r="A1109" s="12" t="s">
        <v>1246</v>
      </c>
      <c r="B1109" s="19">
        <v>1556337978542</v>
      </c>
      <c r="C1109" s="12" t="s">
        <v>5389</v>
      </c>
      <c r="D1109" s="12" t="s">
        <v>73</v>
      </c>
      <c r="E1109" s="6" t="s">
        <v>2080</v>
      </c>
      <c r="F1109" s="5">
        <f>decoded__2[[#This Row],[FRT_DEC]]-B1108</f>
        <v>23</v>
      </c>
      <c r="G1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INFO]]))),G1108)</f>
        <v>57</v>
      </c>
    </row>
    <row r="1110" spans="1:7" x14ac:dyDescent="0.25">
      <c r="A1110" s="12" t="s">
        <v>1247</v>
      </c>
      <c r="B1110" s="19">
        <v>1556337978546</v>
      </c>
      <c r="C1110" s="12" t="s">
        <v>5390</v>
      </c>
      <c r="D1110" s="12" t="s">
        <v>2081</v>
      </c>
      <c r="E1110" s="6" t="s">
        <v>2083</v>
      </c>
      <c r="F1110" s="5">
        <f>decoded__2[[#This Row],[FRT_DEC]]-B1109</f>
        <v>4</v>
      </c>
      <c r="G1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INFO]]))),G1109)</f>
        <v>57</v>
      </c>
    </row>
    <row r="1111" spans="1:7" x14ac:dyDescent="0.25">
      <c r="A1111" s="12" t="s">
        <v>1248</v>
      </c>
      <c r="B1111" s="19">
        <v>1556337978549</v>
      </c>
      <c r="C1111" s="12" t="s">
        <v>5391</v>
      </c>
      <c r="D1111" s="12" t="s">
        <v>8</v>
      </c>
      <c r="E1111" s="6" t="s">
        <v>4087</v>
      </c>
      <c r="F1111" s="5">
        <f>decoded__2[[#This Row],[FRT_DEC]]-B1110</f>
        <v>3</v>
      </c>
      <c r="G1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INFO]]))),G1110)</f>
        <v>57</v>
      </c>
    </row>
    <row r="1112" spans="1:7" x14ac:dyDescent="0.25">
      <c r="A1112" s="12" t="s">
        <v>1249</v>
      </c>
      <c r="B1112" s="19">
        <v>1556337978893</v>
      </c>
      <c r="C1112" s="12" t="s">
        <v>5392</v>
      </c>
      <c r="D1112" s="12" t="s">
        <v>55</v>
      </c>
      <c r="E1112" s="6" t="s">
        <v>3770</v>
      </c>
      <c r="F1112" s="5">
        <f>decoded__2[[#This Row],[FRT_DEC]]-B1111</f>
        <v>344</v>
      </c>
      <c r="G1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INFO]]))),G1111)</f>
        <v>57</v>
      </c>
    </row>
    <row r="1113" spans="1:7" x14ac:dyDescent="0.25">
      <c r="A1113" s="12" t="s">
        <v>1250</v>
      </c>
      <c r="B1113" s="19">
        <v>1556337978895</v>
      </c>
      <c r="C1113" s="12" t="s">
        <v>5393</v>
      </c>
      <c r="D1113" s="12" t="s">
        <v>3743</v>
      </c>
      <c r="E1113" s="6" t="s">
        <v>5394</v>
      </c>
      <c r="F1113" s="5">
        <f>decoded__2[[#This Row],[FRT_DEC]]-B1112</f>
        <v>2</v>
      </c>
      <c r="G1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INFO]]))),G1112)</f>
        <v>57</v>
      </c>
    </row>
    <row r="1114" spans="1:7" x14ac:dyDescent="0.25">
      <c r="A1114" s="12" t="s">
        <v>1251</v>
      </c>
      <c r="B1114" s="19">
        <v>1556337978898</v>
      </c>
      <c r="C1114" s="12" t="s">
        <v>5395</v>
      </c>
      <c r="D1114" s="12" t="s">
        <v>3743</v>
      </c>
      <c r="E1114" s="6" t="s">
        <v>3983</v>
      </c>
      <c r="F1114" s="5">
        <f>decoded__2[[#This Row],[FRT_DEC]]-B1113</f>
        <v>3</v>
      </c>
      <c r="G1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INFO]]))),G1113)</f>
        <v>57</v>
      </c>
    </row>
    <row r="1115" spans="1:7" ht="30" x14ac:dyDescent="0.25">
      <c r="A1115" s="12" t="s">
        <v>1252</v>
      </c>
      <c r="B1115" s="19">
        <v>1556337978919</v>
      </c>
      <c r="C1115" s="12" t="s">
        <v>5396</v>
      </c>
      <c r="D1115" s="12" t="s">
        <v>267</v>
      </c>
      <c r="E1115" s="6" t="s">
        <v>2166</v>
      </c>
      <c r="F1115" s="5">
        <f>decoded__2[[#This Row],[FRT_DEC]]-B1114</f>
        <v>21</v>
      </c>
      <c r="G1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INFO]]))),G1114)</f>
        <v>57</v>
      </c>
    </row>
    <row r="1116" spans="1:7" x14ac:dyDescent="0.25">
      <c r="A1116" s="12" t="s">
        <v>1253</v>
      </c>
      <c r="B1116" s="19">
        <v>1556337978924</v>
      </c>
      <c r="C1116" s="12" t="s">
        <v>5397</v>
      </c>
      <c r="D1116" s="12" t="s">
        <v>269</v>
      </c>
      <c r="E1116" s="6" t="s">
        <v>283</v>
      </c>
      <c r="F1116" s="5">
        <f>decoded__2[[#This Row],[FRT_DEC]]-B1115</f>
        <v>5</v>
      </c>
      <c r="G1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INFO]]))),G1115)</f>
        <v>57</v>
      </c>
    </row>
    <row r="1117" spans="1:7" x14ac:dyDescent="0.25">
      <c r="A1117" s="12" t="s">
        <v>1254</v>
      </c>
      <c r="B1117" s="19">
        <v>1556337978949</v>
      </c>
      <c r="C1117" s="12" t="s">
        <v>5398</v>
      </c>
      <c r="D1117" s="12" t="s">
        <v>11</v>
      </c>
      <c r="E1117" s="6" t="s">
        <v>4007</v>
      </c>
      <c r="F1117" s="5">
        <f>decoded__2[[#This Row],[FRT_DEC]]-B1116</f>
        <v>25</v>
      </c>
      <c r="G1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INFO]]))),G1116)</f>
        <v>57</v>
      </c>
    </row>
    <row r="1118" spans="1:7" x14ac:dyDescent="0.25">
      <c r="A1118" s="12" t="s">
        <v>1255</v>
      </c>
      <c r="B1118" s="19">
        <v>1556337978969</v>
      </c>
      <c r="C1118" s="12" t="s">
        <v>5399</v>
      </c>
      <c r="D1118" s="12" t="s">
        <v>52</v>
      </c>
      <c r="E1118" s="6" t="s">
        <v>56</v>
      </c>
      <c r="F1118" s="5">
        <f>decoded__2[[#This Row],[FRT_DEC]]-B1117</f>
        <v>20</v>
      </c>
      <c r="G1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INFO]]))),G1117)</f>
        <v>57</v>
      </c>
    </row>
    <row r="1119" spans="1:7" x14ac:dyDescent="0.25">
      <c r="A1119" s="12" t="s">
        <v>1256</v>
      </c>
      <c r="B1119" s="19">
        <v>1556337978974</v>
      </c>
      <c r="C1119" s="12" t="s">
        <v>5400</v>
      </c>
      <c r="D1119" s="12" t="s">
        <v>272</v>
      </c>
      <c r="E1119" s="6" t="s">
        <v>5401</v>
      </c>
      <c r="F1119" s="5">
        <f>decoded__2[[#This Row],[FRT_DEC]]-B1118</f>
        <v>5</v>
      </c>
      <c r="G1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INFO]]))),G1118)</f>
        <v>57</v>
      </c>
    </row>
    <row r="1120" spans="1:7" x14ac:dyDescent="0.25">
      <c r="A1120" s="12" t="s">
        <v>1257</v>
      </c>
      <c r="B1120" s="19">
        <v>1556337978981</v>
      </c>
      <c r="C1120" s="12" t="s">
        <v>5402</v>
      </c>
      <c r="D1120" s="12" t="s">
        <v>1131</v>
      </c>
      <c r="E1120" s="6" t="s">
        <v>2143</v>
      </c>
      <c r="F1120" s="5">
        <f>decoded__2[[#This Row],[FRT_DEC]]-B1119</f>
        <v>7</v>
      </c>
      <c r="G1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INFO]]))),G1119)</f>
        <v>57</v>
      </c>
    </row>
    <row r="1121" spans="1:7" x14ac:dyDescent="0.25">
      <c r="A1121" s="12" t="s">
        <v>1258</v>
      </c>
      <c r="B1121" s="19">
        <v>1556337978985</v>
      </c>
      <c r="C1121" s="12" t="s">
        <v>5403</v>
      </c>
      <c r="D1121" s="12" t="s">
        <v>1131</v>
      </c>
      <c r="E1121" s="6" t="s">
        <v>2144</v>
      </c>
      <c r="F1121" s="5">
        <f>decoded__2[[#This Row],[FRT_DEC]]-B1120</f>
        <v>4</v>
      </c>
      <c r="G1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INFO]]))),G1120)</f>
        <v>57</v>
      </c>
    </row>
    <row r="1122" spans="1:7" x14ac:dyDescent="0.25">
      <c r="A1122" s="12" t="s">
        <v>1259</v>
      </c>
      <c r="B1122" s="19">
        <v>1556337978998</v>
      </c>
      <c r="C1122" s="12" t="s">
        <v>5404</v>
      </c>
      <c r="D1122" s="12" t="s">
        <v>97</v>
      </c>
      <c r="E1122" s="6" t="s">
        <v>2131</v>
      </c>
      <c r="F1122" s="5">
        <f>decoded__2[[#This Row],[FRT_DEC]]-B1121</f>
        <v>13</v>
      </c>
      <c r="G1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INFO]]))),G1121)</f>
        <v>57</v>
      </c>
    </row>
    <row r="1123" spans="1:7" x14ac:dyDescent="0.25">
      <c r="A1123" s="12" t="s">
        <v>1260</v>
      </c>
      <c r="B1123" s="19">
        <v>1556337979019</v>
      </c>
      <c r="C1123" s="12" t="s">
        <v>5405</v>
      </c>
      <c r="D1123" s="12" t="s">
        <v>2082</v>
      </c>
      <c r="E1123" s="6" t="s">
        <v>4029</v>
      </c>
      <c r="F1123" s="5">
        <f>decoded__2[[#This Row],[FRT_DEC]]-B1122</f>
        <v>21</v>
      </c>
      <c r="G1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INFO]]))),G1122)</f>
        <v>57</v>
      </c>
    </row>
    <row r="1124" spans="1:7" x14ac:dyDescent="0.25">
      <c r="A1124" s="12" t="s">
        <v>1261</v>
      </c>
      <c r="B1124" s="19">
        <v>1556337979030</v>
      </c>
      <c r="C1124" s="12" t="s">
        <v>5406</v>
      </c>
      <c r="D1124" s="12" t="s">
        <v>3726</v>
      </c>
      <c r="E1124" s="6" t="s">
        <v>5407</v>
      </c>
      <c r="F1124" s="5">
        <f>decoded__2[[#This Row],[FRT_DEC]]-B1123</f>
        <v>11</v>
      </c>
      <c r="G1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INFO]]))),G1123)</f>
        <v>57</v>
      </c>
    </row>
    <row r="1125" spans="1:7" x14ac:dyDescent="0.25">
      <c r="A1125" s="12" t="s">
        <v>1262</v>
      </c>
      <c r="B1125" s="19">
        <v>1556337979032</v>
      </c>
      <c r="C1125" s="12" t="s">
        <v>5408</v>
      </c>
      <c r="D1125" s="12" t="s">
        <v>3726</v>
      </c>
      <c r="E1125" s="6" t="s">
        <v>3986</v>
      </c>
      <c r="F1125" s="5">
        <f>decoded__2[[#This Row],[FRT_DEC]]-B1124</f>
        <v>2</v>
      </c>
      <c r="G1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INFO]]))),G1124)</f>
        <v>57</v>
      </c>
    </row>
    <row r="1126" spans="1:7" x14ac:dyDescent="0.25">
      <c r="A1126" s="12" t="s">
        <v>1263</v>
      </c>
      <c r="B1126" s="19">
        <v>1556337979847</v>
      </c>
      <c r="C1126" s="12" t="s">
        <v>5409</v>
      </c>
      <c r="D1126" s="12" t="s">
        <v>275</v>
      </c>
      <c r="E1126" s="6" t="s">
        <v>3771</v>
      </c>
      <c r="F1126" s="5">
        <f>decoded__2[[#This Row],[FRT_DEC]]-B1125</f>
        <v>815</v>
      </c>
      <c r="G1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INFO]]))),G1125)</f>
        <v>57</v>
      </c>
    </row>
    <row r="1127" spans="1:7" x14ac:dyDescent="0.25">
      <c r="A1127" s="12" t="s">
        <v>1264</v>
      </c>
      <c r="B1127" s="19">
        <v>1556337979887</v>
      </c>
      <c r="C1127" s="12" t="s">
        <v>5410</v>
      </c>
      <c r="D1127" s="12" t="s">
        <v>12</v>
      </c>
      <c r="E1127" s="6" t="s">
        <v>4</v>
      </c>
      <c r="F1127" s="5">
        <f>decoded__2[[#This Row],[FRT_DEC]]-B1126</f>
        <v>40</v>
      </c>
      <c r="G1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INFO]]))),G1126)</f>
        <v>57</v>
      </c>
    </row>
    <row r="1128" spans="1:7" x14ac:dyDescent="0.25">
      <c r="A1128" s="12" t="s">
        <v>1265</v>
      </c>
      <c r="B1128" s="19">
        <v>1556337979892</v>
      </c>
      <c r="C1128" s="12" t="s">
        <v>5411</v>
      </c>
      <c r="D1128" s="12" t="s">
        <v>8</v>
      </c>
      <c r="E1128" s="6" t="s">
        <v>4088</v>
      </c>
      <c r="F1128" s="5">
        <f>decoded__2[[#This Row],[FRT_DEC]]-B1127</f>
        <v>5</v>
      </c>
      <c r="G1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INFO]]))),G1127)</f>
        <v>57</v>
      </c>
    </row>
    <row r="1129" spans="1:7" x14ac:dyDescent="0.25">
      <c r="A1129" s="12" t="s">
        <v>1266</v>
      </c>
      <c r="B1129" s="19">
        <v>1556337984480</v>
      </c>
      <c r="C1129" s="12" t="s">
        <v>5412</v>
      </c>
      <c r="D1129" s="12" t="s">
        <v>13</v>
      </c>
      <c r="E1129" s="6" t="s">
        <v>5</v>
      </c>
      <c r="F1129" s="5">
        <f>decoded__2[[#This Row],[FRT_DEC]]-B1128</f>
        <v>4588</v>
      </c>
      <c r="G1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INFO]]))),G1128)</f>
        <v>57</v>
      </c>
    </row>
    <row r="1130" spans="1:7" x14ac:dyDescent="0.25">
      <c r="A1130" s="12" t="s">
        <v>1267</v>
      </c>
      <c r="B1130" s="19">
        <v>1556337984492</v>
      </c>
      <c r="C1130" s="12" t="s">
        <v>5413</v>
      </c>
      <c r="D1130" s="12" t="s">
        <v>11</v>
      </c>
      <c r="E1130" s="6" t="s">
        <v>4000</v>
      </c>
      <c r="F1130" s="5">
        <f>decoded__2[[#This Row],[FRT_DEC]]-B1129</f>
        <v>12</v>
      </c>
      <c r="G1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INFO]]))),G1129)</f>
        <v>57</v>
      </c>
    </row>
    <row r="1131" spans="1:7" x14ac:dyDescent="0.25">
      <c r="A1131" s="12" t="s">
        <v>1268</v>
      </c>
      <c r="B1131" s="19">
        <v>1556337984528</v>
      </c>
      <c r="C1131" s="12" t="s">
        <v>5414</v>
      </c>
      <c r="D1131" s="12" t="s">
        <v>12</v>
      </c>
      <c r="E1131" s="6" t="s">
        <v>4</v>
      </c>
      <c r="F1131" s="5">
        <f>decoded__2[[#This Row],[FRT_DEC]]-B1130</f>
        <v>36</v>
      </c>
      <c r="G1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INFO]]))),G1130)</f>
        <v>57</v>
      </c>
    </row>
    <row r="1132" spans="1:7" x14ac:dyDescent="0.25">
      <c r="A1132" s="12" t="s">
        <v>1269</v>
      </c>
      <c r="B1132" s="19">
        <v>1556337984531</v>
      </c>
      <c r="C1132" s="12" t="s">
        <v>5415</v>
      </c>
      <c r="D1132" s="12" t="s">
        <v>14</v>
      </c>
      <c r="E1132" s="6" t="s">
        <v>6</v>
      </c>
      <c r="F1132" s="5">
        <f>decoded__2[[#This Row],[FRT_DEC]]-B1131</f>
        <v>3</v>
      </c>
      <c r="G1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INFO]]))),G1131)</f>
        <v>57</v>
      </c>
    </row>
    <row r="1133" spans="1:7" x14ac:dyDescent="0.25">
      <c r="A1133" s="12" t="s">
        <v>1270</v>
      </c>
      <c r="B1133" s="19">
        <v>1556337984539</v>
      </c>
      <c r="C1133" s="12" t="s">
        <v>5416</v>
      </c>
      <c r="D1133" s="12" t="s">
        <v>14</v>
      </c>
      <c r="E1133" s="6" t="s">
        <v>36</v>
      </c>
      <c r="F1133" s="5">
        <f>decoded__2[[#This Row],[FRT_DEC]]-B1132</f>
        <v>8</v>
      </c>
      <c r="G1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INFO]]))),G1132)</f>
        <v>57</v>
      </c>
    </row>
    <row r="1134" spans="1:7" x14ac:dyDescent="0.25">
      <c r="A1134" s="12" t="s">
        <v>1271</v>
      </c>
      <c r="B1134" s="19">
        <v>1556337984546</v>
      </c>
      <c r="C1134" s="12" t="s">
        <v>5417</v>
      </c>
      <c r="D1134" s="12" t="s">
        <v>11</v>
      </c>
      <c r="E1134" s="6" t="s">
        <v>4020</v>
      </c>
      <c r="F1134" s="5">
        <f>decoded__2[[#This Row],[FRT_DEC]]-B1133</f>
        <v>7</v>
      </c>
      <c r="G1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INFO]]))),G1133)</f>
        <v>57</v>
      </c>
    </row>
    <row r="1135" spans="1:7" x14ac:dyDescent="0.25">
      <c r="A1135" s="12" t="s">
        <v>1272</v>
      </c>
      <c r="B1135" s="19">
        <v>1556337984564</v>
      </c>
      <c r="C1135" s="12" t="s">
        <v>5418</v>
      </c>
      <c r="D1135" s="12" t="s">
        <v>8</v>
      </c>
      <c r="E1135" s="6" t="s">
        <v>4085</v>
      </c>
      <c r="F1135" s="5">
        <f>decoded__2[[#This Row],[FRT_DEC]]-B1134</f>
        <v>18</v>
      </c>
      <c r="G1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INFO]]))),G1134)</f>
        <v>57</v>
      </c>
    </row>
    <row r="1136" spans="1:7" x14ac:dyDescent="0.25">
      <c r="A1136" s="12" t="s">
        <v>1273</v>
      </c>
      <c r="B1136" s="19">
        <v>1556337984587</v>
      </c>
      <c r="C1136" s="12" t="s">
        <v>5419</v>
      </c>
      <c r="D1136" s="12" t="s">
        <v>12</v>
      </c>
      <c r="E1136" s="6" t="s">
        <v>4</v>
      </c>
      <c r="F1136" s="5">
        <f>decoded__2[[#This Row],[FRT_DEC]]-B1135</f>
        <v>23</v>
      </c>
      <c r="G1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INFO]]))),G1135)</f>
        <v>57</v>
      </c>
    </row>
    <row r="1137" spans="1:7" x14ac:dyDescent="0.25">
      <c r="A1137" s="12" t="s">
        <v>1274</v>
      </c>
      <c r="B1137" s="19">
        <v>1556337984593</v>
      </c>
      <c r="C1137" s="12" t="s">
        <v>5420</v>
      </c>
      <c r="D1137" s="12" t="s">
        <v>8</v>
      </c>
      <c r="E1137" s="6" t="s">
        <v>4104</v>
      </c>
      <c r="F1137" s="5">
        <f>decoded__2[[#This Row],[FRT_DEC]]-B1136</f>
        <v>6</v>
      </c>
      <c r="G1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INFO]]))),G1136)</f>
        <v>57</v>
      </c>
    </row>
    <row r="1138" spans="1:7" x14ac:dyDescent="0.25">
      <c r="A1138" s="12" t="s">
        <v>1275</v>
      </c>
      <c r="B1138" s="19">
        <v>1556337993257</v>
      </c>
      <c r="C1138" s="12" t="s">
        <v>5421</v>
      </c>
      <c r="D1138" s="12" t="s">
        <v>15</v>
      </c>
      <c r="E1138" s="6" t="s">
        <v>5422</v>
      </c>
      <c r="F1138" s="5">
        <f>decoded__2[[#This Row],[FRT_DEC]]-B1137</f>
        <v>8664</v>
      </c>
      <c r="G1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INFO]]))),G1137)</f>
        <v>57</v>
      </c>
    </row>
    <row r="1139" spans="1:7" x14ac:dyDescent="0.25">
      <c r="A1139" s="12" t="s">
        <v>1276</v>
      </c>
      <c r="B1139" s="19">
        <v>1556337993260</v>
      </c>
      <c r="C1139" s="12" t="s">
        <v>5423</v>
      </c>
      <c r="D1139" s="12" t="s">
        <v>15</v>
      </c>
      <c r="E1139" s="6" t="s">
        <v>3987</v>
      </c>
      <c r="F1139" s="5">
        <f>decoded__2[[#This Row],[FRT_DEC]]-B1138</f>
        <v>3</v>
      </c>
      <c r="G1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INFO]]))),G1138)</f>
        <v>57</v>
      </c>
    </row>
    <row r="1140" spans="1:7" x14ac:dyDescent="0.25">
      <c r="A1140" s="12" t="s">
        <v>1277</v>
      </c>
      <c r="B1140" s="19">
        <v>1556337993262</v>
      </c>
      <c r="C1140" s="12" t="s">
        <v>5424</v>
      </c>
      <c r="D1140" s="12" t="s">
        <v>3744</v>
      </c>
      <c r="E1140" s="6" t="s">
        <v>5425</v>
      </c>
      <c r="F1140" s="5">
        <f>decoded__2[[#This Row],[FRT_DEC]]-B1139</f>
        <v>2</v>
      </c>
      <c r="G1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INFO]]))),G1139)</f>
        <v>57</v>
      </c>
    </row>
    <row r="1141" spans="1:7" x14ac:dyDescent="0.25">
      <c r="A1141" s="12" t="s">
        <v>1278</v>
      </c>
      <c r="B1141" s="19">
        <v>1556337993264</v>
      </c>
      <c r="C1141" s="12" t="s">
        <v>5426</v>
      </c>
      <c r="D1141" s="12" t="s">
        <v>3744</v>
      </c>
      <c r="E1141" s="6" t="s">
        <v>3988</v>
      </c>
      <c r="F1141" s="5">
        <f>decoded__2[[#This Row],[FRT_DEC]]-B1140</f>
        <v>2</v>
      </c>
      <c r="G1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INFO]]))),G1140)</f>
        <v>57</v>
      </c>
    </row>
    <row r="1142" spans="1:7" x14ac:dyDescent="0.25">
      <c r="A1142" s="12" t="s">
        <v>1279</v>
      </c>
      <c r="B1142" s="19">
        <v>1556337993359</v>
      </c>
      <c r="C1142" s="12" t="s">
        <v>5427</v>
      </c>
      <c r="D1142" s="12" t="s">
        <v>3765</v>
      </c>
      <c r="E1142" s="6" t="s">
        <v>3766</v>
      </c>
      <c r="F1142" s="5">
        <f>decoded__2[[#This Row],[FRT_DEC]]-B1141</f>
        <v>95</v>
      </c>
      <c r="G1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INFO]]))),G1141)</f>
        <v>57</v>
      </c>
    </row>
    <row r="1143" spans="1:7" ht="30" x14ac:dyDescent="0.25">
      <c r="A1143" s="12" t="s">
        <v>1280</v>
      </c>
      <c r="B1143" s="19">
        <v>1556337993362</v>
      </c>
      <c r="C1143" s="12" t="s">
        <v>5428</v>
      </c>
      <c r="D1143" s="12" t="s">
        <v>267</v>
      </c>
      <c r="E1143" s="6" t="s">
        <v>3724</v>
      </c>
      <c r="F1143" s="5">
        <f>decoded__2[[#This Row],[FRT_DEC]]-B1142</f>
        <v>3</v>
      </c>
      <c r="G1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INFO]]))),G1142)</f>
        <v>57</v>
      </c>
    </row>
    <row r="1144" spans="1:7" x14ac:dyDescent="0.25">
      <c r="A1144" s="12" t="s">
        <v>1281</v>
      </c>
      <c r="B1144" s="19">
        <v>1556337993367</v>
      </c>
      <c r="C1144" s="12" t="s">
        <v>5429</v>
      </c>
      <c r="D1144" s="12" t="s">
        <v>269</v>
      </c>
      <c r="E1144" s="6" t="s">
        <v>283</v>
      </c>
      <c r="F1144" s="5">
        <f>decoded__2[[#This Row],[FRT_DEC]]-B1143</f>
        <v>5</v>
      </c>
      <c r="G1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INFO]]))),G1143)</f>
        <v>57</v>
      </c>
    </row>
    <row r="1145" spans="1:7" x14ac:dyDescent="0.25">
      <c r="A1145" s="12" t="s">
        <v>1282</v>
      </c>
      <c r="B1145" s="19">
        <v>1556337993372</v>
      </c>
      <c r="C1145" s="12" t="s">
        <v>5430</v>
      </c>
      <c r="D1145" s="12" t="s">
        <v>1131</v>
      </c>
      <c r="E1145" s="6" t="s">
        <v>2132</v>
      </c>
      <c r="F1145" s="5">
        <f>decoded__2[[#This Row],[FRT_DEC]]-B1144</f>
        <v>5</v>
      </c>
      <c r="G1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INFO]]))),G1144)</f>
        <v>57</v>
      </c>
    </row>
    <row r="1146" spans="1:7" x14ac:dyDescent="0.25">
      <c r="A1146" s="12" t="s">
        <v>1283</v>
      </c>
      <c r="B1146" s="19">
        <v>1556337993378</v>
      </c>
      <c r="C1146" s="12" t="s">
        <v>5431</v>
      </c>
      <c r="D1146" s="12" t="s">
        <v>97</v>
      </c>
      <c r="E1146" s="6" t="s">
        <v>2133</v>
      </c>
      <c r="F1146" s="5">
        <f>decoded__2[[#This Row],[FRT_DEC]]-B1145</f>
        <v>6</v>
      </c>
      <c r="G1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INFO]]))),G1145)</f>
        <v>57</v>
      </c>
    </row>
    <row r="1147" spans="1:7" x14ac:dyDescent="0.25">
      <c r="A1147" s="12" t="s">
        <v>1284</v>
      </c>
      <c r="B1147" s="19">
        <v>1556337993381</v>
      </c>
      <c r="C1147" s="12" t="s">
        <v>5432</v>
      </c>
      <c r="D1147" s="12" t="s">
        <v>97</v>
      </c>
      <c r="E1147" s="6" t="s">
        <v>2134</v>
      </c>
      <c r="F1147" s="5">
        <f>decoded__2[[#This Row],[FRT_DEC]]-B1146</f>
        <v>3</v>
      </c>
      <c r="G1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INFO]]))),G1146)</f>
        <v>57</v>
      </c>
    </row>
    <row r="1148" spans="1:7" x14ac:dyDescent="0.25">
      <c r="A1148" s="12" t="s">
        <v>1285</v>
      </c>
      <c r="B1148" s="19">
        <v>1556337993394</v>
      </c>
      <c r="C1148" s="12" t="s">
        <v>5433</v>
      </c>
      <c r="D1148" s="12" t="s">
        <v>272</v>
      </c>
      <c r="E1148" s="6" t="s">
        <v>5434</v>
      </c>
      <c r="F1148" s="5">
        <f>decoded__2[[#This Row],[FRT_DEC]]-B1147</f>
        <v>13</v>
      </c>
      <c r="G1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INFO]]))),G1147)</f>
        <v>57</v>
      </c>
    </row>
    <row r="1149" spans="1:7" x14ac:dyDescent="0.25">
      <c r="A1149" s="12" t="s">
        <v>1286</v>
      </c>
      <c r="B1149" s="19">
        <v>1556337993721</v>
      </c>
      <c r="C1149" s="12" t="s">
        <v>5435</v>
      </c>
      <c r="D1149" s="12" t="s">
        <v>1131</v>
      </c>
      <c r="E1149" s="6" t="s">
        <v>2135</v>
      </c>
      <c r="F1149" s="5">
        <f>decoded__2[[#This Row],[FRT_DEC]]-B1148</f>
        <v>327</v>
      </c>
      <c r="G1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INFO]]))),G1148)</f>
        <v>57</v>
      </c>
    </row>
    <row r="1150" spans="1:7" x14ac:dyDescent="0.25">
      <c r="A1150" s="12" t="s">
        <v>1287</v>
      </c>
      <c r="B1150" s="19">
        <v>1556337993726</v>
      </c>
      <c r="C1150" s="12" t="s">
        <v>5436</v>
      </c>
      <c r="D1150" s="12" t="s">
        <v>97</v>
      </c>
      <c r="E1150" s="6" t="s">
        <v>2136</v>
      </c>
      <c r="F1150" s="5">
        <f>decoded__2[[#This Row],[FRT_DEC]]-B1149</f>
        <v>5</v>
      </c>
      <c r="G1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INFO]]))),G1149)</f>
        <v>57</v>
      </c>
    </row>
    <row r="1151" spans="1:7" x14ac:dyDescent="0.25">
      <c r="A1151" s="12" t="s">
        <v>1288</v>
      </c>
      <c r="B1151" s="19">
        <v>1556337993741</v>
      </c>
      <c r="C1151" s="12" t="s">
        <v>5437</v>
      </c>
      <c r="D1151" s="12" t="s">
        <v>3727</v>
      </c>
      <c r="E1151" s="6" t="s">
        <v>5364</v>
      </c>
      <c r="F1151" s="5">
        <f>decoded__2[[#This Row],[FRT_DEC]]-B1150</f>
        <v>15</v>
      </c>
      <c r="G1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INFO]]))),G1150)</f>
        <v>57</v>
      </c>
    </row>
    <row r="1152" spans="1:7" x14ac:dyDescent="0.25">
      <c r="A1152" s="12" t="s">
        <v>1289</v>
      </c>
      <c r="B1152" s="19">
        <v>1556337993759</v>
      </c>
      <c r="C1152" s="12" t="s">
        <v>5438</v>
      </c>
      <c r="D1152" s="12" t="s">
        <v>289</v>
      </c>
      <c r="E1152" s="6" t="s">
        <v>5366</v>
      </c>
      <c r="F1152" s="5">
        <f>decoded__2[[#This Row],[FRT_DEC]]-B1151</f>
        <v>18</v>
      </c>
      <c r="G1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INFO]]))),G1151)</f>
        <v>57</v>
      </c>
    </row>
    <row r="1153" spans="1:7" x14ac:dyDescent="0.25">
      <c r="A1153" s="12" t="s">
        <v>1290</v>
      </c>
      <c r="B1153" s="19">
        <v>1556337995186</v>
      </c>
      <c r="C1153" s="12" t="s">
        <v>5439</v>
      </c>
      <c r="D1153" s="12" t="s">
        <v>109</v>
      </c>
      <c r="E1153" s="6" t="s">
        <v>3989</v>
      </c>
      <c r="F1153" s="5">
        <f>decoded__2[[#This Row],[FRT_DEC]]-B1152</f>
        <v>1427</v>
      </c>
      <c r="G1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INFO]]))),G1152)</f>
        <v>57</v>
      </c>
    </row>
    <row r="1154" spans="1:7" x14ac:dyDescent="0.25">
      <c r="A1154" s="12" t="s">
        <v>1291</v>
      </c>
      <c r="B1154" s="19">
        <v>1556337995189</v>
      </c>
      <c r="C1154" s="12" t="s">
        <v>5440</v>
      </c>
      <c r="D1154" s="12" t="s">
        <v>3742</v>
      </c>
      <c r="E1154" s="6" t="s">
        <v>5441</v>
      </c>
      <c r="F1154" s="5">
        <f>decoded__2[[#This Row],[FRT_DEC]]-B1153</f>
        <v>3</v>
      </c>
      <c r="G1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INFO]]))),G1153)</f>
        <v>57</v>
      </c>
    </row>
    <row r="1155" spans="1:7" x14ac:dyDescent="0.25">
      <c r="A1155" s="12" t="s">
        <v>1292</v>
      </c>
      <c r="B1155" s="19">
        <v>1556337995191</v>
      </c>
      <c r="C1155" s="12" t="s">
        <v>5442</v>
      </c>
      <c r="D1155" s="12" t="s">
        <v>3742</v>
      </c>
      <c r="E1155" s="6" t="s">
        <v>3982</v>
      </c>
      <c r="F1155" s="5">
        <f>decoded__2[[#This Row],[FRT_DEC]]-B1154</f>
        <v>2</v>
      </c>
      <c r="G1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INFO]]))),G1154)</f>
        <v>57</v>
      </c>
    </row>
    <row r="1156" spans="1:7" x14ac:dyDescent="0.25">
      <c r="A1156" s="12" t="s">
        <v>1293</v>
      </c>
      <c r="B1156" s="19">
        <v>1556337995206</v>
      </c>
      <c r="C1156" s="12" t="s">
        <v>5443</v>
      </c>
      <c r="D1156" s="12" t="s">
        <v>1131</v>
      </c>
      <c r="E1156" s="6" t="s">
        <v>2137</v>
      </c>
      <c r="F1156" s="5">
        <f>decoded__2[[#This Row],[FRT_DEC]]-B1155</f>
        <v>15</v>
      </c>
      <c r="G1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INFO]]))),G1155)</f>
        <v>57</v>
      </c>
    </row>
    <row r="1157" spans="1:7" x14ac:dyDescent="0.25">
      <c r="A1157" s="12" t="s">
        <v>1294</v>
      </c>
      <c r="B1157" s="19">
        <v>1556337995210</v>
      </c>
      <c r="C1157" s="12" t="s">
        <v>5444</v>
      </c>
      <c r="D1157" s="12" t="s">
        <v>97</v>
      </c>
      <c r="E1157" s="6" t="s">
        <v>2138</v>
      </c>
      <c r="F1157" s="5">
        <f>decoded__2[[#This Row],[FRT_DEC]]-B1156</f>
        <v>4</v>
      </c>
      <c r="G1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INFO]]))),G1156)</f>
        <v>57</v>
      </c>
    </row>
    <row r="1158" spans="1:7" x14ac:dyDescent="0.25">
      <c r="A1158" s="12" t="s">
        <v>1295</v>
      </c>
      <c r="B1158" s="19">
        <v>1556337995278</v>
      </c>
      <c r="C1158" s="12" t="s">
        <v>5445</v>
      </c>
      <c r="D1158" s="12" t="s">
        <v>110</v>
      </c>
      <c r="E1158" s="6" t="s">
        <v>290</v>
      </c>
      <c r="F1158" s="5">
        <f>decoded__2[[#This Row],[FRT_DEC]]-B1157</f>
        <v>68</v>
      </c>
      <c r="G1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INFO]]))),G1157)</f>
        <v>57</v>
      </c>
    </row>
    <row r="1159" spans="1:7" x14ac:dyDescent="0.25">
      <c r="A1159" s="12" t="s">
        <v>1296</v>
      </c>
      <c r="B1159" s="19">
        <v>1556337995290</v>
      </c>
      <c r="C1159" s="12" t="s">
        <v>5446</v>
      </c>
      <c r="D1159" s="12" t="s">
        <v>1131</v>
      </c>
      <c r="E1159" s="6" t="s">
        <v>2139</v>
      </c>
      <c r="F1159" s="5">
        <f>decoded__2[[#This Row],[FRT_DEC]]-B1158</f>
        <v>12</v>
      </c>
      <c r="G1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INFO]]))),G1158)</f>
        <v>57</v>
      </c>
    </row>
    <row r="1160" spans="1:7" x14ac:dyDescent="0.25">
      <c r="A1160" s="12" t="s">
        <v>1297</v>
      </c>
      <c r="B1160" s="19">
        <v>1556337995295</v>
      </c>
      <c r="C1160" s="12" t="s">
        <v>5447</v>
      </c>
      <c r="D1160" s="12" t="s">
        <v>97</v>
      </c>
      <c r="E1160" s="6" t="s">
        <v>2140</v>
      </c>
      <c r="F1160" s="5">
        <f>decoded__2[[#This Row],[FRT_DEC]]-B1159</f>
        <v>5</v>
      </c>
      <c r="G1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INFO]]))),G1159)</f>
        <v>57</v>
      </c>
    </row>
    <row r="1161" spans="1:7" x14ac:dyDescent="0.25">
      <c r="A1161" s="12" t="s">
        <v>1298</v>
      </c>
      <c r="B1161" s="19">
        <v>1556337995934</v>
      </c>
      <c r="C1161" s="12" t="s">
        <v>5448</v>
      </c>
      <c r="D1161" s="12" t="s">
        <v>112</v>
      </c>
      <c r="E1161" s="6" t="s">
        <v>3757</v>
      </c>
      <c r="F1161" s="5">
        <f>decoded__2[[#This Row],[FRT_DEC]]-B1160</f>
        <v>639</v>
      </c>
      <c r="G1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INFO]]))),G1160)</f>
        <v>57</v>
      </c>
    </row>
    <row r="1162" spans="1:7" x14ac:dyDescent="0.25">
      <c r="A1162" s="12" t="s">
        <v>1299</v>
      </c>
      <c r="B1162" s="19">
        <v>1556337995948</v>
      </c>
      <c r="C1162" s="12" t="s">
        <v>5449</v>
      </c>
      <c r="D1162" s="12" t="s">
        <v>1131</v>
      </c>
      <c r="E1162" s="6" t="s">
        <v>2141</v>
      </c>
      <c r="F1162" s="5">
        <f>decoded__2[[#This Row],[FRT_DEC]]-B1161</f>
        <v>14</v>
      </c>
      <c r="G1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INFO]]))),G1161)</f>
        <v>57</v>
      </c>
    </row>
    <row r="1163" spans="1:7" x14ac:dyDescent="0.25">
      <c r="A1163" s="12" t="s">
        <v>1300</v>
      </c>
      <c r="B1163" s="19">
        <v>1556337995952</v>
      </c>
      <c r="C1163" s="12" t="s">
        <v>5450</v>
      </c>
      <c r="D1163" s="12" t="s">
        <v>97</v>
      </c>
      <c r="E1163" s="6" t="s">
        <v>2142</v>
      </c>
      <c r="F1163" s="5">
        <f>decoded__2[[#This Row],[FRT_DEC]]-B1162</f>
        <v>4</v>
      </c>
      <c r="G1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INFO]]))),G1162)</f>
        <v>57</v>
      </c>
    </row>
    <row r="1164" spans="1:7" x14ac:dyDescent="0.25">
      <c r="A1164" s="12" t="s">
        <v>1301</v>
      </c>
      <c r="B1164" s="19">
        <v>1556337995956</v>
      </c>
      <c r="C1164" s="12" t="s">
        <v>5451</v>
      </c>
      <c r="D1164" s="12" t="s">
        <v>291</v>
      </c>
      <c r="E1164" s="6" t="s">
        <v>5452</v>
      </c>
      <c r="F1164" s="5">
        <f>decoded__2[[#This Row],[FRT_DEC]]-B1163</f>
        <v>4</v>
      </c>
      <c r="G1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INFO]]))),G1163)</f>
        <v>57</v>
      </c>
    </row>
    <row r="1165" spans="1:7" x14ac:dyDescent="0.25">
      <c r="A1165" s="12" t="s">
        <v>1302</v>
      </c>
      <c r="B1165" s="19">
        <v>1556337995962</v>
      </c>
      <c r="C1165" s="12" t="s">
        <v>5453</v>
      </c>
      <c r="D1165" s="12" t="s">
        <v>11</v>
      </c>
      <c r="E1165" s="6" t="s">
        <v>4012</v>
      </c>
      <c r="F1165" s="5">
        <f>decoded__2[[#This Row],[FRT_DEC]]-B1164</f>
        <v>6</v>
      </c>
      <c r="G1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INFO]]))),G1164)</f>
        <v>57</v>
      </c>
    </row>
    <row r="1166" spans="1:7" x14ac:dyDescent="0.25">
      <c r="A1166" s="12" t="s">
        <v>1303</v>
      </c>
      <c r="B1166" s="19">
        <v>1556337995971</v>
      </c>
      <c r="C1166" s="12" t="s">
        <v>5454</v>
      </c>
      <c r="D1166" s="12" t="s">
        <v>52</v>
      </c>
      <c r="E1166" s="6" t="s">
        <v>356</v>
      </c>
      <c r="F1166" s="5">
        <f>decoded__2[[#This Row],[FRT_DEC]]-B1165</f>
        <v>9</v>
      </c>
      <c r="G1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INFO]]))),G1165)</f>
        <v>57</v>
      </c>
    </row>
    <row r="1167" spans="1:7" x14ac:dyDescent="0.25">
      <c r="A1167" s="12" t="s">
        <v>1304</v>
      </c>
      <c r="B1167" s="19">
        <v>1556337995974</v>
      </c>
      <c r="C1167" s="12" t="s">
        <v>5455</v>
      </c>
      <c r="D1167" s="12" t="s">
        <v>358</v>
      </c>
      <c r="E1167" s="6" t="s">
        <v>5456</v>
      </c>
      <c r="F1167" s="5">
        <f>decoded__2[[#This Row],[FRT_DEC]]-B1166</f>
        <v>3</v>
      </c>
      <c r="G1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INFO]]))),G1166)</f>
        <v>57</v>
      </c>
    </row>
    <row r="1168" spans="1:7" x14ac:dyDescent="0.25">
      <c r="A1168" s="12" t="s">
        <v>1305</v>
      </c>
      <c r="B1168" s="19">
        <v>1556337995977</v>
      </c>
      <c r="C1168" s="12" t="s">
        <v>5457</v>
      </c>
      <c r="D1168" s="12" t="s">
        <v>8</v>
      </c>
      <c r="E1168" s="6" t="s">
        <v>4027</v>
      </c>
      <c r="F1168" s="5">
        <f>decoded__2[[#This Row],[FRT_DEC]]-B1167</f>
        <v>3</v>
      </c>
      <c r="G1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INFO]]))),G1167)</f>
        <v>57</v>
      </c>
    </row>
    <row r="1169" spans="1:7" x14ac:dyDescent="0.25">
      <c r="A1169" s="12" t="s">
        <v>1306</v>
      </c>
      <c r="B1169" s="19">
        <v>1556337995982</v>
      </c>
      <c r="C1169" s="12" t="s">
        <v>5458</v>
      </c>
      <c r="D1169" s="12" t="s">
        <v>11</v>
      </c>
      <c r="E1169" s="6" t="s">
        <v>4016</v>
      </c>
      <c r="F1169" s="5">
        <f>decoded__2[[#This Row],[FRT_DEC]]-B1168</f>
        <v>5</v>
      </c>
      <c r="G1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INFO]]))),G1168)</f>
        <v>57</v>
      </c>
    </row>
    <row r="1170" spans="1:7" x14ac:dyDescent="0.25">
      <c r="A1170" s="12" t="s">
        <v>1307</v>
      </c>
      <c r="B1170" s="19">
        <v>1556337995990</v>
      </c>
      <c r="C1170" s="12" t="s">
        <v>5459</v>
      </c>
      <c r="D1170" s="12" t="s">
        <v>52</v>
      </c>
      <c r="E1170" s="6" t="s">
        <v>2078</v>
      </c>
      <c r="F1170" s="5">
        <f>decoded__2[[#This Row],[FRT_DEC]]-B1169</f>
        <v>8</v>
      </c>
      <c r="G1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INFO]]))),G1169)</f>
        <v>57</v>
      </c>
    </row>
    <row r="1171" spans="1:7" x14ac:dyDescent="0.25">
      <c r="A1171" s="12" t="s">
        <v>1308</v>
      </c>
      <c r="B1171" s="19">
        <v>1556337995993</v>
      </c>
      <c r="C1171" s="12" t="s">
        <v>5460</v>
      </c>
      <c r="D1171" s="12" t="s">
        <v>2079</v>
      </c>
      <c r="E1171" s="6" t="s">
        <v>4048</v>
      </c>
      <c r="F1171" s="5">
        <f>decoded__2[[#This Row],[FRT_DEC]]-B1170</f>
        <v>3</v>
      </c>
      <c r="G1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INFO]]))),G1170)</f>
        <v>57</v>
      </c>
    </row>
    <row r="1172" spans="1:7" x14ac:dyDescent="0.25">
      <c r="A1172" s="12" t="s">
        <v>1309</v>
      </c>
      <c r="B1172" s="19">
        <v>1556337996039</v>
      </c>
      <c r="C1172" s="12" t="s">
        <v>5461</v>
      </c>
      <c r="D1172" s="12" t="s">
        <v>12</v>
      </c>
      <c r="E1172" s="6" t="s">
        <v>4</v>
      </c>
      <c r="F1172" s="5">
        <f>decoded__2[[#This Row],[FRT_DEC]]-B1171</f>
        <v>46</v>
      </c>
      <c r="G1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INFO]]))),G1171)</f>
        <v>57</v>
      </c>
    </row>
    <row r="1173" spans="1:7" x14ac:dyDescent="0.25">
      <c r="A1173" s="12" t="s">
        <v>1310</v>
      </c>
      <c r="B1173" s="19">
        <v>1556337996044</v>
      </c>
      <c r="C1173" s="12" t="s">
        <v>5462</v>
      </c>
      <c r="D1173" s="12" t="s">
        <v>8</v>
      </c>
      <c r="E1173" s="6" t="s">
        <v>4089</v>
      </c>
      <c r="F1173" s="5">
        <f>decoded__2[[#This Row],[FRT_DEC]]-B1172</f>
        <v>5</v>
      </c>
      <c r="G1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INFO]]))),G1172)</f>
        <v>57</v>
      </c>
    </row>
    <row r="1174" spans="1:7" x14ac:dyDescent="0.25">
      <c r="A1174" s="12" t="s">
        <v>1311</v>
      </c>
      <c r="B1174" s="19">
        <v>1556337996370</v>
      </c>
      <c r="C1174" s="12" t="s">
        <v>5463</v>
      </c>
      <c r="D1174" s="12" t="s">
        <v>12</v>
      </c>
      <c r="E1174" s="6" t="s">
        <v>4</v>
      </c>
      <c r="F1174" s="5">
        <f>decoded__2[[#This Row],[FRT_DEC]]-B1173</f>
        <v>326</v>
      </c>
      <c r="G1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INFO]]))),G1173)</f>
        <v>57</v>
      </c>
    </row>
    <row r="1175" spans="1:7" x14ac:dyDescent="0.25">
      <c r="A1175" s="12" t="s">
        <v>1312</v>
      </c>
      <c r="B1175" s="19">
        <v>1556337996374</v>
      </c>
      <c r="C1175" s="12" t="s">
        <v>5464</v>
      </c>
      <c r="D1175" s="12" t="s">
        <v>8</v>
      </c>
      <c r="E1175" s="6" t="s">
        <v>4078</v>
      </c>
      <c r="F1175" s="5">
        <f>decoded__2[[#This Row],[FRT_DEC]]-B1174</f>
        <v>4</v>
      </c>
      <c r="G1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INFO]]))),G1174)</f>
        <v>57</v>
      </c>
    </row>
    <row r="1176" spans="1:7" x14ac:dyDescent="0.25">
      <c r="A1176" s="12" t="s">
        <v>1313</v>
      </c>
      <c r="B1176" s="19">
        <v>1556337996561</v>
      </c>
      <c r="C1176" s="12" t="s">
        <v>5465</v>
      </c>
      <c r="D1176" s="12" t="s">
        <v>13</v>
      </c>
      <c r="E1176" s="6" t="s">
        <v>5</v>
      </c>
      <c r="F1176" s="5">
        <f>decoded__2[[#This Row],[FRT_DEC]]-B1175</f>
        <v>187</v>
      </c>
      <c r="G1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INFO]]))),G1175)</f>
        <v>57</v>
      </c>
    </row>
    <row r="1177" spans="1:7" x14ac:dyDescent="0.25">
      <c r="A1177" s="12" t="s">
        <v>1314</v>
      </c>
      <c r="B1177" s="19">
        <v>1556337996565</v>
      </c>
      <c r="C1177" s="12" t="s">
        <v>5466</v>
      </c>
      <c r="D1177" s="12" t="s">
        <v>11</v>
      </c>
      <c r="E1177" s="6" t="s">
        <v>4010</v>
      </c>
      <c r="F1177" s="5">
        <f>decoded__2[[#This Row],[FRT_DEC]]-B1176</f>
        <v>4</v>
      </c>
      <c r="G1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INFO]]))),G1176)</f>
        <v>57</v>
      </c>
    </row>
    <row r="1178" spans="1:7" x14ac:dyDescent="0.25">
      <c r="A1178" s="12" t="s">
        <v>1315</v>
      </c>
      <c r="B1178" s="19">
        <v>1556337996637</v>
      </c>
      <c r="C1178" s="12" t="s">
        <v>5467</v>
      </c>
      <c r="D1178" s="12" t="s">
        <v>12</v>
      </c>
      <c r="E1178" s="6" t="s">
        <v>4</v>
      </c>
      <c r="F1178" s="5">
        <f>decoded__2[[#This Row],[FRT_DEC]]-B1177</f>
        <v>72</v>
      </c>
      <c r="G1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INFO]]))),G1177)</f>
        <v>57</v>
      </c>
    </row>
    <row r="1179" spans="1:7" x14ac:dyDescent="0.25">
      <c r="A1179" s="12" t="s">
        <v>1316</v>
      </c>
      <c r="B1179" s="19">
        <v>1556337996642</v>
      </c>
      <c r="C1179" s="12" t="s">
        <v>5468</v>
      </c>
      <c r="D1179" s="12" t="s">
        <v>14</v>
      </c>
      <c r="E1179" s="6" t="s">
        <v>6</v>
      </c>
      <c r="F1179" s="5">
        <f>decoded__2[[#This Row],[FRT_DEC]]-B1178</f>
        <v>5</v>
      </c>
      <c r="G1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INFO]]))),G1178)</f>
        <v>57</v>
      </c>
    </row>
    <row r="1180" spans="1:7" x14ac:dyDescent="0.25">
      <c r="A1180" s="12" t="s">
        <v>1317</v>
      </c>
      <c r="B1180" s="19">
        <v>1556337996650</v>
      </c>
      <c r="C1180" s="12" t="s">
        <v>5469</v>
      </c>
      <c r="D1180" s="12" t="s">
        <v>14</v>
      </c>
      <c r="E1180" s="6" t="s">
        <v>71</v>
      </c>
      <c r="F1180" s="5">
        <f>decoded__2[[#This Row],[FRT_DEC]]-B1179</f>
        <v>8</v>
      </c>
      <c r="G1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INFO]]))),G1179)</f>
        <v>57</v>
      </c>
    </row>
    <row r="1181" spans="1:7" x14ac:dyDescent="0.25">
      <c r="A1181" s="12" t="s">
        <v>1318</v>
      </c>
      <c r="B1181" s="19">
        <v>1556337996793</v>
      </c>
      <c r="C1181" s="12" t="s">
        <v>5470</v>
      </c>
      <c r="D1181" s="12" t="s">
        <v>55</v>
      </c>
      <c r="E1181" s="6" t="s">
        <v>3770</v>
      </c>
      <c r="F1181" s="5">
        <f>decoded__2[[#This Row],[FRT_DEC]]-B1180</f>
        <v>143</v>
      </c>
      <c r="G1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INFO]]))),G1180)</f>
        <v>57</v>
      </c>
    </row>
    <row r="1182" spans="1:7" x14ac:dyDescent="0.25">
      <c r="A1182" s="12" t="s">
        <v>1319</v>
      </c>
      <c r="B1182" s="19">
        <v>1556337996795</v>
      </c>
      <c r="C1182" s="12" t="s">
        <v>5471</v>
      </c>
      <c r="D1182" s="12" t="s">
        <v>3743</v>
      </c>
      <c r="E1182" s="6" t="s">
        <v>5472</v>
      </c>
      <c r="F1182" s="5">
        <f>decoded__2[[#This Row],[FRT_DEC]]-B1181</f>
        <v>2</v>
      </c>
      <c r="G1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INFO]]))),G1181)</f>
        <v>57</v>
      </c>
    </row>
    <row r="1183" spans="1:7" x14ac:dyDescent="0.25">
      <c r="A1183" s="12" t="s">
        <v>1320</v>
      </c>
      <c r="B1183" s="19">
        <v>1556337996798</v>
      </c>
      <c r="C1183" s="12" t="s">
        <v>5473</v>
      </c>
      <c r="D1183" s="12" t="s">
        <v>3743</v>
      </c>
      <c r="E1183" s="6" t="s">
        <v>3983</v>
      </c>
      <c r="F1183" s="5">
        <f>decoded__2[[#This Row],[FRT_DEC]]-B1182</f>
        <v>3</v>
      </c>
      <c r="G1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INFO]]))),G1182)</f>
        <v>57</v>
      </c>
    </row>
    <row r="1184" spans="1:7" x14ac:dyDescent="0.25">
      <c r="A1184" s="12" t="s">
        <v>1321</v>
      </c>
      <c r="B1184" s="19">
        <v>1556337996814</v>
      </c>
      <c r="C1184" s="12" t="s">
        <v>5474</v>
      </c>
      <c r="D1184" s="12" t="s">
        <v>73</v>
      </c>
      <c r="E1184" s="6" t="s">
        <v>2080</v>
      </c>
      <c r="F1184" s="5">
        <f>decoded__2[[#This Row],[FRT_DEC]]-B1183</f>
        <v>16</v>
      </c>
      <c r="G1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INFO]]))),G1183)</f>
        <v>57</v>
      </c>
    </row>
    <row r="1185" spans="1:7" x14ac:dyDescent="0.25">
      <c r="A1185" s="12" t="s">
        <v>1322</v>
      </c>
      <c r="B1185" s="19">
        <v>1556337996818</v>
      </c>
      <c r="C1185" s="12" t="s">
        <v>5475</v>
      </c>
      <c r="D1185" s="12" t="s">
        <v>2081</v>
      </c>
      <c r="E1185" s="6" t="s">
        <v>2083</v>
      </c>
      <c r="F1185" s="5">
        <f>decoded__2[[#This Row],[FRT_DEC]]-B1184</f>
        <v>4</v>
      </c>
      <c r="G1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INFO]]))),G1184)</f>
        <v>57</v>
      </c>
    </row>
    <row r="1186" spans="1:7" x14ac:dyDescent="0.25">
      <c r="A1186" s="12" t="s">
        <v>1323</v>
      </c>
      <c r="B1186" s="19">
        <v>1556337996823</v>
      </c>
      <c r="C1186" s="12" t="s">
        <v>5476</v>
      </c>
      <c r="D1186" s="12" t="s">
        <v>8</v>
      </c>
      <c r="E1186" s="6" t="s">
        <v>4090</v>
      </c>
      <c r="F1186" s="5">
        <f>decoded__2[[#This Row],[FRT_DEC]]-B1185</f>
        <v>5</v>
      </c>
      <c r="G1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INFO]]))),G1185)</f>
        <v>57</v>
      </c>
    </row>
    <row r="1187" spans="1:7" ht="30" x14ac:dyDescent="0.25">
      <c r="A1187" s="12" t="s">
        <v>1324</v>
      </c>
      <c r="B1187" s="19">
        <v>1556337996834</v>
      </c>
      <c r="C1187" s="12" t="s">
        <v>5477</v>
      </c>
      <c r="D1187" s="12" t="s">
        <v>267</v>
      </c>
      <c r="E1187" s="6" t="s">
        <v>3725</v>
      </c>
      <c r="F1187" s="5">
        <f>decoded__2[[#This Row],[FRT_DEC]]-B1186</f>
        <v>11</v>
      </c>
      <c r="G1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INFO]]))),G1186)</f>
        <v>57</v>
      </c>
    </row>
    <row r="1188" spans="1:7" x14ac:dyDescent="0.25">
      <c r="A1188" s="12" t="s">
        <v>1325</v>
      </c>
      <c r="B1188" s="19">
        <v>1556337996837</v>
      </c>
      <c r="C1188" s="12" t="s">
        <v>5478</v>
      </c>
      <c r="D1188" s="12" t="s">
        <v>269</v>
      </c>
      <c r="E1188" s="6" t="s">
        <v>298</v>
      </c>
      <c r="F1188" s="5">
        <f>decoded__2[[#This Row],[FRT_DEC]]-B1187</f>
        <v>3</v>
      </c>
      <c r="G1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INFO]]))),G1187)</f>
        <v>57</v>
      </c>
    </row>
    <row r="1189" spans="1:7" x14ac:dyDescent="0.25">
      <c r="A1189" s="12" t="s">
        <v>1326</v>
      </c>
      <c r="B1189" s="19">
        <v>1556337996850</v>
      </c>
      <c r="C1189" s="12" t="s">
        <v>5479</v>
      </c>
      <c r="D1189" s="12" t="s">
        <v>11</v>
      </c>
      <c r="E1189" s="6" t="s">
        <v>4011</v>
      </c>
      <c r="F1189" s="5">
        <f>decoded__2[[#This Row],[FRT_DEC]]-B1188</f>
        <v>13</v>
      </c>
      <c r="G1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INFO]]))),G1188)</f>
        <v>57</v>
      </c>
    </row>
    <row r="1190" spans="1:7" x14ac:dyDescent="0.25">
      <c r="A1190" s="12" t="s">
        <v>1327</v>
      </c>
      <c r="B1190" s="19">
        <v>1556337996869</v>
      </c>
      <c r="C1190" s="12" t="s">
        <v>5480</v>
      </c>
      <c r="D1190" s="12" t="s">
        <v>52</v>
      </c>
      <c r="E1190" s="6" t="s">
        <v>56</v>
      </c>
      <c r="F1190" s="5">
        <f>decoded__2[[#This Row],[FRT_DEC]]-B1189</f>
        <v>19</v>
      </c>
      <c r="G1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INFO]]))),G1189)</f>
        <v>57</v>
      </c>
    </row>
    <row r="1191" spans="1:7" x14ac:dyDescent="0.25">
      <c r="A1191" s="12" t="s">
        <v>1328</v>
      </c>
      <c r="B1191" s="19">
        <v>1556337996874</v>
      </c>
      <c r="C1191" s="12" t="s">
        <v>5481</v>
      </c>
      <c r="D1191" s="12" t="s">
        <v>272</v>
      </c>
      <c r="E1191" s="6" t="s">
        <v>5482</v>
      </c>
      <c r="F1191" s="5">
        <f>decoded__2[[#This Row],[FRT_DEC]]-B1190</f>
        <v>5</v>
      </c>
      <c r="G1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INFO]]))),G1190)</f>
        <v>57</v>
      </c>
    </row>
    <row r="1192" spans="1:7" x14ac:dyDescent="0.25">
      <c r="A1192" s="12" t="s">
        <v>1329</v>
      </c>
      <c r="B1192" s="19">
        <v>1556337996894</v>
      </c>
      <c r="C1192" s="12" t="s">
        <v>5483</v>
      </c>
      <c r="D1192" s="12" t="s">
        <v>57</v>
      </c>
      <c r="E1192" s="6" t="s">
        <v>366</v>
      </c>
      <c r="F1192" s="5">
        <f>decoded__2[[#This Row],[FRT_DEC]]-B1191</f>
        <v>20</v>
      </c>
      <c r="G1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INFO]]))),G1191)</f>
        <v>57</v>
      </c>
    </row>
    <row r="1193" spans="1:7" x14ac:dyDescent="0.25">
      <c r="A1193" s="12" t="s">
        <v>1330</v>
      </c>
      <c r="B1193" s="19">
        <v>1556337996899</v>
      </c>
      <c r="C1193" s="12" t="s">
        <v>5484</v>
      </c>
      <c r="D1193" s="12" t="s">
        <v>57</v>
      </c>
      <c r="E1193" s="6" t="s">
        <v>368</v>
      </c>
      <c r="F1193" s="5">
        <f>decoded__2[[#This Row],[FRT_DEC]]-B1192</f>
        <v>5</v>
      </c>
      <c r="G1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INFO]]))),G1192)</f>
        <v>57</v>
      </c>
    </row>
    <row r="1194" spans="1:7" x14ac:dyDescent="0.25">
      <c r="A1194" s="12" t="s">
        <v>1331</v>
      </c>
      <c r="B1194" s="19">
        <v>1556337996903</v>
      </c>
      <c r="C1194" s="12" t="s">
        <v>5485</v>
      </c>
      <c r="D1194" s="12" t="s">
        <v>57</v>
      </c>
      <c r="E1194" s="6" t="s">
        <v>59</v>
      </c>
      <c r="F1194" s="5">
        <f>decoded__2[[#This Row],[FRT_DEC]]-B1193</f>
        <v>4</v>
      </c>
      <c r="G1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INFO]]))),G1193)</f>
        <v>57</v>
      </c>
    </row>
    <row r="1195" spans="1:7" x14ac:dyDescent="0.25">
      <c r="A1195" s="12" t="s">
        <v>1332</v>
      </c>
      <c r="B1195" s="19">
        <v>1556337996906</v>
      </c>
      <c r="C1195" s="12" t="s">
        <v>5486</v>
      </c>
      <c r="D1195" s="12" t="s">
        <v>57</v>
      </c>
      <c r="E1195" s="6" t="s">
        <v>60</v>
      </c>
      <c r="F1195" s="5">
        <f>decoded__2[[#This Row],[FRT_DEC]]-B1194</f>
        <v>3</v>
      </c>
      <c r="G1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INFO]]))),G1194)</f>
        <v>57</v>
      </c>
    </row>
    <row r="1196" spans="1:7" x14ac:dyDescent="0.25">
      <c r="A1196" s="12" t="s">
        <v>1333</v>
      </c>
      <c r="B1196" s="19">
        <v>1556337996910</v>
      </c>
      <c r="C1196" s="12" t="s">
        <v>5487</v>
      </c>
      <c r="D1196" s="12" t="s">
        <v>61</v>
      </c>
      <c r="E1196" s="6" t="s">
        <v>5488</v>
      </c>
      <c r="F1196" s="5">
        <f>decoded__2[[#This Row],[FRT_DEC]]-B1195</f>
        <v>4</v>
      </c>
      <c r="G1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INFO]]))),G1195)</f>
        <v>57</v>
      </c>
    </row>
    <row r="1197" spans="1:7" x14ac:dyDescent="0.25">
      <c r="A1197" s="12" t="s">
        <v>1334</v>
      </c>
      <c r="B1197" s="19">
        <v>1556337996913</v>
      </c>
      <c r="C1197" s="12" t="s">
        <v>5489</v>
      </c>
      <c r="D1197" s="12" t="s">
        <v>62</v>
      </c>
      <c r="E1197" s="6" t="s">
        <v>63</v>
      </c>
      <c r="F1197" s="5">
        <f>decoded__2[[#This Row],[FRT_DEC]]-B1196</f>
        <v>3</v>
      </c>
      <c r="G1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INFO]]))),G1196)</f>
        <v>57</v>
      </c>
    </row>
    <row r="1198" spans="1:7" x14ac:dyDescent="0.25">
      <c r="A1198" s="12" t="s">
        <v>1335</v>
      </c>
      <c r="B1198" s="19">
        <v>1556337996926</v>
      </c>
      <c r="C1198" s="12" t="s">
        <v>5490</v>
      </c>
      <c r="D1198" s="12" t="s">
        <v>1131</v>
      </c>
      <c r="E1198" s="6" t="s">
        <v>2143</v>
      </c>
      <c r="F1198" s="5">
        <f>decoded__2[[#This Row],[FRT_DEC]]-B1197</f>
        <v>13</v>
      </c>
      <c r="G1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INFO]]))),G1197)</f>
        <v>57</v>
      </c>
    </row>
    <row r="1199" spans="1:7" x14ac:dyDescent="0.25">
      <c r="A1199" s="12" t="s">
        <v>1336</v>
      </c>
      <c r="B1199" s="19">
        <v>1556337996930</v>
      </c>
      <c r="C1199" s="12" t="s">
        <v>5491</v>
      </c>
      <c r="D1199" s="12" t="s">
        <v>1131</v>
      </c>
      <c r="E1199" s="6" t="s">
        <v>2144</v>
      </c>
      <c r="F1199" s="5">
        <f>decoded__2[[#This Row],[FRT_DEC]]-B1198</f>
        <v>4</v>
      </c>
      <c r="G1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INFO]]))),G1198)</f>
        <v>57</v>
      </c>
    </row>
    <row r="1200" spans="1:7" x14ac:dyDescent="0.25">
      <c r="A1200" s="12" t="s">
        <v>1337</v>
      </c>
      <c r="B1200" s="19">
        <v>1556337996944</v>
      </c>
      <c r="C1200" s="12" t="s">
        <v>5492</v>
      </c>
      <c r="D1200" s="12" t="s">
        <v>1131</v>
      </c>
      <c r="E1200" s="6" t="s">
        <v>2145</v>
      </c>
      <c r="F1200" s="5">
        <f>decoded__2[[#This Row],[FRT_DEC]]-B1199</f>
        <v>14</v>
      </c>
      <c r="G1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INFO]]))),G1199)</f>
        <v>57</v>
      </c>
    </row>
    <row r="1201" spans="1:7" x14ac:dyDescent="0.25">
      <c r="A1201" s="12" t="s">
        <v>1338</v>
      </c>
      <c r="B1201" s="19">
        <v>1556337996948</v>
      </c>
      <c r="C1201" s="12" t="s">
        <v>5493</v>
      </c>
      <c r="D1201" s="12" t="s">
        <v>65</v>
      </c>
      <c r="E1201" s="6" t="s">
        <v>66</v>
      </c>
      <c r="F1201" s="5">
        <f>decoded__2[[#This Row],[FRT_DEC]]-B1200</f>
        <v>4</v>
      </c>
      <c r="G1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INFO]]))),G1200)</f>
        <v>57</v>
      </c>
    </row>
    <row r="1202" spans="1:7" x14ac:dyDescent="0.25">
      <c r="A1202" s="12" t="s">
        <v>1339</v>
      </c>
      <c r="B1202" s="19">
        <v>1556337996957</v>
      </c>
      <c r="C1202" s="12" t="s">
        <v>5494</v>
      </c>
      <c r="D1202" s="12" t="s">
        <v>11</v>
      </c>
      <c r="E1202" s="6" t="s">
        <v>4023</v>
      </c>
      <c r="F1202" s="5">
        <f>decoded__2[[#This Row],[FRT_DEC]]-B1201</f>
        <v>9</v>
      </c>
      <c r="G1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INFO]]))),G1201)</f>
        <v>57</v>
      </c>
    </row>
    <row r="1203" spans="1:7" x14ac:dyDescent="0.25">
      <c r="A1203" s="12" t="s">
        <v>1340</v>
      </c>
      <c r="B1203" s="19">
        <v>1556337996968</v>
      </c>
      <c r="C1203" s="12" t="s">
        <v>5495</v>
      </c>
      <c r="D1203" s="12" t="s">
        <v>52</v>
      </c>
      <c r="E1203" s="6" t="s">
        <v>754</v>
      </c>
      <c r="F1203" s="5">
        <f>decoded__2[[#This Row],[FRT_DEC]]-B1202</f>
        <v>11</v>
      </c>
      <c r="G1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INFO]]))),G1202)</f>
        <v>57</v>
      </c>
    </row>
    <row r="1204" spans="1:7" x14ac:dyDescent="0.25">
      <c r="A1204" s="12" t="s">
        <v>1341</v>
      </c>
      <c r="B1204" s="19">
        <v>1556337996973</v>
      </c>
      <c r="C1204" s="12" t="s">
        <v>5496</v>
      </c>
      <c r="D1204" s="12" t="s">
        <v>11</v>
      </c>
      <c r="E1204" s="6" t="s">
        <v>4015</v>
      </c>
      <c r="F1204" s="5">
        <f>decoded__2[[#This Row],[FRT_DEC]]-B1203</f>
        <v>5</v>
      </c>
      <c r="G1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INFO]]))),G1203)</f>
        <v>57</v>
      </c>
    </row>
    <row r="1205" spans="1:7" x14ac:dyDescent="0.25">
      <c r="A1205" s="12" t="s">
        <v>1342</v>
      </c>
      <c r="B1205" s="19">
        <v>1556337996982</v>
      </c>
      <c r="C1205" s="12" t="s">
        <v>5497</v>
      </c>
      <c r="D1205" s="12" t="s">
        <v>52</v>
      </c>
      <c r="E1205" s="6" t="s">
        <v>64</v>
      </c>
      <c r="F1205" s="5">
        <f>decoded__2[[#This Row],[FRT_DEC]]-B1204</f>
        <v>9</v>
      </c>
      <c r="G1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INFO]]))),G1204)</f>
        <v>57</v>
      </c>
    </row>
    <row r="1206" spans="1:7" x14ac:dyDescent="0.25">
      <c r="A1206" s="12" t="s">
        <v>1343</v>
      </c>
      <c r="B1206" s="19">
        <v>1556337996985</v>
      </c>
      <c r="C1206" s="12" t="s">
        <v>5498</v>
      </c>
      <c r="D1206" s="12" t="s">
        <v>67</v>
      </c>
      <c r="E1206" s="6" t="s">
        <v>4091</v>
      </c>
      <c r="F1206" s="5">
        <f>decoded__2[[#This Row],[FRT_DEC]]-B1205</f>
        <v>3</v>
      </c>
      <c r="G1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INFO]]))),G1205)</f>
        <v>57</v>
      </c>
    </row>
    <row r="1207" spans="1:7" x14ac:dyDescent="0.25">
      <c r="A1207" s="12" t="s">
        <v>1344</v>
      </c>
      <c r="B1207" s="19">
        <v>1556337996993</v>
      </c>
      <c r="C1207" s="12" t="s">
        <v>5499</v>
      </c>
      <c r="D1207" s="12" t="s">
        <v>97</v>
      </c>
      <c r="E1207" s="6" t="s">
        <v>3741</v>
      </c>
      <c r="F1207" s="5">
        <f>decoded__2[[#This Row],[FRT_DEC]]-B1206</f>
        <v>8</v>
      </c>
      <c r="G1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INFO]]))),G1206)</f>
        <v>57</v>
      </c>
    </row>
    <row r="1208" spans="1:7" x14ac:dyDescent="0.25">
      <c r="A1208" s="12" t="s">
        <v>1345</v>
      </c>
      <c r="B1208" s="19">
        <v>1556337996998</v>
      </c>
      <c r="C1208" s="12" t="s">
        <v>5500</v>
      </c>
      <c r="D1208" s="12" t="s">
        <v>97</v>
      </c>
      <c r="E1208" s="6" t="s">
        <v>2127</v>
      </c>
      <c r="F1208" s="5">
        <f>decoded__2[[#This Row],[FRT_DEC]]-B1207</f>
        <v>5</v>
      </c>
      <c r="G1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INFO]]))),G1207)</f>
        <v>57</v>
      </c>
    </row>
    <row r="1209" spans="1:7" x14ac:dyDescent="0.25">
      <c r="A1209" s="12" t="s">
        <v>1346</v>
      </c>
      <c r="B1209" s="19">
        <v>1556337997010</v>
      </c>
      <c r="C1209" s="12" t="s">
        <v>5501</v>
      </c>
      <c r="D1209" s="12" t="s">
        <v>9</v>
      </c>
      <c r="E1209" s="6" t="s">
        <v>4002</v>
      </c>
      <c r="F1209" s="5">
        <f>decoded__2[[#This Row],[FRT_DEC]]-B1208</f>
        <v>12</v>
      </c>
      <c r="G1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INFO]]))),G1208)</f>
        <v>57</v>
      </c>
    </row>
    <row r="1210" spans="1:7" x14ac:dyDescent="0.25">
      <c r="A1210" s="12" t="s">
        <v>1347</v>
      </c>
      <c r="B1210" s="19">
        <v>1556337997015</v>
      </c>
      <c r="C1210" s="12" t="s">
        <v>5502</v>
      </c>
      <c r="D1210" s="12" t="s">
        <v>97</v>
      </c>
      <c r="E1210" s="6" t="s">
        <v>2146</v>
      </c>
      <c r="F1210" s="5">
        <f>decoded__2[[#This Row],[FRT_DEC]]-B1209</f>
        <v>5</v>
      </c>
      <c r="G1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INFO]]))),G1209)</f>
        <v>57</v>
      </c>
    </row>
    <row r="1211" spans="1:7" x14ac:dyDescent="0.25">
      <c r="A1211" s="12" t="s">
        <v>1348</v>
      </c>
      <c r="B1211" s="19">
        <v>1556337997757</v>
      </c>
      <c r="C1211" s="12" t="s">
        <v>5503</v>
      </c>
      <c r="D1211" s="12" t="s">
        <v>12</v>
      </c>
      <c r="E1211" s="6" t="s">
        <v>4</v>
      </c>
      <c r="F1211" s="5">
        <f>decoded__2[[#This Row],[FRT_DEC]]-B1210</f>
        <v>742</v>
      </c>
      <c r="G1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INFO]]))),G1210)</f>
        <v>57</v>
      </c>
    </row>
    <row r="1212" spans="1:7" x14ac:dyDescent="0.25">
      <c r="A1212" s="12" t="s">
        <v>1349</v>
      </c>
      <c r="B1212" s="19">
        <v>1556337997763</v>
      </c>
      <c r="C1212" s="12" t="s">
        <v>5504</v>
      </c>
      <c r="D1212" s="12" t="s">
        <v>8</v>
      </c>
      <c r="E1212" s="6" t="s">
        <v>4078</v>
      </c>
      <c r="F1212" s="5">
        <f>decoded__2[[#This Row],[FRT_DEC]]-B1211</f>
        <v>6</v>
      </c>
      <c r="G1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INFO]]))),G1211)</f>
        <v>57</v>
      </c>
    </row>
    <row r="1213" spans="1:7" x14ac:dyDescent="0.25">
      <c r="A1213" s="12" t="s">
        <v>1350</v>
      </c>
      <c r="B1213" s="19">
        <v>1556337997860</v>
      </c>
      <c r="C1213" s="12" t="s">
        <v>5505</v>
      </c>
      <c r="D1213" s="12" t="s">
        <v>12</v>
      </c>
      <c r="E1213" s="6" t="s">
        <v>4</v>
      </c>
      <c r="F1213" s="5">
        <f>decoded__2[[#This Row],[FRT_DEC]]-B1212</f>
        <v>97</v>
      </c>
      <c r="G1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INFO]]))),G1212)</f>
        <v>57</v>
      </c>
    </row>
    <row r="1214" spans="1:7" x14ac:dyDescent="0.25">
      <c r="A1214" s="12" t="s">
        <v>1351</v>
      </c>
      <c r="B1214" s="19">
        <v>1556337997867</v>
      </c>
      <c r="C1214" s="12" t="s">
        <v>5506</v>
      </c>
      <c r="D1214" s="12" t="s">
        <v>8</v>
      </c>
      <c r="E1214" s="6" t="s">
        <v>4080</v>
      </c>
      <c r="F1214" s="5">
        <f>decoded__2[[#This Row],[FRT_DEC]]-B1213</f>
        <v>7</v>
      </c>
      <c r="G1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INFO]]))),G1213)</f>
        <v>57</v>
      </c>
    </row>
    <row r="1215" spans="1:7" x14ac:dyDescent="0.25">
      <c r="A1215" s="12" t="s">
        <v>1352</v>
      </c>
      <c r="B1215" s="19">
        <v>1556337997962</v>
      </c>
      <c r="C1215" s="12" t="s">
        <v>5507</v>
      </c>
      <c r="D1215" s="12" t="s">
        <v>12</v>
      </c>
      <c r="E1215" s="6" t="s">
        <v>4</v>
      </c>
      <c r="F1215" s="5">
        <f>decoded__2[[#This Row],[FRT_DEC]]-B1214</f>
        <v>95</v>
      </c>
      <c r="G1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INFO]]))),G1214)</f>
        <v>57</v>
      </c>
    </row>
    <row r="1216" spans="1:7" x14ac:dyDescent="0.25">
      <c r="A1216" s="12" t="s">
        <v>1353</v>
      </c>
      <c r="B1216" s="19">
        <v>1556337997968</v>
      </c>
      <c r="C1216" s="12" t="s">
        <v>5508</v>
      </c>
      <c r="D1216" s="12" t="s">
        <v>8</v>
      </c>
      <c r="E1216" s="6" t="s">
        <v>4682</v>
      </c>
      <c r="F1216" s="5">
        <f>decoded__2[[#This Row],[FRT_DEC]]-B1215</f>
        <v>6</v>
      </c>
      <c r="G1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INFO]]))),G1215)</f>
        <v>57</v>
      </c>
    </row>
    <row r="1217" spans="1:7" x14ac:dyDescent="0.25">
      <c r="A1217" s="12" t="s">
        <v>1354</v>
      </c>
      <c r="B1217" s="19">
        <v>1556338002462</v>
      </c>
      <c r="C1217" s="12" t="s">
        <v>5509</v>
      </c>
      <c r="D1217" s="12" t="s">
        <v>1131</v>
      </c>
      <c r="E1217" s="6" t="s">
        <v>2120</v>
      </c>
      <c r="F1217" s="5">
        <f>decoded__2[[#This Row],[FRT_DEC]]-B1216</f>
        <v>4494</v>
      </c>
      <c r="G1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INFO]]))),G1216)</f>
        <v>57</v>
      </c>
    </row>
    <row r="1218" spans="1:7" x14ac:dyDescent="0.25">
      <c r="A1218" s="12" t="s">
        <v>1355</v>
      </c>
      <c r="B1218" s="19">
        <v>1556338002465</v>
      </c>
      <c r="C1218" s="12" t="s">
        <v>5510</v>
      </c>
      <c r="D1218" s="12" t="s">
        <v>97</v>
      </c>
      <c r="E1218" s="6" t="s">
        <v>2121</v>
      </c>
      <c r="F1218" s="5">
        <f>decoded__2[[#This Row],[FRT_DEC]]-B1217</f>
        <v>3</v>
      </c>
      <c r="G1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INFO]]))),G1217)</f>
        <v>57</v>
      </c>
    </row>
    <row r="1219" spans="1:7" x14ac:dyDescent="0.25">
      <c r="A1219" s="12" t="s">
        <v>1356</v>
      </c>
      <c r="B1219" s="19">
        <v>1556338002615</v>
      </c>
      <c r="C1219" s="12" t="s">
        <v>5511</v>
      </c>
      <c r="D1219" s="12" t="s">
        <v>109</v>
      </c>
      <c r="E1219" s="6" t="s">
        <v>3768</v>
      </c>
      <c r="F1219" s="5">
        <f>decoded__2[[#This Row],[FRT_DEC]]-B1218</f>
        <v>150</v>
      </c>
      <c r="G1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INFO]]))),G1218)</f>
        <v>57</v>
      </c>
    </row>
    <row r="1220" spans="1:7" x14ac:dyDescent="0.25">
      <c r="A1220" s="12" t="s">
        <v>1357</v>
      </c>
      <c r="B1220" s="19">
        <v>1556338002617</v>
      </c>
      <c r="C1220" s="12" t="s">
        <v>5512</v>
      </c>
      <c r="D1220" s="12" t="s">
        <v>3742</v>
      </c>
      <c r="E1220" s="6" t="s">
        <v>5513</v>
      </c>
      <c r="F1220" s="5">
        <f>decoded__2[[#This Row],[FRT_DEC]]-B1219</f>
        <v>2</v>
      </c>
      <c r="G1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INFO]]))),G1219)</f>
        <v>57</v>
      </c>
    </row>
    <row r="1221" spans="1:7" x14ac:dyDescent="0.25">
      <c r="A1221" s="12" t="s">
        <v>1358</v>
      </c>
      <c r="B1221" s="19">
        <v>1556338002621</v>
      </c>
      <c r="C1221" s="12" t="s">
        <v>5514</v>
      </c>
      <c r="D1221" s="12" t="s">
        <v>3742</v>
      </c>
      <c r="E1221" s="6" t="s">
        <v>3982</v>
      </c>
      <c r="F1221" s="5">
        <f>decoded__2[[#This Row],[FRT_DEC]]-B1220</f>
        <v>4</v>
      </c>
      <c r="G1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INFO]]))),G1220)</f>
        <v>57</v>
      </c>
    </row>
    <row r="1222" spans="1:7" x14ac:dyDescent="0.25">
      <c r="A1222" s="12" t="s">
        <v>1359</v>
      </c>
      <c r="B1222" s="19">
        <v>1556338002634</v>
      </c>
      <c r="C1222" s="12" t="s">
        <v>5515</v>
      </c>
      <c r="D1222" s="12" t="s">
        <v>1131</v>
      </c>
      <c r="E1222" s="6" t="s">
        <v>2122</v>
      </c>
      <c r="F1222" s="5">
        <f>decoded__2[[#This Row],[FRT_DEC]]-B1221</f>
        <v>13</v>
      </c>
      <c r="G1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INFO]]))),G1221)</f>
        <v>57</v>
      </c>
    </row>
    <row r="1223" spans="1:7" x14ac:dyDescent="0.25">
      <c r="A1223" s="12" t="s">
        <v>1360</v>
      </c>
      <c r="B1223" s="19">
        <v>1556338002638</v>
      </c>
      <c r="C1223" s="12" t="s">
        <v>5516</v>
      </c>
      <c r="D1223" s="12" t="s">
        <v>97</v>
      </c>
      <c r="E1223" s="6" t="s">
        <v>2123</v>
      </c>
      <c r="F1223" s="5">
        <f>decoded__2[[#This Row],[FRT_DEC]]-B1222</f>
        <v>4</v>
      </c>
      <c r="G1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INFO]]))),G1222)</f>
        <v>57</v>
      </c>
    </row>
    <row r="1224" spans="1:7" x14ac:dyDescent="0.25">
      <c r="A1224" s="12" t="s">
        <v>1361</v>
      </c>
      <c r="B1224" s="19">
        <v>1556338002707</v>
      </c>
      <c r="C1224" s="12" t="s">
        <v>5517</v>
      </c>
      <c r="D1224" s="12" t="s">
        <v>110</v>
      </c>
      <c r="E1224" s="6" t="s">
        <v>234</v>
      </c>
      <c r="F1224" s="5">
        <f>decoded__2[[#This Row],[FRT_DEC]]-B1223</f>
        <v>69</v>
      </c>
      <c r="G1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INFO]]))),G1223)</f>
        <v>57</v>
      </c>
    </row>
    <row r="1225" spans="1:7" x14ac:dyDescent="0.25">
      <c r="A1225" s="12" t="s">
        <v>1362</v>
      </c>
      <c r="B1225" s="19">
        <v>1556338002719</v>
      </c>
      <c r="C1225" s="12" t="s">
        <v>5518</v>
      </c>
      <c r="D1225" s="12" t="s">
        <v>1131</v>
      </c>
      <c r="E1225" s="6" t="s">
        <v>2124</v>
      </c>
      <c r="F1225" s="5">
        <f>decoded__2[[#This Row],[FRT_DEC]]-B1224</f>
        <v>12</v>
      </c>
      <c r="G1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INFO]]))),G1224)</f>
        <v>57</v>
      </c>
    </row>
    <row r="1226" spans="1:7" x14ac:dyDescent="0.25">
      <c r="A1226" s="12" t="s">
        <v>1363</v>
      </c>
      <c r="B1226" s="19">
        <v>1556338002723</v>
      </c>
      <c r="C1226" s="12" t="s">
        <v>5519</v>
      </c>
      <c r="D1226" s="12" t="s">
        <v>97</v>
      </c>
      <c r="E1226" s="6" t="s">
        <v>2125</v>
      </c>
      <c r="F1226" s="5">
        <f>decoded__2[[#This Row],[FRT_DEC]]-B1225</f>
        <v>4</v>
      </c>
      <c r="G1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INFO]]))),G1225)</f>
        <v>57</v>
      </c>
    </row>
    <row r="1227" spans="1:7" x14ac:dyDescent="0.25">
      <c r="A1227" s="12" t="s">
        <v>1364</v>
      </c>
      <c r="B1227" s="19">
        <v>1556338004018</v>
      </c>
      <c r="C1227" s="12" t="s">
        <v>5520</v>
      </c>
      <c r="D1227" s="12" t="s">
        <v>112</v>
      </c>
      <c r="E1227" s="6" t="s">
        <v>3761</v>
      </c>
      <c r="F1227" s="5">
        <f>decoded__2[[#This Row],[FRT_DEC]]-B1226</f>
        <v>1295</v>
      </c>
      <c r="G1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INFO]]))),G1226)</f>
        <v>57</v>
      </c>
    </row>
    <row r="1228" spans="1:7" x14ac:dyDescent="0.25">
      <c r="A1228" s="12" t="s">
        <v>1365</v>
      </c>
      <c r="B1228" s="19">
        <v>1556338004031</v>
      </c>
      <c r="C1228" s="12" t="s">
        <v>5521</v>
      </c>
      <c r="D1228" s="12" t="s">
        <v>238</v>
      </c>
      <c r="E1228" s="6" t="s">
        <v>239</v>
      </c>
      <c r="F1228" s="5">
        <f>decoded__2[[#This Row],[FRT_DEC]]-B1227</f>
        <v>13</v>
      </c>
      <c r="G1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INFO]]))),G1227)</f>
        <v>57</v>
      </c>
    </row>
    <row r="1229" spans="1:7" x14ac:dyDescent="0.25">
      <c r="A1229" s="12" t="s">
        <v>1366</v>
      </c>
      <c r="B1229" s="19">
        <v>1556338004034</v>
      </c>
      <c r="C1229" s="12" t="s">
        <v>5522</v>
      </c>
      <c r="D1229" s="12" t="s">
        <v>241</v>
      </c>
      <c r="E1229" s="6" t="s">
        <v>3764</v>
      </c>
      <c r="F1229" s="5">
        <f>decoded__2[[#This Row],[FRT_DEC]]-B1228</f>
        <v>3</v>
      </c>
      <c r="G1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INFO]]))),G1228)</f>
        <v>57</v>
      </c>
    </row>
    <row r="1230" spans="1:7" x14ac:dyDescent="0.25">
      <c r="A1230" s="12" t="s">
        <v>1367</v>
      </c>
      <c r="B1230" s="19">
        <v>1556338004038</v>
      </c>
      <c r="C1230" s="12" t="s">
        <v>5523</v>
      </c>
      <c r="D1230" s="12" t="s">
        <v>74</v>
      </c>
      <c r="E1230" s="6" t="s">
        <v>243</v>
      </c>
      <c r="F1230" s="5">
        <f>decoded__2[[#This Row],[FRT_DEC]]-B1229</f>
        <v>4</v>
      </c>
      <c r="G1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INFO]]))),G1229)</f>
        <v>57</v>
      </c>
    </row>
    <row r="1231" spans="1:7" x14ac:dyDescent="0.25">
      <c r="A1231" s="12" t="s">
        <v>1368</v>
      </c>
      <c r="B1231" s="19">
        <v>1556338004040</v>
      </c>
      <c r="C1231" s="12" t="s">
        <v>5524</v>
      </c>
      <c r="D1231" s="12" t="s">
        <v>74</v>
      </c>
      <c r="E1231" s="6" t="s">
        <v>76</v>
      </c>
      <c r="F1231" s="5">
        <f>decoded__2[[#This Row],[FRT_DEC]]-B1230</f>
        <v>2</v>
      </c>
      <c r="G1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INFO]]))),G1230)</f>
        <v>57</v>
      </c>
    </row>
    <row r="1232" spans="1:7" x14ac:dyDescent="0.25">
      <c r="A1232" s="12" t="s">
        <v>1369</v>
      </c>
      <c r="B1232" s="19">
        <v>1556338004052</v>
      </c>
      <c r="C1232" s="12" t="s">
        <v>5525</v>
      </c>
      <c r="D1232" s="12" t="s">
        <v>51</v>
      </c>
      <c r="E1232" s="6" t="s">
        <v>2012</v>
      </c>
      <c r="F1232" s="5">
        <f>decoded__2[[#This Row],[FRT_DEC]]-B1231</f>
        <v>12</v>
      </c>
      <c r="G1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INFO]]))),G1231)</f>
        <v>57</v>
      </c>
    </row>
    <row r="1233" spans="1:7" x14ac:dyDescent="0.25">
      <c r="A1233" s="12" t="s">
        <v>1370</v>
      </c>
      <c r="B1233" s="19">
        <v>1556338004061</v>
      </c>
      <c r="C1233" s="12" t="s">
        <v>5526</v>
      </c>
      <c r="D1233" s="12" t="s">
        <v>51</v>
      </c>
      <c r="E1233" s="6" t="s">
        <v>5527</v>
      </c>
      <c r="F1233" s="5">
        <f>decoded__2[[#This Row],[FRT_DEC]]-B1232</f>
        <v>9</v>
      </c>
      <c r="G1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INFO]]))),G1232)</f>
        <v>57</v>
      </c>
    </row>
    <row r="1234" spans="1:7" x14ac:dyDescent="0.25">
      <c r="A1234" s="12" t="s">
        <v>1371</v>
      </c>
      <c r="B1234" s="19">
        <v>1556338004063</v>
      </c>
      <c r="C1234" s="12" t="s">
        <v>5528</v>
      </c>
      <c r="D1234" s="12" t="s">
        <v>247</v>
      </c>
      <c r="E1234" s="6" t="s">
        <v>248</v>
      </c>
      <c r="F1234" s="5">
        <f>decoded__2[[#This Row],[FRT_DEC]]-B1233</f>
        <v>2</v>
      </c>
      <c r="G1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INFO]]))),G1233)</f>
        <v>57</v>
      </c>
    </row>
    <row r="1235" spans="1:7" x14ac:dyDescent="0.25">
      <c r="A1235" s="12" t="s">
        <v>1372</v>
      </c>
      <c r="B1235" s="19">
        <v>1556338004068</v>
      </c>
      <c r="C1235" s="12" t="s">
        <v>5529</v>
      </c>
      <c r="D1235" s="12" t="s">
        <v>9</v>
      </c>
      <c r="E1235" s="6" t="s">
        <v>4002</v>
      </c>
      <c r="F1235" s="5">
        <f>decoded__2[[#This Row],[FRT_DEC]]-B1234</f>
        <v>5</v>
      </c>
      <c r="G1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INFO]]))),G1234)</f>
        <v>57</v>
      </c>
    </row>
    <row r="1236" spans="1:7" x14ac:dyDescent="0.25">
      <c r="A1236" s="12" t="s">
        <v>1373</v>
      </c>
      <c r="B1236" s="19">
        <v>1556338004073</v>
      </c>
      <c r="C1236" s="12" t="s">
        <v>5530</v>
      </c>
      <c r="D1236" s="12" t="s">
        <v>11</v>
      </c>
      <c r="E1236" s="6" t="s">
        <v>4022</v>
      </c>
      <c r="F1236" s="5">
        <f>decoded__2[[#This Row],[FRT_DEC]]-B1235</f>
        <v>5</v>
      </c>
      <c r="G1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INFO]]))),G1235)</f>
        <v>57</v>
      </c>
    </row>
    <row r="1237" spans="1:7" x14ac:dyDescent="0.25">
      <c r="A1237" s="12" t="s">
        <v>1374</v>
      </c>
      <c r="B1237" s="19">
        <v>1556338004081</v>
      </c>
      <c r="C1237" s="12" t="s">
        <v>5531</v>
      </c>
      <c r="D1237" s="12" t="s">
        <v>52</v>
      </c>
      <c r="E1237" s="6" t="s">
        <v>53</v>
      </c>
      <c r="F1237" s="5">
        <f>decoded__2[[#This Row],[FRT_DEC]]-B1236</f>
        <v>8</v>
      </c>
      <c r="G1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INFO]]))),G1236)</f>
        <v>57</v>
      </c>
    </row>
    <row r="1238" spans="1:7" x14ac:dyDescent="0.25">
      <c r="A1238" s="12" t="s">
        <v>1375</v>
      </c>
      <c r="B1238" s="19">
        <v>1556338004109</v>
      </c>
      <c r="C1238" s="12" t="s">
        <v>5532</v>
      </c>
      <c r="D1238" s="12" t="s">
        <v>54</v>
      </c>
      <c r="E1238" s="6" t="s">
        <v>5533</v>
      </c>
      <c r="F1238" s="5">
        <f>decoded__2[[#This Row],[FRT_DEC]]-B1237</f>
        <v>28</v>
      </c>
      <c r="G1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INFO]]))),G1237)</f>
        <v>57</v>
      </c>
    </row>
    <row r="1239" spans="1:7" x14ac:dyDescent="0.25">
      <c r="A1239" s="12" t="s">
        <v>1376</v>
      </c>
      <c r="B1239" s="19">
        <v>1556338004115</v>
      </c>
      <c r="C1239" s="12" t="s">
        <v>5534</v>
      </c>
      <c r="D1239" s="12" t="s">
        <v>1131</v>
      </c>
      <c r="E1239" s="6" t="s">
        <v>2126</v>
      </c>
      <c r="F1239" s="5">
        <f>decoded__2[[#This Row],[FRT_DEC]]-B1238</f>
        <v>6</v>
      </c>
      <c r="G1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INFO]]))),G1238)</f>
        <v>57</v>
      </c>
    </row>
    <row r="1240" spans="1:7" x14ac:dyDescent="0.25">
      <c r="A1240" s="12" t="s">
        <v>1377</v>
      </c>
      <c r="B1240" s="19">
        <v>1556338004119</v>
      </c>
      <c r="C1240" s="12" t="s">
        <v>5535</v>
      </c>
      <c r="D1240" s="12" t="s">
        <v>97</v>
      </c>
      <c r="E1240" s="6" t="s">
        <v>2127</v>
      </c>
      <c r="F1240" s="5">
        <f>decoded__2[[#This Row],[FRT_DEC]]-B1239</f>
        <v>4</v>
      </c>
      <c r="G1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INFO]]))),G1239)</f>
        <v>57</v>
      </c>
    </row>
    <row r="1241" spans="1:7" ht="30" x14ac:dyDescent="0.25">
      <c r="A1241" s="12" t="s">
        <v>1378</v>
      </c>
      <c r="B1241" s="19">
        <v>1556338004134</v>
      </c>
      <c r="C1241" s="12" t="s">
        <v>5536</v>
      </c>
      <c r="D1241" s="12" t="s">
        <v>10</v>
      </c>
      <c r="E1241" s="6" t="s">
        <v>5537</v>
      </c>
      <c r="F1241" s="5">
        <f>decoded__2[[#This Row],[FRT_DEC]]-B1240</f>
        <v>15</v>
      </c>
      <c r="G1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INFO]]))),G1240)</f>
        <v>57</v>
      </c>
    </row>
    <row r="1242" spans="1:7" ht="30" x14ac:dyDescent="0.25">
      <c r="A1242" s="12" t="s">
        <v>1379</v>
      </c>
      <c r="B1242" s="19">
        <v>1556338004138</v>
      </c>
      <c r="C1242" s="12" t="s">
        <v>5538</v>
      </c>
      <c r="D1242" s="12" t="s">
        <v>10</v>
      </c>
      <c r="E1242" s="6" t="s">
        <v>5537</v>
      </c>
      <c r="F1242" s="5">
        <f>decoded__2[[#This Row],[FRT_DEC]]-B1241</f>
        <v>4</v>
      </c>
      <c r="G1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INFO]]))),G1241)</f>
        <v>57</v>
      </c>
    </row>
    <row r="1243" spans="1:7" x14ac:dyDescent="0.25">
      <c r="A1243" s="12" t="s">
        <v>1380</v>
      </c>
      <c r="B1243" s="19">
        <v>1556338004141</v>
      </c>
      <c r="C1243" s="12" t="s">
        <v>5539</v>
      </c>
      <c r="D1243" s="12" t="s">
        <v>10</v>
      </c>
      <c r="E1243" s="6" t="s">
        <v>5540</v>
      </c>
      <c r="F1243" s="5">
        <f>decoded__2[[#This Row],[FRT_DEC]]-B1242</f>
        <v>3</v>
      </c>
      <c r="G1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INFO]]))),G1242)</f>
        <v>57</v>
      </c>
    </row>
    <row r="1244" spans="1:7" x14ac:dyDescent="0.25">
      <c r="A1244" s="12" t="s">
        <v>1381</v>
      </c>
      <c r="B1244" s="19">
        <v>1556338004145</v>
      </c>
      <c r="C1244" s="12" t="s">
        <v>5541</v>
      </c>
      <c r="D1244" s="12" t="s">
        <v>1131</v>
      </c>
      <c r="E1244" s="6" t="s">
        <v>2128</v>
      </c>
      <c r="F1244" s="5">
        <f>decoded__2[[#This Row],[FRT_DEC]]-B1243</f>
        <v>4</v>
      </c>
      <c r="G1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INFO]]))),G1243)</f>
        <v>57</v>
      </c>
    </row>
    <row r="1245" spans="1:7" x14ac:dyDescent="0.25">
      <c r="A1245" s="12" t="s">
        <v>1382</v>
      </c>
      <c r="B1245" s="19">
        <v>1556338004148</v>
      </c>
      <c r="C1245" s="12" t="s">
        <v>5542</v>
      </c>
      <c r="D1245" s="12" t="s">
        <v>1131</v>
      </c>
      <c r="E1245" s="6" t="s">
        <v>2128</v>
      </c>
      <c r="F1245" s="5">
        <f>decoded__2[[#This Row],[FRT_DEC]]-B1244</f>
        <v>3</v>
      </c>
      <c r="G1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INFO]]))),G1244)</f>
        <v>57</v>
      </c>
    </row>
    <row r="1246" spans="1:7" x14ac:dyDescent="0.25">
      <c r="A1246" s="12" t="s">
        <v>1383</v>
      </c>
      <c r="B1246" s="19">
        <v>1556338004153</v>
      </c>
      <c r="C1246" s="12" t="s">
        <v>5543</v>
      </c>
      <c r="D1246" s="12" t="s">
        <v>97</v>
      </c>
      <c r="E1246" s="6" t="s">
        <v>2129</v>
      </c>
      <c r="F1246" s="5">
        <f>decoded__2[[#This Row],[FRT_DEC]]-B1245</f>
        <v>5</v>
      </c>
      <c r="G1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INFO]]))),G1245)</f>
        <v>57</v>
      </c>
    </row>
    <row r="1247" spans="1:7" x14ac:dyDescent="0.25">
      <c r="A1247" s="12" t="s">
        <v>1384</v>
      </c>
      <c r="B1247" s="19">
        <v>1556338004156</v>
      </c>
      <c r="C1247" s="12" t="s">
        <v>5544</v>
      </c>
      <c r="D1247" s="12" t="s">
        <v>16</v>
      </c>
      <c r="E1247" s="6" t="s">
        <v>4049</v>
      </c>
      <c r="F1247" s="5">
        <f>decoded__2[[#This Row],[FRT_DEC]]-B1246</f>
        <v>3</v>
      </c>
      <c r="G1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INFO]]))),G1246)</f>
        <v>58</v>
      </c>
    </row>
    <row r="1248" spans="1:7" x14ac:dyDescent="0.25">
      <c r="A1248" s="12" t="s">
        <v>1385</v>
      </c>
      <c r="B1248" s="19">
        <v>1556338004161</v>
      </c>
      <c r="C1248" s="12" t="s">
        <v>5545</v>
      </c>
      <c r="D1248" s="12" t="s">
        <v>97</v>
      </c>
      <c r="E1248" s="6" t="s">
        <v>2130</v>
      </c>
      <c r="F1248" s="5">
        <f>decoded__2[[#This Row],[FRT_DEC]]-B1247</f>
        <v>5</v>
      </c>
      <c r="G1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INFO]]))),G1247)</f>
        <v>58</v>
      </c>
    </row>
    <row r="1249" spans="1:7" x14ac:dyDescent="0.25">
      <c r="A1249" s="12" t="s">
        <v>1386</v>
      </c>
      <c r="B1249" s="19">
        <v>1556338004189</v>
      </c>
      <c r="C1249" s="12" t="s">
        <v>5546</v>
      </c>
      <c r="D1249" s="12" t="s">
        <v>11</v>
      </c>
      <c r="E1249" s="6" t="s">
        <v>4006</v>
      </c>
      <c r="F1249" s="5">
        <f>decoded__2[[#This Row],[FRT_DEC]]-B1248</f>
        <v>28</v>
      </c>
      <c r="G1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INFO]]))),G1248)</f>
        <v>58</v>
      </c>
    </row>
    <row r="1250" spans="1:7" x14ac:dyDescent="0.25">
      <c r="A1250" s="12" t="s">
        <v>1387</v>
      </c>
      <c r="B1250" s="19">
        <v>1556338004198</v>
      </c>
      <c r="C1250" s="12" t="s">
        <v>5547</v>
      </c>
      <c r="D1250" s="12" t="s">
        <v>52</v>
      </c>
      <c r="E1250" s="6" t="s">
        <v>2078</v>
      </c>
      <c r="F1250" s="5">
        <f>decoded__2[[#This Row],[FRT_DEC]]-B1249</f>
        <v>9</v>
      </c>
      <c r="G1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INFO]]))),G1249)</f>
        <v>58</v>
      </c>
    </row>
    <row r="1251" spans="1:7" x14ac:dyDescent="0.25">
      <c r="A1251" s="12" t="s">
        <v>1388</v>
      </c>
      <c r="B1251" s="19">
        <v>1556338004200</v>
      </c>
      <c r="C1251" s="12" t="s">
        <v>5548</v>
      </c>
      <c r="D1251" s="12" t="s">
        <v>2079</v>
      </c>
      <c r="E1251" s="6" t="s">
        <v>4050</v>
      </c>
      <c r="F1251" s="5">
        <f>decoded__2[[#This Row],[FRT_DEC]]-B1250</f>
        <v>2</v>
      </c>
      <c r="G1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INFO]]))),G1250)</f>
        <v>58</v>
      </c>
    </row>
    <row r="1252" spans="1:7" x14ac:dyDescent="0.25">
      <c r="A1252" s="12" t="s">
        <v>1389</v>
      </c>
      <c r="B1252" s="19">
        <v>1556338004225</v>
      </c>
      <c r="C1252" s="12" t="s">
        <v>5549</v>
      </c>
      <c r="D1252" s="12" t="s">
        <v>12</v>
      </c>
      <c r="E1252" s="6" t="s">
        <v>4</v>
      </c>
      <c r="F1252" s="5">
        <f>decoded__2[[#This Row],[FRT_DEC]]-B1251</f>
        <v>25</v>
      </c>
      <c r="G1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INFO]]))),G1251)</f>
        <v>58</v>
      </c>
    </row>
    <row r="1253" spans="1:7" x14ac:dyDescent="0.25">
      <c r="A1253" s="12" t="s">
        <v>1390</v>
      </c>
      <c r="B1253" s="19">
        <v>1556338004229</v>
      </c>
      <c r="C1253" s="12" t="s">
        <v>5550</v>
      </c>
      <c r="D1253" s="12" t="s">
        <v>8</v>
      </c>
      <c r="E1253" s="6" t="s">
        <v>4078</v>
      </c>
      <c r="F1253" s="5">
        <f>decoded__2[[#This Row],[FRT_DEC]]-B1252</f>
        <v>4</v>
      </c>
      <c r="G1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INFO]]))),G1252)</f>
        <v>58</v>
      </c>
    </row>
    <row r="1254" spans="1:7" x14ac:dyDescent="0.25">
      <c r="A1254" s="12" t="s">
        <v>1391</v>
      </c>
      <c r="B1254" s="19">
        <v>1556338004575</v>
      </c>
      <c r="C1254" s="12" t="s">
        <v>5551</v>
      </c>
      <c r="D1254" s="12" t="s">
        <v>12</v>
      </c>
      <c r="E1254" s="6" t="s">
        <v>4</v>
      </c>
      <c r="F1254" s="5">
        <f>decoded__2[[#This Row],[FRT_DEC]]-B1253</f>
        <v>346</v>
      </c>
      <c r="G1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INFO]]))),G1253)</f>
        <v>58</v>
      </c>
    </row>
    <row r="1255" spans="1:7" x14ac:dyDescent="0.25">
      <c r="A1255" s="12" t="s">
        <v>1392</v>
      </c>
      <c r="B1255" s="19">
        <v>1556338004584</v>
      </c>
      <c r="C1255" s="12" t="s">
        <v>5552</v>
      </c>
      <c r="D1255" s="12" t="s">
        <v>8</v>
      </c>
      <c r="E1255" s="6" t="s">
        <v>4089</v>
      </c>
      <c r="F1255" s="5">
        <f>decoded__2[[#This Row],[FRT_DEC]]-B1254</f>
        <v>9</v>
      </c>
      <c r="G1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INFO]]))),G1254)</f>
        <v>58</v>
      </c>
    </row>
    <row r="1256" spans="1:7" x14ac:dyDescent="0.25">
      <c r="A1256" s="12" t="s">
        <v>1393</v>
      </c>
      <c r="B1256" s="19">
        <v>1556338004757</v>
      </c>
      <c r="C1256" s="12" t="s">
        <v>5553</v>
      </c>
      <c r="D1256" s="12" t="s">
        <v>13</v>
      </c>
      <c r="E1256" s="6" t="s">
        <v>5</v>
      </c>
      <c r="F1256" s="5">
        <f>decoded__2[[#This Row],[FRT_DEC]]-B1255</f>
        <v>173</v>
      </c>
      <c r="G1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INFO]]))),G1255)</f>
        <v>58</v>
      </c>
    </row>
    <row r="1257" spans="1:7" x14ac:dyDescent="0.25">
      <c r="A1257" s="12" t="s">
        <v>1394</v>
      </c>
      <c r="B1257" s="19">
        <v>1556338004761</v>
      </c>
      <c r="C1257" s="12" t="s">
        <v>5554</v>
      </c>
      <c r="D1257" s="12" t="s">
        <v>11</v>
      </c>
      <c r="E1257" s="6" t="s">
        <v>4010</v>
      </c>
      <c r="F1257" s="5">
        <f>decoded__2[[#This Row],[FRT_DEC]]-B1256</f>
        <v>4</v>
      </c>
      <c r="G1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INFO]]))),G1256)</f>
        <v>58</v>
      </c>
    </row>
    <row r="1258" spans="1:7" x14ac:dyDescent="0.25">
      <c r="A1258" s="12" t="s">
        <v>1395</v>
      </c>
      <c r="B1258" s="19">
        <v>1556338004833</v>
      </c>
      <c r="C1258" s="12" t="s">
        <v>5555</v>
      </c>
      <c r="D1258" s="12" t="s">
        <v>12</v>
      </c>
      <c r="E1258" s="6" t="s">
        <v>4</v>
      </c>
      <c r="F1258" s="5">
        <f>decoded__2[[#This Row],[FRT_DEC]]-B1257</f>
        <v>72</v>
      </c>
      <c r="G1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INFO]]))),G1257)</f>
        <v>58</v>
      </c>
    </row>
    <row r="1259" spans="1:7" x14ac:dyDescent="0.25">
      <c r="A1259" s="12" t="s">
        <v>1396</v>
      </c>
      <c r="B1259" s="19">
        <v>1556338004837</v>
      </c>
      <c r="C1259" s="12" t="s">
        <v>5556</v>
      </c>
      <c r="D1259" s="12" t="s">
        <v>14</v>
      </c>
      <c r="E1259" s="6" t="s">
        <v>6</v>
      </c>
      <c r="F1259" s="5">
        <f>decoded__2[[#This Row],[FRT_DEC]]-B1258</f>
        <v>4</v>
      </c>
      <c r="G1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INFO]]))),G1258)</f>
        <v>58</v>
      </c>
    </row>
    <row r="1260" spans="1:7" x14ac:dyDescent="0.25">
      <c r="A1260" s="12" t="s">
        <v>1397</v>
      </c>
      <c r="B1260" s="19">
        <v>1556338004845</v>
      </c>
      <c r="C1260" s="12" t="s">
        <v>5557</v>
      </c>
      <c r="D1260" s="12" t="s">
        <v>14</v>
      </c>
      <c r="E1260" s="6" t="s">
        <v>71</v>
      </c>
      <c r="F1260" s="5">
        <f>decoded__2[[#This Row],[FRT_DEC]]-B1259</f>
        <v>8</v>
      </c>
      <c r="G1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INFO]]))),G1259)</f>
        <v>58</v>
      </c>
    </row>
    <row r="1261" spans="1:7" x14ac:dyDescent="0.25">
      <c r="A1261" s="12" t="s">
        <v>1398</v>
      </c>
      <c r="B1261" s="19">
        <v>1556338004865</v>
      </c>
      <c r="C1261" s="12" t="s">
        <v>5558</v>
      </c>
      <c r="D1261" s="12" t="s">
        <v>73</v>
      </c>
      <c r="E1261" s="6" t="s">
        <v>2080</v>
      </c>
      <c r="F1261" s="5">
        <f>decoded__2[[#This Row],[FRT_DEC]]-B1260</f>
        <v>20</v>
      </c>
      <c r="G1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INFO]]))),G1260)</f>
        <v>58</v>
      </c>
    </row>
    <row r="1262" spans="1:7" x14ac:dyDescent="0.25">
      <c r="A1262" s="12" t="s">
        <v>1399</v>
      </c>
      <c r="B1262" s="19">
        <v>1556338004869</v>
      </c>
      <c r="C1262" s="12" t="s">
        <v>5559</v>
      </c>
      <c r="D1262" s="12" t="s">
        <v>2081</v>
      </c>
      <c r="E1262" s="6" t="s">
        <v>2083</v>
      </c>
      <c r="F1262" s="5">
        <f>decoded__2[[#This Row],[FRT_DEC]]-B1261</f>
        <v>4</v>
      </c>
      <c r="G1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INFO]]))),G1261)</f>
        <v>58</v>
      </c>
    </row>
    <row r="1263" spans="1:7" x14ac:dyDescent="0.25">
      <c r="A1263" s="12" t="s">
        <v>1400</v>
      </c>
      <c r="B1263" s="19">
        <v>1556338004874</v>
      </c>
      <c r="C1263" s="12" t="s">
        <v>5560</v>
      </c>
      <c r="D1263" s="12" t="s">
        <v>8</v>
      </c>
      <c r="E1263" s="6" t="s">
        <v>4090</v>
      </c>
      <c r="F1263" s="5">
        <f>decoded__2[[#This Row],[FRT_DEC]]-B1262</f>
        <v>5</v>
      </c>
      <c r="G1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INFO]]))),G1262)</f>
        <v>58</v>
      </c>
    </row>
    <row r="1264" spans="1:7" x14ac:dyDescent="0.25">
      <c r="A1264" s="12" t="s">
        <v>1401</v>
      </c>
      <c r="B1264" s="19">
        <v>1556338005260</v>
      </c>
      <c r="C1264" s="12" t="s">
        <v>5561</v>
      </c>
      <c r="D1264" s="12" t="s">
        <v>55</v>
      </c>
      <c r="E1264" s="6" t="s">
        <v>3730</v>
      </c>
      <c r="F1264" s="5">
        <f>decoded__2[[#This Row],[FRT_DEC]]-B1263</f>
        <v>386</v>
      </c>
      <c r="G1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INFO]]))),G1263)</f>
        <v>58</v>
      </c>
    </row>
    <row r="1265" spans="1:7" x14ac:dyDescent="0.25">
      <c r="A1265" s="12" t="s">
        <v>1402</v>
      </c>
      <c r="B1265" s="19">
        <v>1556338005262</v>
      </c>
      <c r="C1265" s="12" t="s">
        <v>5562</v>
      </c>
      <c r="D1265" s="12" t="s">
        <v>3743</v>
      </c>
      <c r="E1265" s="6" t="s">
        <v>5563</v>
      </c>
      <c r="F1265" s="5">
        <f>decoded__2[[#This Row],[FRT_DEC]]-B1264</f>
        <v>2</v>
      </c>
      <c r="G1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INFO]]))),G1264)</f>
        <v>58</v>
      </c>
    </row>
    <row r="1266" spans="1:7" x14ac:dyDescent="0.25">
      <c r="A1266" s="12" t="s">
        <v>1403</v>
      </c>
      <c r="B1266" s="19">
        <v>1556338005265</v>
      </c>
      <c r="C1266" s="12" t="s">
        <v>5564</v>
      </c>
      <c r="D1266" s="12" t="s">
        <v>3743</v>
      </c>
      <c r="E1266" s="6" t="s">
        <v>3983</v>
      </c>
      <c r="F1266" s="5">
        <f>decoded__2[[#This Row],[FRT_DEC]]-B1265</f>
        <v>3</v>
      </c>
      <c r="G1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INFO]]))),G1265)</f>
        <v>58</v>
      </c>
    </row>
    <row r="1267" spans="1:7" x14ac:dyDescent="0.25">
      <c r="A1267" s="12" t="s">
        <v>1404</v>
      </c>
      <c r="B1267" s="19">
        <v>1556338005298</v>
      </c>
      <c r="C1267" s="12" t="s">
        <v>5565</v>
      </c>
      <c r="D1267" s="12" t="s">
        <v>267</v>
      </c>
      <c r="E1267" s="6" t="s">
        <v>1082</v>
      </c>
      <c r="F1267" s="5">
        <f>decoded__2[[#This Row],[FRT_DEC]]-B1266</f>
        <v>33</v>
      </c>
      <c r="G1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INFO]]))),G1266)</f>
        <v>58</v>
      </c>
    </row>
    <row r="1268" spans="1:7" x14ac:dyDescent="0.25">
      <c r="A1268" s="12" t="s">
        <v>1405</v>
      </c>
      <c r="B1268" s="19">
        <v>1556338005301</v>
      </c>
      <c r="C1268" s="12" t="s">
        <v>5566</v>
      </c>
      <c r="D1268" s="12" t="s">
        <v>269</v>
      </c>
      <c r="E1268" s="6" t="s">
        <v>4092</v>
      </c>
      <c r="F1268" s="5">
        <f>decoded__2[[#This Row],[FRT_DEC]]-B1267</f>
        <v>3</v>
      </c>
      <c r="G1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INFO]]))),G1267)</f>
        <v>58</v>
      </c>
    </row>
    <row r="1269" spans="1:7" x14ac:dyDescent="0.25">
      <c r="A1269" s="12" t="s">
        <v>1406</v>
      </c>
      <c r="B1269" s="19">
        <v>1556338005315</v>
      </c>
      <c r="C1269" s="12" t="s">
        <v>5567</v>
      </c>
      <c r="D1269" s="12" t="s">
        <v>11</v>
      </c>
      <c r="E1269" s="6" t="s">
        <v>4011</v>
      </c>
      <c r="F1269" s="5">
        <f>decoded__2[[#This Row],[FRT_DEC]]-B1268</f>
        <v>14</v>
      </c>
      <c r="G1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INFO]]))),G1268)</f>
        <v>58</v>
      </c>
    </row>
    <row r="1270" spans="1:7" x14ac:dyDescent="0.25">
      <c r="A1270" s="12" t="s">
        <v>1407</v>
      </c>
      <c r="B1270" s="19">
        <v>1556338005336</v>
      </c>
      <c r="C1270" s="12" t="s">
        <v>5568</v>
      </c>
      <c r="D1270" s="12" t="s">
        <v>52</v>
      </c>
      <c r="E1270" s="6" t="s">
        <v>56</v>
      </c>
      <c r="F1270" s="5">
        <f>decoded__2[[#This Row],[FRT_DEC]]-B1269</f>
        <v>21</v>
      </c>
      <c r="G1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INFO]]))),G1269)</f>
        <v>58</v>
      </c>
    </row>
    <row r="1271" spans="1:7" x14ac:dyDescent="0.25">
      <c r="A1271" s="12" t="s">
        <v>1408</v>
      </c>
      <c r="B1271" s="19">
        <v>1556338005342</v>
      </c>
      <c r="C1271" s="12" t="s">
        <v>5569</v>
      </c>
      <c r="D1271" s="12" t="s">
        <v>272</v>
      </c>
      <c r="E1271" s="6" t="s">
        <v>5570</v>
      </c>
      <c r="F1271" s="5">
        <f>decoded__2[[#This Row],[FRT_DEC]]-B1270</f>
        <v>6</v>
      </c>
      <c r="G1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INFO]]))),G1270)</f>
        <v>58</v>
      </c>
    </row>
    <row r="1272" spans="1:7" x14ac:dyDescent="0.25">
      <c r="A1272" s="12" t="s">
        <v>1409</v>
      </c>
      <c r="B1272" s="19">
        <v>1556338005350</v>
      </c>
      <c r="C1272" s="12" t="s">
        <v>5571</v>
      </c>
      <c r="D1272" s="12" t="s">
        <v>1131</v>
      </c>
      <c r="E1272" s="6" t="s">
        <v>3767</v>
      </c>
      <c r="F1272" s="5">
        <f>decoded__2[[#This Row],[FRT_DEC]]-B1271</f>
        <v>8</v>
      </c>
      <c r="G1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INFO]]))),G1271)</f>
        <v>58</v>
      </c>
    </row>
    <row r="1273" spans="1:7" x14ac:dyDescent="0.25">
      <c r="A1273" s="12" t="s">
        <v>1410</v>
      </c>
      <c r="B1273" s="19">
        <v>1556338005355</v>
      </c>
      <c r="C1273" s="12" t="s">
        <v>5572</v>
      </c>
      <c r="D1273" s="12" t="s">
        <v>97</v>
      </c>
      <c r="E1273" s="6" t="s">
        <v>2131</v>
      </c>
      <c r="F1273" s="5">
        <f>decoded__2[[#This Row],[FRT_DEC]]-B1272</f>
        <v>5</v>
      </c>
      <c r="G1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INFO]]))),G1272)</f>
        <v>58</v>
      </c>
    </row>
    <row r="1274" spans="1:7" x14ac:dyDescent="0.25">
      <c r="A1274" s="12" t="s">
        <v>1411</v>
      </c>
      <c r="B1274" s="19">
        <v>1556338005375</v>
      </c>
      <c r="C1274" s="12" t="s">
        <v>5573</v>
      </c>
      <c r="D1274" s="12" t="s">
        <v>3726</v>
      </c>
      <c r="E1274" s="6" t="s">
        <v>5574</v>
      </c>
      <c r="F1274" s="5">
        <f>decoded__2[[#This Row],[FRT_DEC]]-B1273</f>
        <v>20</v>
      </c>
      <c r="G1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INFO]]))),G1273)</f>
        <v>58</v>
      </c>
    </row>
    <row r="1275" spans="1:7" x14ac:dyDescent="0.25">
      <c r="A1275" s="12" t="s">
        <v>1412</v>
      </c>
      <c r="B1275" s="19">
        <v>1556338005378</v>
      </c>
      <c r="C1275" s="12" t="s">
        <v>5575</v>
      </c>
      <c r="D1275" s="12" t="s">
        <v>3726</v>
      </c>
      <c r="E1275" s="6" t="s">
        <v>3986</v>
      </c>
      <c r="F1275" s="5">
        <f>decoded__2[[#This Row],[FRT_DEC]]-B1274</f>
        <v>3</v>
      </c>
      <c r="G1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INFO]]))),G1274)</f>
        <v>58</v>
      </c>
    </row>
    <row r="1276" spans="1:7" x14ac:dyDescent="0.25">
      <c r="A1276" s="12" t="s">
        <v>1413</v>
      </c>
      <c r="B1276" s="19">
        <v>1556338006611</v>
      </c>
      <c r="C1276" s="12" t="s">
        <v>5576</v>
      </c>
      <c r="D1276" s="12" t="s">
        <v>275</v>
      </c>
      <c r="E1276" s="6" t="s">
        <v>4101</v>
      </c>
      <c r="F1276" s="5">
        <f>decoded__2[[#This Row],[FRT_DEC]]-B1275</f>
        <v>1233</v>
      </c>
      <c r="G1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INFO]]))),G1275)</f>
        <v>58</v>
      </c>
    </row>
    <row r="1277" spans="1:7" x14ac:dyDescent="0.25">
      <c r="A1277" s="12" t="s">
        <v>1414</v>
      </c>
      <c r="B1277" s="19">
        <v>1556338006652</v>
      </c>
      <c r="C1277" s="12" t="s">
        <v>5577</v>
      </c>
      <c r="D1277" s="12" t="s">
        <v>12</v>
      </c>
      <c r="E1277" s="6" t="s">
        <v>4</v>
      </c>
      <c r="F1277" s="5">
        <f>decoded__2[[#This Row],[FRT_DEC]]-B1276</f>
        <v>41</v>
      </c>
      <c r="G1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INFO]]))),G1276)</f>
        <v>58</v>
      </c>
    </row>
    <row r="1278" spans="1:7" x14ac:dyDescent="0.25">
      <c r="A1278" s="12" t="s">
        <v>1415</v>
      </c>
      <c r="B1278" s="19">
        <v>1556338006657</v>
      </c>
      <c r="C1278" s="12" t="s">
        <v>5578</v>
      </c>
      <c r="D1278" s="12" t="s">
        <v>8</v>
      </c>
      <c r="E1278" s="6" t="s">
        <v>4080</v>
      </c>
      <c r="F1278" s="5">
        <f>decoded__2[[#This Row],[FRT_DEC]]-B1277</f>
        <v>5</v>
      </c>
      <c r="G1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INFO]]))),G1277)</f>
        <v>58</v>
      </c>
    </row>
    <row r="1279" spans="1:7" x14ac:dyDescent="0.25">
      <c r="A1279" s="12" t="s">
        <v>1416</v>
      </c>
      <c r="B1279" s="19">
        <v>1556338007939</v>
      </c>
      <c r="C1279" s="12" t="s">
        <v>5579</v>
      </c>
      <c r="D1279" s="12" t="s">
        <v>15</v>
      </c>
      <c r="E1279" s="6" t="s">
        <v>5580</v>
      </c>
      <c r="F1279" s="5">
        <f>decoded__2[[#This Row],[FRT_DEC]]-B1278</f>
        <v>1282</v>
      </c>
      <c r="G1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INFO]]))),G1278)</f>
        <v>58</v>
      </c>
    </row>
    <row r="1280" spans="1:7" x14ac:dyDescent="0.25">
      <c r="A1280" s="12" t="s">
        <v>1417</v>
      </c>
      <c r="B1280" s="19">
        <v>1556338007942</v>
      </c>
      <c r="C1280" s="12" t="s">
        <v>5581</v>
      </c>
      <c r="D1280" s="12" t="s">
        <v>15</v>
      </c>
      <c r="E1280" s="6" t="s">
        <v>3987</v>
      </c>
      <c r="F1280" s="5">
        <f>decoded__2[[#This Row],[FRT_DEC]]-B1279</f>
        <v>3</v>
      </c>
      <c r="G1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INFO]]))),G1279)</f>
        <v>58</v>
      </c>
    </row>
    <row r="1281" spans="1:7" x14ac:dyDescent="0.25">
      <c r="A1281" s="12" t="s">
        <v>1418</v>
      </c>
      <c r="B1281" s="19">
        <v>1556338007944</v>
      </c>
      <c r="C1281" s="12" t="s">
        <v>5582</v>
      </c>
      <c r="D1281" s="12" t="s">
        <v>3744</v>
      </c>
      <c r="E1281" s="6" t="s">
        <v>5583</v>
      </c>
      <c r="F1281" s="5">
        <f>decoded__2[[#This Row],[FRT_DEC]]-B1280</f>
        <v>2</v>
      </c>
      <c r="G1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INFO]]))),G1280)</f>
        <v>58</v>
      </c>
    </row>
    <row r="1282" spans="1:7" x14ac:dyDescent="0.25">
      <c r="A1282" s="12" t="s">
        <v>1419</v>
      </c>
      <c r="B1282" s="19">
        <v>1556338007946</v>
      </c>
      <c r="C1282" s="12" t="s">
        <v>5584</v>
      </c>
      <c r="D1282" s="12" t="s">
        <v>3744</v>
      </c>
      <c r="E1282" s="6" t="s">
        <v>3988</v>
      </c>
      <c r="F1282" s="5">
        <f>decoded__2[[#This Row],[FRT_DEC]]-B1281</f>
        <v>2</v>
      </c>
      <c r="G1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INFO]]))),G1281)</f>
        <v>58</v>
      </c>
    </row>
    <row r="1283" spans="1:7" x14ac:dyDescent="0.25">
      <c r="A1283" s="12" t="s">
        <v>1420</v>
      </c>
      <c r="B1283" s="19">
        <v>1556338007981</v>
      </c>
      <c r="C1283" s="12" t="s">
        <v>5585</v>
      </c>
      <c r="D1283" s="12" t="s">
        <v>3765</v>
      </c>
      <c r="E1283" s="6" t="s">
        <v>3766</v>
      </c>
      <c r="F1283" s="5">
        <f>decoded__2[[#This Row],[FRT_DEC]]-B1282</f>
        <v>35</v>
      </c>
      <c r="G1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INFO]]))),G1282)</f>
        <v>58</v>
      </c>
    </row>
    <row r="1284" spans="1:7" ht="30" x14ac:dyDescent="0.25">
      <c r="A1284" s="12" t="s">
        <v>1421</v>
      </c>
      <c r="B1284" s="19">
        <v>1556338007985</v>
      </c>
      <c r="C1284" s="12" t="s">
        <v>5586</v>
      </c>
      <c r="D1284" s="12" t="s">
        <v>267</v>
      </c>
      <c r="E1284" s="6" t="s">
        <v>281</v>
      </c>
      <c r="F1284" s="5">
        <f>decoded__2[[#This Row],[FRT_DEC]]-B1283</f>
        <v>4</v>
      </c>
      <c r="G1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INFO]]))),G1283)</f>
        <v>58</v>
      </c>
    </row>
    <row r="1285" spans="1:7" x14ac:dyDescent="0.25">
      <c r="A1285" s="12" t="s">
        <v>1422</v>
      </c>
      <c r="B1285" s="19">
        <v>1556338007987</v>
      </c>
      <c r="C1285" s="12" t="s">
        <v>5587</v>
      </c>
      <c r="D1285" s="12" t="s">
        <v>269</v>
      </c>
      <c r="E1285" s="6" t="s">
        <v>283</v>
      </c>
      <c r="F1285" s="5">
        <f>decoded__2[[#This Row],[FRT_DEC]]-B1284</f>
        <v>2</v>
      </c>
      <c r="G1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INFO]]))),G1284)</f>
        <v>58</v>
      </c>
    </row>
    <row r="1286" spans="1:7" x14ac:dyDescent="0.25">
      <c r="A1286" s="12" t="s">
        <v>1423</v>
      </c>
      <c r="B1286" s="19">
        <v>1556338007992</v>
      </c>
      <c r="C1286" s="12" t="s">
        <v>5588</v>
      </c>
      <c r="D1286" s="12" t="s">
        <v>1131</v>
      </c>
      <c r="E1286" s="6" t="s">
        <v>2132</v>
      </c>
      <c r="F1286" s="5">
        <f>decoded__2[[#This Row],[FRT_DEC]]-B1285</f>
        <v>5</v>
      </c>
      <c r="G1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INFO]]))),G1285)</f>
        <v>58</v>
      </c>
    </row>
    <row r="1287" spans="1:7" x14ac:dyDescent="0.25">
      <c r="A1287" s="12" t="s">
        <v>1424</v>
      </c>
      <c r="B1287" s="19">
        <v>1556338007997</v>
      </c>
      <c r="C1287" s="12" t="s">
        <v>5589</v>
      </c>
      <c r="D1287" s="12" t="s">
        <v>97</v>
      </c>
      <c r="E1287" s="6" t="s">
        <v>2133</v>
      </c>
      <c r="F1287" s="5">
        <f>decoded__2[[#This Row],[FRT_DEC]]-B1286</f>
        <v>5</v>
      </c>
      <c r="G1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INFO]]))),G1286)</f>
        <v>58</v>
      </c>
    </row>
    <row r="1288" spans="1:7" x14ac:dyDescent="0.25">
      <c r="A1288" s="12" t="s">
        <v>1425</v>
      </c>
      <c r="B1288" s="19">
        <v>1556338008001</v>
      </c>
      <c r="C1288" s="12" t="s">
        <v>5590</v>
      </c>
      <c r="D1288" s="12" t="s">
        <v>97</v>
      </c>
      <c r="E1288" s="6" t="s">
        <v>2134</v>
      </c>
      <c r="F1288" s="5">
        <f>decoded__2[[#This Row],[FRT_DEC]]-B1287</f>
        <v>4</v>
      </c>
      <c r="G1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INFO]]))),G1287)</f>
        <v>58</v>
      </c>
    </row>
    <row r="1289" spans="1:7" x14ac:dyDescent="0.25">
      <c r="A1289" s="12" t="s">
        <v>1426</v>
      </c>
      <c r="B1289" s="19">
        <v>1556338008012</v>
      </c>
      <c r="C1289" s="12" t="s">
        <v>5591</v>
      </c>
      <c r="D1289" s="12" t="s">
        <v>272</v>
      </c>
      <c r="E1289" s="6" t="s">
        <v>5592</v>
      </c>
      <c r="F1289" s="5">
        <f>decoded__2[[#This Row],[FRT_DEC]]-B1288</f>
        <v>11</v>
      </c>
      <c r="G1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INFO]]))),G1288)</f>
        <v>58</v>
      </c>
    </row>
    <row r="1290" spans="1:7" x14ac:dyDescent="0.25">
      <c r="A1290" s="12" t="s">
        <v>1427</v>
      </c>
      <c r="B1290" s="19">
        <v>1556338008543</v>
      </c>
      <c r="C1290" s="12" t="s">
        <v>5593</v>
      </c>
      <c r="D1290" s="12" t="s">
        <v>1131</v>
      </c>
      <c r="E1290" s="6" t="s">
        <v>2135</v>
      </c>
      <c r="F1290" s="5">
        <f>decoded__2[[#This Row],[FRT_DEC]]-B1289</f>
        <v>531</v>
      </c>
      <c r="G1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INFO]]))),G1289)</f>
        <v>58</v>
      </c>
    </row>
    <row r="1291" spans="1:7" x14ac:dyDescent="0.25">
      <c r="A1291" s="12" t="s">
        <v>1428</v>
      </c>
      <c r="B1291" s="19">
        <v>1556338008550</v>
      </c>
      <c r="C1291" s="12" t="s">
        <v>5594</v>
      </c>
      <c r="D1291" s="12" t="s">
        <v>97</v>
      </c>
      <c r="E1291" s="6" t="s">
        <v>2136</v>
      </c>
      <c r="F1291" s="5">
        <f>decoded__2[[#This Row],[FRT_DEC]]-B1290</f>
        <v>7</v>
      </c>
      <c r="G1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INFO]]))),G1290)</f>
        <v>58</v>
      </c>
    </row>
    <row r="1292" spans="1:7" x14ac:dyDescent="0.25">
      <c r="A1292" s="12" t="s">
        <v>1429</v>
      </c>
      <c r="B1292" s="19">
        <v>1556338008575</v>
      </c>
      <c r="C1292" s="12" t="s">
        <v>5595</v>
      </c>
      <c r="D1292" s="12" t="s">
        <v>3727</v>
      </c>
      <c r="E1292" s="6" t="s">
        <v>4102</v>
      </c>
      <c r="F1292" s="5">
        <f>decoded__2[[#This Row],[FRT_DEC]]-B1291</f>
        <v>25</v>
      </c>
      <c r="G1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INFO]]))),G1291)</f>
        <v>58</v>
      </c>
    </row>
    <row r="1293" spans="1:7" x14ac:dyDescent="0.25">
      <c r="A1293" s="12" t="s">
        <v>1430</v>
      </c>
      <c r="B1293" s="19">
        <v>1556338008721</v>
      </c>
      <c r="C1293" s="12" t="s">
        <v>5596</v>
      </c>
      <c r="D1293" s="12" t="s">
        <v>289</v>
      </c>
      <c r="E1293" s="6" t="s">
        <v>4103</v>
      </c>
      <c r="F1293" s="5">
        <f>decoded__2[[#This Row],[FRT_DEC]]-B1292</f>
        <v>146</v>
      </c>
      <c r="G1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INFO]]))),G1292)</f>
        <v>58</v>
      </c>
    </row>
    <row r="1294" spans="1:7" x14ac:dyDescent="0.25">
      <c r="A1294" s="12" t="s">
        <v>1431</v>
      </c>
      <c r="B1294" s="19">
        <v>1556338010049</v>
      </c>
      <c r="C1294" s="12" t="s">
        <v>5597</v>
      </c>
      <c r="D1294" s="12" t="s">
        <v>109</v>
      </c>
      <c r="E1294" s="6" t="s">
        <v>4099</v>
      </c>
      <c r="F1294" s="5">
        <f>decoded__2[[#This Row],[FRT_DEC]]-B1293</f>
        <v>1328</v>
      </c>
      <c r="G1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INFO]]))),G1293)</f>
        <v>58</v>
      </c>
    </row>
    <row r="1295" spans="1:7" x14ac:dyDescent="0.25">
      <c r="A1295" s="12" t="s">
        <v>1432</v>
      </c>
      <c r="B1295" s="19">
        <v>1556338010052</v>
      </c>
      <c r="C1295" s="12" t="s">
        <v>5598</v>
      </c>
      <c r="D1295" s="12" t="s">
        <v>3742</v>
      </c>
      <c r="E1295" s="6" t="s">
        <v>5599</v>
      </c>
      <c r="F1295" s="5">
        <f>decoded__2[[#This Row],[FRT_DEC]]-B1294</f>
        <v>3</v>
      </c>
      <c r="G1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INFO]]))),G1294)</f>
        <v>58</v>
      </c>
    </row>
    <row r="1296" spans="1:7" x14ac:dyDescent="0.25">
      <c r="A1296" s="12" t="s">
        <v>1433</v>
      </c>
      <c r="B1296" s="19">
        <v>1556338010054</v>
      </c>
      <c r="C1296" s="12" t="s">
        <v>5600</v>
      </c>
      <c r="D1296" s="12" t="s">
        <v>3742</v>
      </c>
      <c r="E1296" s="6" t="s">
        <v>3982</v>
      </c>
      <c r="F1296" s="5">
        <f>decoded__2[[#This Row],[FRT_DEC]]-B1295</f>
        <v>2</v>
      </c>
      <c r="G1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INFO]]))),G1295)</f>
        <v>58</v>
      </c>
    </row>
    <row r="1297" spans="1:7" x14ac:dyDescent="0.25">
      <c r="A1297" s="12" t="s">
        <v>1434</v>
      </c>
      <c r="B1297" s="19">
        <v>1556338010088</v>
      </c>
      <c r="C1297" s="12" t="s">
        <v>5601</v>
      </c>
      <c r="D1297" s="12" t="s">
        <v>1131</v>
      </c>
      <c r="E1297" s="6" t="s">
        <v>2137</v>
      </c>
      <c r="F1297" s="5">
        <f>decoded__2[[#This Row],[FRT_DEC]]-B1296</f>
        <v>34</v>
      </c>
      <c r="G1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INFO]]))),G1296)</f>
        <v>58</v>
      </c>
    </row>
    <row r="1298" spans="1:7" x14ac:dyDescent="0.25">
      <c r="A1298" s="12" t="s">
        <v>1435</v>
      </c>
      <c r="B1298" s="19">
        <v>1556338010112</v>
      </c>
      <c r="C1298" s="12" t="s">
        <v>5602</v>
      </c>
      <c r="D1298" s="12" t="s">
        <v>97</v>
      </c>
      <c r="E1298" s="6" t="s">
        <v>2138</v>
      </c>
      <c r="F1298" s="5">
        <f>decoded__2[[#This Row],[FRT_DEC]]-B1297</f>
        <v>24</v>
      </c>
      <c r="G1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INFO]]))),G1297)</f>
        <v>58</v>
      </c>
    </row>
    <row r="1299" spans="1:7" x14ac:dyDescent="0.25">
      <c r="A1299" s="12" t="s">
        <v>1436</v>
      </c>
      <c r="B1299" s="19">
        <v>1556338010237</v>
      </c>
      <c r="C1299" s="12" t="s">
        <v>5603</v>
      </c>
      <c r="D1299" s="12" t="s">
        <v>110</v>
      </c>
      <c r="E1299" s="6" t="s">
        <v>290</v>
      </c>
      <c r="F1299" s="5">
        <f>decoded__2[[#This Row],[FRT_DEC]]-B1298</f>
        <v>125</v>
      </c>
      <c r="G1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INFO]]))),G1298)</f>
        <v>58</v>
      </c>
    </row>
    <row r="1300" spans="1:7" x14ac:dyDescent="0.25">
      <c r="A1300" s="12" t="s">
        <v>1437</v>
      </c>
      <c r="B1300" s="19">
        <v>1556338010242</v>
      </c>
      <c r="C1300" s="12" t="s">
        <v>5604</v>
      </c>
      <c r="D1300" s="12" t="s">
        <v>112</v>
      </c>
      <c r="E1300" s="6" t="s">
        <v>3769</v>
      </c>
      <c r="F1300" s="5">
        <f>decoded__2[[#This Row],[FRT_DEC]]-B1299</f>
        <v>5</v>
      </c>
      <c r="G1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INFO]]))),G1299)</f>
        <v>58</v>
      </c>
    </row>
    <row r="1301" spans="1:7" x14ac:dyDescent="0.25">
      <c r="A1301" s="12" t="s">
        <v>1438</v>
      </c>
      <c r="B1301" s="19">
        <v>1556338010260</v>
      </c>
      <c r="C1301" s="12" t="s">
        <v>5605</v>
      </c>
      <c r="D1301" s="12" t="s">
        <v>1131</v>
      </c>
      <c r="E1301" s="6" t="s">
        <v>2139</v>
      </c>
      <c r="F1301" s="5">
        <f>decoded__2[[#This Row],[FRT_DEC]]-B1300</f>
        <v>18</v>
      </c>
      <c r="G1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INFO]]))),G1300)</f>
        <v>58</v>
      </c>
    </row>
    <row r="1302" spans="1:7" x14ac:dyDescent="0.25">
      <c r="A1302" s="12" t="s">
        <v>1439</v>
      </c>
      <c r="B1302" s="19">
        <v>1556338010265</v>
      </c>
      <c r="C1302" s="12" t="s">
        <v>5606</v>
      </c>
      <c r="D1302" s="12" t="s">
        <v>97</v>
      </c>
      <c r="E1302" s="6" t="s">
        <v>2140</v>
      </c>
      <c r="F1302" s="5">
        <f>decoded__2[[#This Row],[FRT_DEC]]-B1301</f>
        <v>5</v>
      </c>
      <c r="G1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INFO]]))),G1301)</f>
        <v>58</v>
      </c>
    </row>
    <row r="1303" spans="1:7" x14ac:dyDescent="0.25">
      <c r="A1303" s="12" t="s">
        <v>1440</v>
      </c>
      <c r="B1303" s="19">
        <v>1556338010353</v>
      </c>
      <c r="C1303" s="12" t="s">
        <v>5607</v>
      </c>
      <c r="D1303" s="12" t="s">
        <v>1131</v>
      </c>
      <c r="E1303" s="6" t="s">
        <v>2141</v>
      </c>
      <c r="F1303" s="5">
        <f>decoded__2[[#This Row],[FRT_DEC]]-B1302</f>
        <v>88</v>
      </c>
      <c r="G1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INFO]]))),G1302)</f>
        <v>58</v>
      </c>
    </row>
    <row r="1304" spans="1:7" x14ac:dyDescent="0.25">
      <c r="A1304" s="12" t="s">
        <v>1441</v>
      </c>
      <c r="B1304" s="19">
        <v>1556338010357</v>
      </c>
      <c r="C1304" s="12" t="s">
        <v>5608</v>
      </c>
      <c r="D1304" s="12" t="s">
        <v>97</v>
      </c>
      <c r="E1304" s="6" t="s">
        <v>2142</v>
      </c>
      <c r="F1304" s="5">
        <f>decoded__2[[#This Row],[FRT_DEC]]-B1303</f>
        <v>4</v>
      </c>
      <c r="G1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INFO]]))),G1303)</f>
        <v>58</v>
      </c>
    </row>
    <row r="1305" spans="1:7" x14ac:dyDescent="0.25">
      <c r="A1305" s="12" t="s">
        <v>1442</v>
      </c>
      <c r="B1305" s="19">
        <v>1556338010363</v>
      </c>
      <c r="C1305" s="12" t="s">
        <v>5609</v>
      </c>
      <c r="D1305" s="12" t="s">
        <v>11</v>
      </c>
      <c r="E1305" s="6" t="s">
        <v>4006</v>
      </c>
      <c r="F1305" s="5">
        <f>decoded__2[[#This Row],[FRT_DEC]]-B1304</f>
        <v>6</v>
      </c>
      <c r="G1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INFO]]))),G1304)</f>
        <v>58</v>
      </c>
    </row>
    <row r="1306" spans="1:7" x14ac:dyDescent="0.25">
      <c r="A1306" s="12" t="s">
        <v>1443</v>
      </c>
      <c r="B1306" s="19">
        <v>1556338010436</v>
      </c>
      <c r="C1306" s="12" t="s">
        <v>5610</v>
      </c>
      <c r="D1306" s="12" t="s">
        <v>52</v>
      </c>
      <c r="E1306" s="6" t="s">
        <v>2078</v>
      </c>
      <c r="F1306" s="5">
        <f>decoded__2[[#This Row],[FRT_DEC]]-B1305</f>
        <v>73</v>
      </c>
      <c r="G1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INFO]]))),G1305)</f>
        <v>58</v>
      </c>
    </row>
    <row r="1307" spans="1:7" x14ac:dyDescent="0.25">
      <c r="A1307" s="12" t="s">
        <v>1444</v>
      </c>
      <c r="B1307" s="19">
        <v>1556338010439</v>
      </c>
      <c r="C1307" s="12" t="s">
        <v>5611</v>
      </c>
      <c r="D1307" s="12" t="s">
        <v>2079</v>
      </c>
      <c r="E1307" s="6" t="s">
        <v>4050</v>
      </c>
      <c r="F1307" s="5">
        <f>decoded__2[[#This Row],[FRT_DEC]]-B1306</f>
        <v>3</v>
      </c>
      <c r="G1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INFO]]))),G1306)</f>
        <v>58</v>
      </c>
    </row>
    <row r="1308" spans="1:7" x14ac:dyDescent="0.25">
      <c r="A1308" s="12" t="s">
        <v>1445</v>
      </c>
      <c r="B1308" s="19">
        <v>1556338010467</v>
      </c>
      <c r="C1308" s="12" t="s">
        <v>5612</v>
      </c>
      <c r="D1308" s="12" t="s">
        <v>12</v>
      </c>
      <c r="E1308" s="6" t="s">
        <v>4</v>
      </c>
      <c r="F1308" s="5">
        <f>decoded__2[[#This Row],[FRT_DEC]]-B1307</f>
        <v>28</v>
      </c>
      <c r="G1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INFO]]))),G1307)</f>
        <v>58</v>
      </c>
    </row>
    <row r="1309" spans="1:7" x14ac:dyDescent="0.25">
      <c r="A1309" s="12" t="s">
        <v>1446</v>
      </c>
      <c r="B1309" s="19">
        <v>1556338010471</v>
      </c>
      <c r="C1309" s="12" t="s">
        <v>5613</v>
      </c>
      <c r="D1309" s="12" t="s">
        <v>8</v>
      </c>
      <c r="E1309" s="6" t="s">
        <v>4089</v>
      </c>
      <c r="F1309" s="5">
        <f>decoded__2[[#This Row],[FRT_DEC]]-B1308</f>
        <v>4</v>
      </c>
      <c r="G1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INFO]]))),G1308)</f>
        <v>58</v>
      </c>
    </row>
    <row r="1310" spans="1:7" x14ac:dyDescent="0.25">
      <c r="A1310" s="12" t="s">
        <v>1447</v>
      </c>
      <c r="B1310" s="19">
        <v>1556338010651</v>
      </c>
      <c r="C1310" s="12" t="s">
        <v>5614</v>
      </c>
      <c r="D1310" s="12" t="s">
        <v>13</v>
      </c>
      <c r="E1310" s="6" t="s">
        <v>5</v>
      </c>
      <c r="F1310" s="5">
        <f>decoded__2[[#This Row],[FRT_DEC]]-B1309</f>
        <v>180</v>
      </c>
      <c r="G1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INFO]]))),G1309)</f>
        <v>58</v>
      </c>
    </row>
    <row r="1311" spans="1:7" x14ac:dyDescent="0.25">
      <c r="A1311" s="12" t="s">
        <v>1448</v>
      </c>
      <c r="B1311" s="19">
        <v>1556338010655</v>
      </c>
      <c r="C1311" s="12" t="s">
        <v>5615</v>
      </c>
      <c r="D1311" s="12" t="s">
        <v>11</v>
      </c>
      <c r="E1311" s="6" t="s">
        <v>4010</v>
      </c>
      <c r="F1311" s="5">
        <f>decoded__2[[#This Row],[FRT_DEC]]-B1310</f>
        <v>4</v>
      </c>
      <c r="G1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INFO]]))),G1310)</f>
        <v>58</v>
      </c>
    </row>
    <row r="1312" spans="1:7" x14ac:dyDescent="0.25">
      <c r="A1312" s="12" t="s">
        <v>1449</v>
      </c>
      <c r="B1312" s="19">
        <v>1556338010728</v>
      </c>
      <c r="C1312" s="12" t="s">
        <v>5616</v>
      </c>
      <c r="D1312" s="12" t="s">
        <v>12</v>
      </c>
      <c r="E1312" s="6" t="s">
        <v>4</v>
      </c>
      <c r="F1312" s="5">
        <f>decoded__2[[#This Row],[FRT_DEC]]-B1311</f>
        <v>73</v>
      </c>
      <c r="G1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INFO]]))),G1311)</f>
        <v>58</v>
      </c>
    </row>
    <row r="1313" spans="1:7" x14ac:dyDescent="0.25">
      <c r="A1313" s="12" t="s">
        <v>1450</v>
      </c>
      <c r="B1313" s="19">
        <v>1556338010731</v>
      </c>
      <c r="C1313" s="12" t="s">
        <v>5617</v>
      </c>
      <c r="D1313" s="12" t="s">
        <v>14</v>
      </c>
      <c r="E1313" s="6" t="s">
        <v>6</v>
      </c>
      <c r="F1313" s="5">
        <f>decoded__2[[#This Row],[FRT_DEC]]-B1312</f>
        <v>3</v>
      </c>
      <c r="G1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INFO]]))),G1312)</f>
        <v>58</v>
      </c>
    </row>
    <row r="1314" spans="1:7" x14ac:dyDescent="0.25">
      <c r="A1314" s="12" t="s">
        <v>1451</v>
      </c>
      <c r="B1314" s="19">
        <v>1556338010744</v>
      </c>
      <c r="C1314" s="12" t="s">
        <v>5618</v>
      </c>
      <c r="D1314" s="12" t="s">
        <v>14</v>
      </c>
      <c r="E1314" s="6" t="s">
        <v>71</v>
      </c>
      <c r="F1314" s="5">
        <f>decoded__2[[#This Row],[FRT_DEC]]-B1313</f>
        <v>13</v>
      </c>
      <c r="G1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INFO]]))),G1313)</f>
        <v>58</v>
      </c>
    </row>
    <row r="1315" spans="1:7" x14ac:dyDescent="0.25">
      <c r="A1315" s="12" t="s">
        <v>1452</v>
      </c>
      <c r="B1315" s="19">
        <v>1556338010814</v>
      </c>
      <c r="C1315" s="12" t="s">
        <v>5619</v>
      </c>
      <c r="D1315" s="12" t="s">
        <v>73</v>
      </c>
      <c r="E1315" s="6" t="s">
        <v>2080</v>
      </c>
      <c r="F1315" s="5">
        <f>decoded__2[[#This Row],[FRT_DEC]]-B1314</f>
        <v>70</v>
      </c>
      <c r="G1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INFO]]))),G1314)</f>
        <v>58</v>
      </c>
    </row>
    <row r="1316" spans="1:7" x14ac:dyDescent="0.25">
      <c r="A1316" s="12" t="s">
        <v>1453</v>
      </c>
      <c r="B1316" s="19">
        <v>1556338010818</v>
      </c>
      <c r="C1316" s="12" t="s">
        <v>5620</v>
      </c>
      <c r="D1316" s="12" t="s">
        <v>2081</v>
      </c>
      <c r="E1316" s="6" t="s">
        <v>2083</v>
      </c>
      <c r="F1316" s="5">
        <f>decoded__2[[#This Row],[FRT_DEC]]-B1315</f>
        <v>4</v>
      </c>
      <c r="G1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INFO]]))),G1315)</f>
        <v>58</v>
      </c>
    </row>
    <row r="1317" spans="1:7" x14ac:dyDescent="0.25">
      <c r="A1317" s="12" t="s">
        <v>1454</v>
      </c>
      <c r="B1317" s="19">
        <v>1556338010822</v>
      </c>
      <c r="C1317" s="12" t="s">
        <v>5621</v>
      </c>
      <c r="D1317" s="12" t="s">
        <v>8</v>
      </c>
      <c r="E1317" s="6" t="s">
        <v>4090</v>
      </c>
      <c r="F1317" s="5">
        <f>decoded__2[[#This Row],[FRT_DEC]]-B1316</f>
        <v>4</v>
      </c>
      <c r="G1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INFO]]))),G1316)</f>
        <v>58</v>
      </c>
    </row>
    <row r="1318" spans="1:7" x14ac:dyDescent="0.25">
      <c r="A1318" s="12" t="s">
        <v>1455</v>
      </c>
      <c r="B1318" s="19">
        <v>1556338011132</v>
      </c>
      <c r="C1318" s="12" t="s">
        <v>5622</v>
      </c>
      <c r="D1318" s="12" t="s">
        <v>55</v>
      </c>
      <c r="E1318" s="6" t="s">
        <v>3731</v>
      </c>
      <c r="F1318" s="5">
        <f>decoded__2[[#This Row],[FRT_DEC]]-B1317</f>
        <v>310</v>
      </c>
      <c r="G1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INFO]]))),G1317)</f>
        <v>58</v>
      </c>
    </row>
    <row r="1319" spans="1:7" x14ac:dyDescent="0.25">
      <c r="A1319" s="12" t="s">
        <v>1456</v>
      </c>
      <c r="B1319" s="19">
        <v>1556338011136</v>
      </c>
      <c r="C1319" s="12" t="s">
        <v>5623</v>
      </c>
      <c r="D1319" s="12" t="s">
        <v>3743</v>
      </c>
      <c r="E1319" s="6" t="s">
        <v>5624</v>
      </c>
      <c r="F1319" s="5">
        <f>decoded__2[[#This Row],[FRT_DEC]]-B1318</f>
        <v>4</v>
      </c>
      <c r="G1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INFO]]))),G1318)</f>
        <v>58</v>
      </c>
    </row>
    <row r="1320" spans="1:7" x14ac:dyDescent="0.25">
      <c r="A1320" s="12" t="s">
        <v>1457</v>
      </c>
      <c r="B1320" s="19">
        <v>1556338011138</v>
      </c>
      <c r="C1320" s="12" t="s">
        <v>5625</v>
      </c>
      <c r="D1320" s="12" t="s">
        <v>3743</v>
      </c>
      <c r="E1320" s="6" t="s">
        <v>3983</v>
      </c>
      <c r="F1320" s="5">
        <f>decoded__2[[#This Row],[FRT_DEC]]-B1319</f>
        <v>2</v>
      </c>
      <c r="G1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INFO]]))),G1319)</f>
        <v>58</v>
      </c>
    </row>
    <row r="1321" spans="1:7" ht="30" x14ac:dyDescent="0.25">
      <c r="A1321" s="12" t="s">
        <v>1458</v>
      </c>
      <c r="B1321" s="19">
        <v>1556338011169</v>
      </c>
      <c r="C1321" s="12" t="s">
        <v>5626</v>
      </c>
      <c r="D1321" s="12" t="s">
        <v>267</v>
      </c>
      <c r="E1321" s="6" t="s">
        <v>2119</v>
      </c>
      <c r="F1321" s="5">
        <f>decoded__2[[#This Row],[FRT_DEC]]-B1320</f>
        <v>31</v>
      </c>
      <c r="G1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INFO]]))),G1320)</f>
        <v>58</v>
      </c>
    </row>
    <row r="1322" spans="1:7" x14ac:dyDescent="0.25">
      <c r="A1322" s="12" t="s">
        <v>1459</v>
      </c>
      <c r="B1322" s="19">
        <v>1556338011172</v>
      </c>
      <c r="C1322" s="12" t="s">
        <v>5627</v>
      </c>
      <c r="D1322" s="12" t="s">
        <v>269</v>
      </c>
      <c r="E1322" s="6" t="s">
        <v>283</v>
      </c>
      <c r="F1322" s="5">
        <f>decoded__2[[#This Row],[FRT_DEC]]-B1321</f>
        <v>3</v>
      </c>
      <c r="G1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INFO]]))),G1321)</f>
        <v>58</v>
      </c>
    </row>
    <row r="1323" spans="1:7" x14ac:dyDescent="0.25">
      <c r="A1323" s="12" t="s">
        <v>1460</v>
      </c>
      <c r="B1323" s="19">
        <v>1556338011182</v>
      </c>
      <c r="C1323" s="12" t="s">
        <v>5628</v>
      </c>
      <c r="D1323" s="12" t="s">
        <v>291</v>
      </c>
      <c r="E1323" s="6" t="s">
        <v>5629</v>
      </c>
      <c r="F1323" s="5">
        <f>decoded__2[[#This Row],[FRT_DEC]]-B1322</f>
        <v>10</v>
      </c>
      <c r="G1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INFO]]))),G1322)</f>
        <v>58</v>
      </c>
    </row>
    <row r="1324" spans="1:7" x14ac:dyDescent="0.25">
      <c r="A1324" s="12" t="s">
        <v>1461</v>
      </c>
      <c r="B1324" s="19">
        <v>1556338011187</v>
      </c>
      <c r="C1324" s="12" t="s">
        <v>5630</v>
      </c>
      <c r="D1324" s="12" t="s">
        <v>11</v>
      </c>
      <c r="E1324" s="6" t="s">
        <v>4011</v>
      </c>
      <c r="F1324" s="5">
        <f>decoded__2[[#This Row],[FRT_DEC]]-B1323</f>
        <v>5</v>
      </c>
      <c r="G1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INFO]]))),G1323)</f>
        <v>58</v>
      </c>
    </row>
    <row r="1325" spans="1:7" x14ac:dyDescent="0.25">
      <c r="A1325" s="12" t="s">
        <v>1462</v>
      </c>
      <c r="B1325" s="19">
        <v>1556338011210</v>
      </c>
      <c r="C1325" s="12" t="s">
        <v>5631</v>
      </c>
      <c r="D1325" s="12" t="s">
        <v>52</v>
      </c>
      <c r="E1325" s="6" t="s">
        <v>56</v>
      </c>
      <c r="F1325" s="5">
        <f>decoded__2[[#This Row],[FRT_DEC]]-B1324</f>
        <v>23</v>
      </c>
      <c r="G1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INFO]]))),G1324)</f>
        <v>58</v>
      </c>
    </row>
    <row r="1326" spans="1:7" x14ac:dyDescent="0.25">
      <c r="A1326" s="12" t="s">
        <v>1463</v>
      </c>
      <c r="B1326" s="19">
        <v>1556338011217</v>
      </c>
      <c r="C1326" s="12" t="s">
        <v>5632</v>
      </c>
      <c r="D1326" s="12" t="s">
        <v>272</v>
      </c>
      <c r="E1326" s="6" t="s">
        <v>5633</v>
      </c>
      <c r="F1326" s="5">
        <f>decoded__2[[#This Row],[FRT_DEC]]-B1325</f>
        <v>7</v>
      </c>
      <c r="G1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INFO]]))),G1325)</f>
        <v>58</v>
      </c>
    </row>
    <row r="1327" spans="1:7" x14ac:dyDescent="0.25">
      <c r="A1327" s="12" t="s">
        <v>1464</v>
      </c>
      <c r="B1327" s="19">
        <v>1556338011224</v>
      </c>
      <c r="C1327" s="12" t="s">
        <v>5634</v>
      </c>
      <c r="D1327" s="12" t="s">
        <v>1131</v>
      </c>
      <c r="E1327" s="6" t="s">
        <v>2143</v>
      </c>
      <c r="F1327" s="5">
        <f>decoded__2[[#This Row],[FRT_DEC]]-B1326</f>
        <v>7</v>
      </c>
      <c r="G1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INFO]]))),G1326)</f>
        <v>58</v>
      </c>
    </row>
    <row r="1328" spans="1:7" x14ac:dyDescent="0.25">
      <c r="A1328" s="12" t="s">
        <v>1465</v>
      </c>
      <c r="B1328" s="19">
        <v>1556338011228</v>
      </c>
      <c r="C1328" s="12" t="s">
        <v>5635</v>
      </c>
      <c r="D1328" s="12" t="s">
        <v>1131</v>
      </c>
      <c r="E1328" s="6" t="s">
        <v>2144</v>
      </c>
      <c r="F1328" s="5">
        <f>decoded__2[[#This Row],[FRT_DEC]]-B1327</f>
        <v>4</v>
      </c>
      <c r="G1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INFO]]))),G1327)</f>
        <v>58</v>
      </c>
    </row>
    <row r="1329" spans="1:7" x14ac:dyDescent="0.25">
      <c r="A1329" s="12" t="s">
        <v>1466</v>
      </c>
      <c r="B1329" s="19">
        <v>1556338011240</v>
      </c>
      <c r="C1329" s="12" t="s">
        <v>5636</v>
      </c>
      <c r="D1329" s="12" t="s">
        <v>97</v>
      </c>
      <c r="E1329" s="6" t="s">
        <v>2131</v>
      </c>
      <c r="F1329" s="5">
        <f>decoded__2[[#This Row],[FRT_DEC]]-B1328</f>
        <v>12</v>
      </c>
      <c r="G1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INFO]]))),G1328)</f>
        <v>58</v>
      </c>
    </row>
    <row r="1330" spans="1:7" x14ac:dyDescent="0.25">
      <c r="A1330" s="12" t="s">
        <v>1467</v>
      </c>
      <c r="B1330" s="19">
        <v>1556338011271</v>
      </c>
      <c r="C1330" s="12" t="s">
        <v>5637</v>
      </c>
      <c r="D1330" s="12" t="s">
        <v>3726</v>
      </c>
      <c r="E1330" s="6" t="s">
        <v>5638</v>
      </c>
      <c r="F1330" s="5">
        <f>decoded__2[[#This Row],[FRT_DEC]]-B1329</f>
        <v>31</v>
      </c>
      <c r="G1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INFO]]))),G1329)</f>
        <v>58</v>
      </c>
    </row>
    <row r="1331" spans="1:7" x14ac:dyDescent="0.25">
      <c r="A1331" s="12" t="s">
        <v>1468</v>
      </c>
      <c r="B1331" s="19">
        <v>1556338011273</v>
      </c>
      <c r="C1331" s="12" t="s">
        <v>5639</v>
      </c>
      <c r="D1331" s="12" t="s">
        <v>3726</v>
      </c>
      <c r="E1331" s="6" t="s">
        <v>3986</v>
      </c>
      <c r="F1331" s="5">
        <f>decoded__2[[#This Row],[FRT_DEC]]-B1330</f>
        <v>2</v>
      </c>
      <c r="G1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INFO]]))),G1330)</f>
        <v>58</v>
      </c>
    </row>
    <row r="1332" spans="1:7" x14ac:dyDescent="0.25">
      <c r="A1332" s="12" t="s">
        <v>1469</v>
      </c>
      <c r="B1332" s="19">
        <v>1556338012078</v>
      </c>
      <c r="C1332" s="12" t="s">
        <v>5640</v>
      </c>
      <c r="D1332" s="12" t="s">
        <v>275</v>
      </c>
      <c r="E1332" s="6" t="s">
        <v>4101</v>
      </c>
      <c r="F1332" s="5">
        <f>decoded__2[[#This Row],[FRT_DEC]]-B1331</f>
        <v>805</v>
      </c>
      <c r="G1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INFO]]))),G1331)</f>
        <v>58</v>
      </c>
    </row>
    <row r="1333" spans="1:7" x14ac:dyDescent="0.25">
      <c r="A1333" s="12" t="s">
        <v>1470</v>
      </c>
      <c r="B1333" s="19">
        <v>1556338012120</v>
      </c>
      <c r="C1333" s="12" t="s">
        <v>5641</v>
      </c>
      <c r="D1333" s="12" t="s">
        <v>12</v>
      </c>
      <c r="E1333" s="6" t="s">
        <v>4</v>
      </c>
      <c r="F1333" s="5">
        <f>decoded__2[[#This Row],[FRT_DEC]]-B1332</f>
        <v>42</v>
      </c>
      <c r="G1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INFO]]))),G1332)</f>
        <v>58</v>
      </c>
    </row>
    <row r="1334" spans="1:7" x14ac:dyDescent="0.25">
      <c r="A1334" s="12" t="s">
        <v>1471</v>
      </c>
      <c r="B1334" s="19">
        <v>1556338012124</v>
      </c>
      <c r="C1334" s="12" t="s">
        <v>5642</v>
      </c>
      <c r="D1334" s="12" t="s">
        <v>8</v>
      </c>
      <c r="E1334" s="6" t="s">
        <v>4080</v>
      </c>
      <c r="F1334" s="5">
        <f>decoded__2[[#This Row],[FRT_DEC]]-B1333</f>
        <v>4</v>
      </c>
      <c r="G1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INFO]]))),G1333)</f>
        <v>58</v>
      </c>
    </row>
    <row r="1335" spans="1:7" x14ac:dyDescent="0.25">
      <c r="A1335" s="12" t="s">
        <v>1472</v>
      </c>
      <c r="B1335" s="19">
        <v>1556338013407</v>
      </c>
      <c r="C1335" s="12" t="s">
        <v>5643</v>
      </c>
      <c r="D1335" s="12" t="s">
        <v>15</v>
      </c>
      <c r="E1335" s="6" t="s">
        <v>5644</v>
      </c>
      <c r="F1335" s="5">
        <f>decoded__2[[#This Row],[FRT_DEC]]-B1334</f>
        <v>1283</v>
      </c>
      <c r="G1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INFO]]))),G1334)</f>
        <v>58</v>
      </c>
    </row>
    <row r="1336" spans="1:7" x14ac:dyDescent="0.25">
      <c r="A1336" s="12" t="s">
        <v>1473</v>
      </c>
      <c r="B1336" s="19">
        <v>1556338013410</v>
      </c>
      <c r="C1336" s="12" t="s">
        <v>5645</v>
      </c>
      <c r="D1336" s="12" t="s">
        <v>15</v>
      </c>
      <c r="E1336" s="6" t="s">
        <v>3987</v>
      </c>
      <c r="F1336" s="5">
        <f>decoded__2[[#This Row],[FRT_DEC]]-B1335</f>
        <v>3</v>
      </c>
      <c r="G1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INFO]]))),G1335)</f>
        <v>58</v>
      </c>
    </row>
    <row r="1337" spans="1:7" x14ac:dyDescent="0.25">
      <c r="A1337" s="12" t="s">
        <v>1474</v>
      </c>
      <c r="B1337" s="19">
        <v>1556338013412</v>
      </c>
      <c r="C1337" s="12" t="s">
        <v>5646</v>
      </c>
      <c r="D1337" s="12" t="s">
        <v>3744</v>
      </c>
      <c r="E1337" s="6" t="s">
        <v>5647</v>
      </c>
      <c r="F1337" s="5">
        <f>decoded__2[[#This Row],[FRT_DEC]]-B1336</f>
        <v>2</v>
      </c>
      <c r="G1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INFO]]))),G1336)</f>
        <v>58</v>
      </c>
    </row>
    <row r="1338" spans="1:7" x14ac:dyDescent="0.25">
      <c r="A1338" s="12" t="s">
        <v>1475</v>
      </c>
      <c r="B1338" s="19">
        <v>1556338013414</v>
      </c>
      <c r="C1338" s="12" t="s">
        <v>5648</v>
      </c>
      <c r="D1338" s="12" t="s">
        <v>3744</v>
      </c>
      <c r="E1338" s="6" t="s">
        <v>3988</v>
      </c>
      <c r="F1338" s="5">
        <f>decoded__2[[#This Row],[FRT_DEC]]-B1337</f>
        <v>2</v>
      </c>
      <c r="G1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INFO]]))),G1337)</f>
        <v>58</v>
      </c>
    </row>
    <row r="1339" spans="1:7" x14ac:dyDescent="0.25">
      <c r="A1339" s="12" t="s">
        <v>1476</v>
      </c>
      <c r="B1339" s="19">
        <v>1556338013496</v>
      </c>
      <c r="C1339" s="12" t="s">
        <v>5649</v>
      </c>
      <c r="D1339" s="12" t="s">
        <v>3765</v>
      </c>
      <c r="E1339" s="6" t="s">
        <v>3766</v>
      </c>
      <c r="F1339" s="5">
        <f>decoded__2[[#This Row],[FRT_DEC]]-B1338</f>
        <v>82</v>
      </c>
      <c r="G1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INFO]]))),G1338)</f>
        <v>58</v>
      </c>
    </row>
    <row r="1340" spans="1:7" ht="30" x14ac:dyDescent="0.25">
      <c r="A1340" s="12" t="s">
        <v>1477</v>
      </c>
      <c r="B1340" s="19">
        <v>1556338013501</v>
      </c>
      <c r="C1340" s="12" t="s">
        <v>5650</v>
      </c>
      <c r="D1340" s="12" t="s">
        <v>267</v>
      </c>
      <c r="E1340" s="6" t="s">
        <v>2163</v>
      </c>
      <c r="F1340" s="5">
        <f>decoded__2[[#This Row],[FRT_DEC]]-B1339</f>
        <v>5</v>
      </c>
      <c r="G1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INFO]]))),G1339)</f>
        <v>58</v>
      </c>
    </row>
    <row r="1341" spans="1:7" x14ac:dyDescent="0.25">
      <c r="A1341" s="12" t="s">
        <v>1478</v>
      </c>
      <c r="B1341" s="19">
        <v>1556338013503</v>
      </c>
      <c r="C1341" s="12" t="s">
        <v>5651</v>
      </c>
      <c r="D1341" s="12" t="s">
        <v>269</v>
      </c>
      <c r="E1341" s="6" t="s">
        <v>298</v>
      </c>
      <c r="F1341" s="5">
        <f>decoded__2[[#This Row],[FRT_DEC]]-B1340</f>
        <v>2</v>
      </c>
      <c r="G1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INFO]]))),G1340)</f>
        <v>58</v>
      </c>
    </row>
    <row r="1342" spans="1:7" x14ac:dyDescent="0.25">
      <c r="A1342" s="12" t="s">
        <v>1479</v>
      </c>
      <c r="B1342" s="19">
        <v>1556338013510</v>
      </c>
      <c r="C1342" s="12" t="s">
        <v>5652</v>
      </c>
      <c r="D1342" s="12" t="s">
        <v>57</v>
      </c>
      <c r="E1342" s="6" t="s">
        <v>58</v>
      </c>
      <c r="F1342" s="5">
        <f>decoded__2[[#This Row],[FRT_DEC]]-B1341</f>
        <v>7</v>
      </c>
      <c r="G1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INFO]]))),G1341)</f>
        <v>58</v>
      </c>
    </row>
    <row r="1343" spans="1:7" x14ac:dyDescent="0.25">
      <c r="A1343" s="12" t="s">
        <v>1480</v>
      </c>
      <c r="B1343" s="19">
        <v>1556338013514</v>
      </c>
      <c r="C1343" s="12" t="s">
        <v>5653</v>
      </c>
      <c r="D1343" s="12" t="s">
        <v>57</v>
      </c>
      <c r="E1343" s="6" t="s">
        <v>59</v>
      </c>
      <c r="F1343" s="5">
        <f>decoded__2[[#This Row],[FRT_DEC]]-B1342</f>
        <v>4</v>
      </c>
      <c r="G1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INFO]]))),G1342)</f>
        <v>58</v>
      </c>
    </row>
    <row r="1344" spans="1:7" x14ac:dyDescent="0.25">
      <c r="A1344" s="12" t="s">
        <v>1481</v>
      </c>
      <c r="B1344" s="19">
        <v>1556338013518</v>
      </c>
      <c r="C1344" s="12" t="s">
        <v>5654</v>
      </c>
      <c r="D1344" s="12" t="s">
        <v>57</v>
      </c>
      <c r="E1344" s="6" t="s">
        <v>60</v>
      </c>
      <c r="F1344" s="5">
        <f>decoded__2[[#This Row],[FRT_DEC]]-B1343</f>
        <v>4</v>
      </c>
      <c r="G1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INFO]]))),G1343)</f>
        <v>58</v>
      </c>
    </row>
    <row r="1345" spans="1:7" x14ac:dyDescent="0.25">
      <c r="A1345" s="12" t="s">
        <v>1482</v>
      </c>
      <c r="B1345" s="19">
        <v>1556338013521</v>
      </c>
      <c r="C1345" s="12" t="s">
        <v>5655</v>
      </c>
      <c r="D1345" s="12" t="s">
        <v>61</v>
      </c>
      <c r="E1345" s="6" t="s">
        <v>5656</v>
      </c>
      <c r="F1345" s="5">
        <f>decoded__2[[#This Row],[FRT_DEC]]-B1344</f>
        <v>3</v>
      </c>
      <c r="G1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INFO]]))),G1344)</f>
        <v>58</v>
      </c>
    </row>
    <row r="1346" spans="1:7" x14ac:dyDescent="0.25">
      <c r="A1346" s="12" t="s">
        <v>1483</v>
      </c>
      <c r="B1346" s="19">
        <v>1556338013524</v>
      </c>
      <c r="C1346" s="12" t="s">
        <v>5657</v>
      </c>
      <c r="D1346" s="12" t="s">
        <v>62</v>
      </c>
      <c r="E1346" s="6" t="s">
        <v>63</v>
      </c>
      <c r="F1346" s="5">
        <f>decoded__2[[#This Row],[FRT_DEC]]-B1345</f>
        <v>3</v>
      </c>
      <c r="G1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INFO]]))),G1345)</f>
        <v>58</v>
      </c>
    </row>
    <row r="1347" spans="1:7" x14ac:dyDescent="0.25">
      <c r="A1347" s="12" t="s">
        <v>1484</v>
      </c>
      <c r="B1347" s="19">
        <v>1556338013545</v>
      </c>
      <c r="C1347" s="12" t="s">
        <v>5658</v>
      </c>
      <c r="D1347" s="12" t="s">
        <v>1131</v>
      </c>
      <c r="E1347" s="6" t="s">
        <v>2132</v>
      </c>
      <c r="F1347" s="5">
        <f>decoded__2[[#This Row],[FRT_DEC]]-B1346</f>
        <v>21</v>
      </c>
      <c r="G1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INFO]]))),G1346)</f>
        <v>58</v>
      </c>
    </row>
    <row r="1348" spans="1:7" x14ac:dyDescent="0.25">
      <c r="A1348" s="12" t="s">
        <v>1485</v>
      </c>
      <c r="B1348" s="19">
        <v>1556338013551</v>
      </c>
      <c r="C1348" s="12" t="s">
        <v>5659</v>
      </c>
      <c r="D1348" s="12" t="s">
        <v>1131</v>
      </c>
      <c r="E1348" s="6" t="s">
        <v>2145</v>
      </c>
      <c r="F1348" s="5">
        <f>decoded__2[[#This Row],[FRT_DEC]]-B1347</f>
        <v>6</v>
      </c>
      <c r="G1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INFO]]))),G1347)</f>
        <v>58</v>
      </c>
    </row>
    <row r="1349" spans="1:7" x14ac:dyDescent="0.25">
      <c r="A1349" s="12" t="s">
        <v>1486</v>
      </c>
      <c r="B1349" s="19">
        <v>1556338013555</v>
      </c>
      <c r="C1349" s="12" t="s">
        <v>5660</v>
      </c>
      <c r="D1349" s="12" t="s">
        <v>65</v>
      </c>
      <c r="E1349" s="6" t="s">
        <v>66</v>
      </c>
      <c r="F1349" s="5">
        <f>decoded__2[[#This Row],[FRT_DEC]]-B1348</f>
        <v>4</v>
      </c>
      <c r="G1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INFO]]))),G1348)</f>
        <v>58</v>
      </c>
    </row>
    <row r="1350" spans="1:7" x14ac:dyDescent="0.25">
      <c r="A1350" s="12" t="s">
        <v>1487</v>
      </c>
      <c r="B1350" s="19">
        <v>1556338013565</v>
      </c>
      <c r="C1350" s="12" t="s">
        <v>5661</v>
      </c>
      <c r="D1350" s="12" t="s">
        <v>11</v>
      </c>
      <c r="E1350" s="6" t="s">
        <v>4023</v>
      </c>
      <c r="F1350" s="5">
        <f>decoded__2[[#This Row],[FRT_DEC]]-B1349</f>
        <v>10</v>
      </c>
      <c r="G1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INFO]]))),G1349)</f>
        <v>58</v>
      </c>
    </row>
    <row r="1351" spans="1:7" x14ac:dyDescent="0.25">
      <c r="A1351" s="12" t="s">
        <v>1488</v>
      </c>
      <c r="B1351" s="19">
        <v>1556338013576</v>
      </c>
      <c r="C1351" s="12" t="s">
        <v>5662</v>
      </c>
      <c r="D1351" s="12" t="s">
        <v>52</v>
      </c>
      <c r="E1351" s="6" t="s">
        <v>754</v>
      </c>
      <c r="F1351" s="5">
        <f>decoded__2[[#This Row],[FRT_DEC]]-B1350</f>
        <v>11</v>
      </c>
      <c r="G1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INFO]]))),G1350)</f>
        <v>58</v>
      </c>
    </row>
    <row r="1352" spans="1:7" x14ac:dyDescent="0.25">
      <c r="A1352" s="12" t="s">
        <v>1489</v>
      </c>
      <c r="B1352" s="19">
        <v>1556338013581</v>
      </c>
      <c r="C1352" s="12" t="s">
        <v>5663</v>
      </c>
      <c r="D1352" s="12" t="s">
        <v>11</v>
      </c>
      <c r="E1352" s="6" t="s">
        <v>4024</v>
      </c>
      <c r="F1352" s="5">
        <f>decoded__2[[#This Row],[FRT_DEC]]-B1351</f>
        <v>5</v>
      </c>
      <c r="G1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INFO]]))),G1351)</f>
        <v>58</v>
      </c>
    </row>
    <row r="1353" spans="1:7" x14ac:dyDescent="0.25">
      <c r="A1353" s="12" t="s">
        <v>1490</v>
      </c>
      <c r="B1353" s="19">
        <v>1556338013590</v>
      </c>
      <c r="C1353" s="12" t="s">
        <v>5664</v>
      </c>
      <c r="D1353" s="12" t="s">
        <v>52</v>
      </c>
      <c r="E1353" s="6" t="s">
        <v>64</v>
      </c>
      <c r="F1353" s="5">
        <f>decoded__2[[#This Row],[FRT_DEC]]-B1352</f>
        <v>9</v>
      </c>
      <c r="G1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INFO]]))),G1352)</f>
        <v>58</v>
      </c>
    </row>
    <row r="1354" spans="1:7" x14ac:dyDescent="0.25">
      <c r="A1354" s="12" t="s">
        <v>1491</v>
      </c>
      <c r="B1354" s="19">
        <v>1556338013595</v>
      </c>
      <c r="C1354" s="12" t="s">
        <v>5665</v>
      </c>
      <c r="D1354" s="12" t="s">
        <v>67</v>
      </c>
      <c r="E1354" s="6" t="s">
        <v>4100</v>
      </c>
      <c r="F1354" s="5">
        <f>decoded__2[[#This Row],[FRT_DEC]]-B1353</f>
        <v>5</v>
      </c>
      <c r="G1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INFO]]))),G1353)</f>
        <v>58</v>
      </c>
    </row>
    <row r="1355" spans="1:7" x14ac:dyDescent="0.25">
      <c r="A1355" s="12" t="s">
        <v>1492</v>
      </c>
      <c r="B1355" s="19">
        <v>1556338013601</v>
      </c>
      <c r="C1355" s="12" t="s">
        <v>5666</v>
      </c>
      <c r="D1355" s="12" t="s">
        <v>97</v>
      </c>
      <c r="E1355" s="6" t="s">
        <v>3741</v>
      </c>
      <c r="F1355" s="5">
        <f>decoded__2[[#This Row],[FRT_DEC]]-B1354</f>
        <v>6</v>
      </c>
      <c r="G1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INFO]]))),G1354)</f>
        <v>58</v>
      </c>
    </row>
    <row r="1356" spans="1:7" x14ac:dyDescent="0.25">
      <c r="A1356" s="12" t="s">
        <v>1493</v>
      </c>
      <c r="B1356" s="19">
        <v>1556338013606</v>
      </c>
      <c r="C1356" s="12" t="s">
        <v>5667</v>
      </c>
      <c r="D1356" s="12" t="s">
        <v>97</v>
      </c>
      <c r="E1356" s="6" t="s">
        <v>2127</v>
      </c>
      <c r="F1356" s="5">
        <f>decoded__2[[#This Row],[FRT_DEC]]-B1355</f>
        <v>5</v>
      </c>
      <c r="G1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INFO]]))),G1355)</f>
        <v>58</v>
      </c>
    </row>
    <row r="1357" spans="1:7" x14ac:dyDescent="0.25">
      <c r="A1357" s="12" t="s">
        <v>1494</v>
      </c>
      <c r="B1357" s="19">
        <v>1556338013619</v>
      </c>
      <c r="C1357" s="12" t="s">
        <v>5668</v>
      </c>
      <c r="D1357" s="12" t="s">
        <v>9</v>
      </c>
      <c r="E1357" s="6" t="s">
        <v>4002</v>
      </c>
      <c r="F1357" s="5">
        <f>decoded__2[[#This Row],[FRT_DEC]]-B1356</f>
        <v>13</v>
      </c>
      <c r="G1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INFO]]))),G1356)</f>
        <v>58</v>
      </c>
    </row>
    <row r="1358" spans="1:7" x14ac:dyDescent="0.25">
      <c r="A1358" s="12" t="s">
        <v>1495</v>
      </c>
      <c r="B1358" s="19">
        <v>1556338013623</v>
      </c>
      <c r="C1358" s="12" t="s">
        <v>5669</v>
      </c>
      <c r="D1358" s="12" t="s">
        <v>97</v>
      </c>
      <c r="E1358" s="6" t="s">
        <v>2146</v>
      </c>
      <c r="F1358" s="5">
        <f>decoded__2[[#This Row],[FRT_DEC]]-B1357</f>
        <v>4</v>
      </c>
      <c r="G1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INFO]]))),G1357)</f>
        <v>58</v>
      </c>
    </row>
    <row r="1359" spans="1:7" x14ac:dyDescent="0.25">
      <c r="A1359" s="12" t="s">
        <v>1496</v>
      </c>
      <c r="B1359" s="19">
        <v>1556338014385</v>
      </c>
      <c r="C1359" s="12" t="s">
        <v>5670</v>
      </c>
      <c r="D1359" s="12" t="s">
        <v>12</v>
      </c>
      <c r="E1359" s="6" t="s">
        <v>4</v>
      </c>
      <c r="F1359" s="5">
        <f>decoded__2[[#This Row],[FRT_DEC]]-B1358</f>
        <v>762</v>
      </c>
      <c r="G1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INFO]]))),G1358)</f>
        <v>58</v>
      </c>
    </row>
    <row r="1360" spans="1:7" x14ac:dyDescent="0.25">
      <c r="A1360" s="12" t="s">
        <v>1497</v>
      </c>
      <c r="B1360" s="19">
        <v>1556338014390</v>
      </c>
      <c r="C1360" s="12" t="s">
        <v>5671</v>
      </c>
      <c r="D1360" s="12" t="s">
        <v>8</v>
      </c>
      <c r="E1360" s="6" t="s">
        <v>4682</v>
      </c>
      <c r="F1360" s="5">
        <f>decoded__2[[#This Row],[FRT_DEC]]-B1359</f>
        <v>5</v>
      </c>
      <c r="G1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INFO]]))),G1359)</f>
        <v>58</v>
      </c>
    </row>
    <row r="1361" spans="1:7" x14ac:dyDescent="0.25">
      <c r="A1361" s="12" t="s">
        <v>1498</v>
      </c>
      <c r="B1361" s="19">
        <v>1556338014489</v>
      </c>
      <c r="C1361" s="12" t="s">
        <v>5672</v>
      </c>
      <c r="D1361" s="12" t="s">
        <v>12</v>
      </c>
      <c r="E1361" s="6" t="s">
        <v>4</v>
      </c>
      <c r="F1361" s="5">
        <f>decoded__2[[#This Row],[FRT_DEC]]-B1360</f>
        <v>99</v>
      </c>
      <c r="G1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INFO]]))),G1360)</f>
        <v>58</v>
      </c>
    </row>
    <row r="1362" spans="1:7" x14ac:dyDescent="0.25">
      <c r="A1362" s="12" t="s">
        <v>1499</v>
      </c>
      <c r="B1362" s="19">
        <v>1556338014495</v>
      </c>
      <c r="C1362" s="12" t="s">
        <v>5673</v>
      </c>
      <c r="D1362" s="12" t="s">
        <v>8</v>
      </c>
      <c r="E1362" s="6" t="s">
        <v>4089</v>
      </c>
      <c r="F1362" s="5">
        <f>decoded__2[[#This Row],[FRT_DEC]]-B1361</f>
        <v>6</v>
      </c>
      <c r="G1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INFO]]))),G1361)</f>
        <v>58</v>
      </c>
    </row>
    <row r="1363" spans="1:7" x14ac:dyDescent="0.25">
      <c r="A1363" s="12" t="s">
        <v>1500</v>
      </c>
      <c r="B1363" s="19">
        <v>1556338014591</v>
      </c>
      <c r="C1363" s="12" t="s">
        <v>5674</v>
      </c>
      <c r="D1363" s="12" t="s">
        <v>13</v>
      </c>
      <c r="E1363" s="6" t="s">
        <v>5</v>
      </c>
      <c r="F1363" s="5">
        <f>decoded__2[[#This Row],[FRT_DEC]]-B1362</f>
        <v>96</v>
      </c>
      <c r="G1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INFO]]))),G1362)</f>
        <v>58</v>
      </c>
    </row>
    <row r="1364" spans="1:7" x14ac:dyDescent="0.25">
      <c r="A1364" s="12" t="s">
        <v>1501</v>
      </c>
      <c r="B1364" s="19">
        <v>1556338014596</v>
      </c>
      <c r="C1364" s="12" t="s">
        <v>5675</v>
      </c>
      <c r="D1364" s="12" t="s">
        <v>11</v>
      </c>
      <c r="E1364" s="6" t="s">
        <v>4021</v>
      </c>
      <c r="F1364" s="5">
        <f>decoded__2[[#This Row],[FRT_DEC]]-B1363</f>
        <v>5</v>
      </c>
      <c r="G1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INFO]]))),G1363)</f>
        <v>58</v>
      </c>
    </row>
    <row r="1365" spans="1:7" x14ac:dyDescent="0.25">
      <c r="A1365" s="12" t="s">
        <v>1502</v>
      </c>
      <c r="B1365" s="19">
        <v>1556338014634</v>
      </c>
      <c r="C1365" s="12" t="s">
        <v>5676</v>
      </c>
      <c r="D1365" s="12" t="s">
        <v>12</v>
      </c>
      <c r="E1365" s="6" t="s">
        <v>4</v>
      </c>
      <c r="F1365" s="5">
        <f>decoded__2[[#This Row],[FRT_DEC]]-B1364</f>
        <v>38</v>
      </c>
      <c r="G1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INFO]]))),G1364)</f>
        <v>58</v>
      </c>
    </row>
    <row r="1366" spans="1:7" x14ac:dyDescent="0.25">
      <c r="A1366" s="12" t="s">
        <v>1503</v>
      </c>
      <c r="B1366" s="19">
        <v>1556338014638</v>
      </c>
      <c r="C1366" s="12" t="s">
        <v>5677</v>
      </c>
      <c r="D1366" s="12" t="s">
        <v>14</v>
      </c>
      <c r="E1366" s="6" t="s">
        <v>6</v>
      </c>
      <c r="F1366" s="5">
        <f>decoded__2[[#This Row],[FRT_DEC]]-B1365</f>
        <v>4</v>
      </c>
      <c r="G1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INFO]]))),G1365)</f>
        <v>58</v>
      </c>
    </row>
    <row r="1367" spans="1:7" x14ac:dyDescent="0.25">
      <c r="A1367" s="12" t="s">
        <v>1504</v>
      </c>
      <c r="B1367" s="19">
        <v>1556338014646</v>
      </c>
      <c r="C1367" s="12" t="s">
        <v>5678</v>
      </c>
      <c r="D1367" s="12" t="s">
        <v>14</v>
      </c>
      <c r="E1367" s="6" t="s">
        <v>36</v>
      </c>
      <c r="F1367" s="5">
        <f>decoded__2[[#This Row],[FRT_DEC]]-B1366</f>
        <v>8</v>
      </c>
      <c r="G1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INFO]]))),G1366)</f>
        <v>58</v>
      </c>
    </row>
    <row r="1368" spans="1:7" x14ac:dyDescent="0.25">
      <c r="A1368" s="12" t="s">
        <v>1505</v>
      </c>
      <c r="B1368" s="19">
        <v>1556338014656</v>
      </c>
      <c r="C1368" s="12" t="s">
        <v>5679</v>
      </c>
      <c r="D1368" s="12" t="s">
        <v>11</v>
      </c>
      <c r="E1368" s="6" t="s">
        <v>4008</v>
      </c>
      <c r="F1368" s="5">
        <f>decoded__2[[#This Row],[FRT_DEC]]-B1367</f>
        <v>10</v>
      </c>
      <c r="G1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INFO]]))),G1367)</f>
        <v>58</v>
      </c>
    </row>
    <row r="1369" spans="1:7" x14ac:dyDescent="0.25">
      <c r="A1369" s="12" t="s">
        <v>1506</v>
      </c>
      <c r="B1369" s="19">
        <v>1556338014676</v>
      </c>
      <c r="C1369" s="12" t="s">
        <v>5680</v>
      </c>
      <c r="D1369" s="12" t="s">
        <v>8</v>
      </c>
      <c r="E1369" s="6" t="s">
        <v>4105</v>
      </c>
      <c r="F1369" s="5">
        <f>decoded__2[[#This Row],[FRT_DEC]]-B1368</f>
        <v>20</v>
      </c>
      <c r="G1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INFO]]))),G1368)</f>
        <v>58</v>
      </c>
    </row>
    <row r="1370" spans="1:7" x14ac:dyDescent="0.25">
      <c r="A1370" s="12" t="s">
        <v>1507</v>
      </c>
      <c r="B1370" s="19">
        <v>1556338014701</v>
      </c>
      <c r="C1370" s="12" t="s">
        <v>5681</v>
      </c>
      <c r="D1370" s="12" t="s">
        <v>12</v>
      </c>
      <c r="E1370" s="6" t="s">
        <v>4</v>
      </c>
      <c r="F1370" s="5">
        <f>decoded__2[[#This Row],[FRT_DEC]]-B1369</f>
        <v>25</v>
      </c>
      <c r="G1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INFO]]))),G1369)</f>
        <v>58</v>
      </c>
    </row>
    <row r="1371" spans="1:7" x14ac:dyDescent="0.25">
      <c r="A1371" s="12" t="s">
        <v>1508</v>
      </c>
      <c r="B1371" s="19">
        <v>1556338014706</v>
      </c>
      <c r="C1371" s="12" t="s">
        <v>5682</v>
      </c>
      <c r="D1371" s="12" t="s">
        <v>8</v>
      </c>
      <c r="E1371" s="6" t="s">
        <v>4079</v>
      </c>
      <c r="F1371" s="5">
        <f>decoded__2[[#This Row],[FRT_DEC]]-B1370</f>
        <v>5</v>
      </c>
      <c r="G1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INFO]]))),G1370)</f>
        <v>58</v>
      </c>
    </row>
    <row r="1372" spans="1:7" x14ac:dyDescent="0.25">
      <c r="A1372" s="12" t="s">
        <v>1509</v>
      </c>
      <c r="B1372" s="19">
        <v>1556338975040</v>
      </c>
      <c r="C1372" s="12" t="s">
        <v>5683</v>
      </c>
      <c r="D1372" s="12" t="s">
        <v>13</v>
      </c>
      <c r="E1372" s="6" t="s">
        <v>5</v>
      </c>
      <c r="F1372" s="5">
        <f>decoded__2[[#This Row],[FRT_DEC]]-B1371</f>
        <v>960334</v>
      </c>
      <c r="G1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INFO]]))),G1371)</f>
        <v>58</v>
      </c>
    </row>
    <row r="1373" spans="1:7" x14ac:dyDescent="0.25">
      <c r="A1373" s="12" t="s">
        <v>1510</v>
      </c>
      <c r="B1373" s="19">
        <v>1556338975044</v>
      </c>
      <c r="C1373" s="12" t="s">
        <v>5684</v>
      </c>
      <c r="D1373" s="12" t="s">
        <v>11</v>
      </c>
      <c r="E1373" s="6" t="s">
        <v>4010</v>
      </c>
      <c r="F1373" s="5">
        <f>decoded__2[[#This Row],[FRT_DEC]]-B1372</f>
        <v>4</v>
      </c>
      <c r="G1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INFO]]))),G1372)</f>
        <v>58</v>
      </c>
    </row>
    <row r="1374" spans="1:7" x14ac:dyDescent="0.25">
      <c r="A1374" s="12" t="s">
        <v>1511</v>
      </c>
      <c r="B1374" s="19">
        <v>1556338975130</v>
      </c>
      <c r="C1374" s="12" t="s">
        <v>5685</v>
      </c>
      <c r="D1374" s="12" t="s">
        <v>12</v>
      </c>
      <c r="E1374" s="6" t="s">
        <v>4</v>
      </c>
      <c r="F1374" s="5">
        <f>decoded__2[[#This Row],[FRT_DEC]]-B1373</f>
        <v>86</v>
      </c>
      <c r="G1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INFO]]))),G1373)</f>
        <v>58</v>
      </c>
    </row>
    <row r="1375" spans="1:7" x14ac:dyDescent="0.25">
      <c r="A1375" s="12" t="s">
        <v>1512</v>
      </c>
      <c r="B1375" s="19">
        <v>1556338975135</v>
      </c>
      <c r="C1375" s="12" t="s">
        <v>5686</v>
      </c>
      <c r="D1375" s="12" t="s">
        <v>14</v>
      </c>
      <c r="E1375" s="6" t="s">
        <v>6</v>
      </c>
      <c r="F1375" s="5">
        <f>decoded__2[[#This Row],[FRT_DEC]]-B1374</f>
        <v>5</v>
      </c>
      <c r="G1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INFO]]))),G1374)</f>
        <v>58</v>
      </c>
    </row>
    <row r="1376" spans="1:7" x14ac:dyDescent="0.25">
      <c r="A1376" s="12" t="s">
        <v>1513</v>
      </c>
      <c r="B1376" s="19">
        <v>1556338975142</v>
      </c>
      <c r="C1376" s="12" t="s">
        <v>5687</v>
      </c>
      <c r="D1376" s="12" t="s">
        <v>14</v>
      </c>
      <c r="E1376" s="6" t="s">
        <v>71</v>
      </c>
      <c r="F1376" s="5">
        <f>decoded__2[[#This Row],[FRT_DEC]]-B1375</f>
        <v>7</v>
      </c>
      <c r="G1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INFO]]))),G1375)</f>
        <v>58</v>
      </c>
    </row>
    <row r="1377" spans="1:7" x14ac:dyDescent="0.25">
      <c r="A1377" s="12" t="s">
        <v>1514</v>
      </c>
      <c r="B1377" s="19">
        <v>1556338975712</v>
      </c>
      <c r="C1377" s="12" t="s">
        <v>5688</v>
      </c>
      <c r="D1377" s="12" t="s">
        <v>73</v>
      </c>
      <c r="E1377" s="6" t="s">
        <v>2164</v>
      </c>
      <c r="F1377" s="5">
        <f>decoded__2[[#This Row],[FRT_DEC]]-B1376</f>
        <v>570</v>
      </c>
      <c r="G1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INFO]]))),G1376)</f>
        <v>58</v>
      </c>
    </row>
    <row r="1378" spans="1:7" x14ac:dyDescent="0.25">
      <c r="A1378" s="12" t="s">
        <v>1515</v>
      </c>
      <c r="B1378" s="19">
        <v>1556338975715</v>
      </c>
      <c r="C1378" s="12" t="s">
        <v>5689</v>
      </c>
      <c r="D1378" s="12" t="s">
        <v>320</v>
      </c>
      <c r="E1378" s="6" t="s">
        <v>5690</v>
      </c>
      <c r="F1378" s="5">
        <f>decoded__2[[#This Row],[FRT_DEC]]-B1377</f>
        <v>3</v>
      </c>
      <c r="G1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INFO]]))),G1377)</f>
        <v>58</v>
      </c>
    </row>
    <row r="1379" spans="1:7" x14ac:dyDescent="0.25">
      <c r="A1379" s="12" t="s">
        <v>1516</v>
      </c>
      <c r="B1379" s="19">
        <v>1556338975719</v>
      </c>
      <c r="C1379" s="12" t="s">
        <v>5691</v>
      </c>
      <c r="D1379" s="12" t="s">
        <v>241</v>
      </c>
      <c r="E1379" s="6" t="s">
        <v>3764</v>
      </c>
      <c r="F1379" s="5">
        <f>decoded__2[[#This Row],[FRT_DEC]]-B1378</f>
        <v>4</v>
      </c>
      <c r="G1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INFO]]))),G1378)</f>
        <v>58</v>
      </c>
    </row>
    <row r="1380" spans="1:7" x14ac:dyDescent="0.25">
      <c r="A1380" s="12" t="s">
        <v>1517</v>
      </c>
      <c r="B1380" s="19">
        <v>1556338975747</v>
      </c>
      <c r="C1380" s="12" t="s">
        <v>5692</v>
      </c>
      <c r="D1380" s="12" t="s">
        <v>2162</v>
      </c>
      <c r="E1380" s="6" t="s">
        <v>3745</v>
      </c>
      <c r="F1380" s="5">
        <f>decoded__2[[#This Row],[FRT_DEC]]-B1379</f>
        <v>28</v>
      </c>
      <c r="G1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INFO]]))),G1379)</f>
        <v>58</v>
      </c>
    </row>
    <row r="1381" spans="1:7" x14ac:dyDescent="0.25">
      <c r="A1381" s="12" t="s">
        <v>1518</v>
      </c>
      <c r="B1381" s="19">
        <v>1556338975753</v>
      </c>
      <c r="C1381" s="12" t="s">
        <v>5693</v>
      </c>
      <c r="D1381" s="12" t="s">
        <v>74</v>
      </c>
      <c r="E1381" s="6" t="s">
        <v>243</v>
      </c>
      <c r="F1381" s="5">
        <f>decoded__2[[#This Row],[FRT_DEC]]-B1380</f>
        <v>6</v>
      </c>
      <c r="G1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INFO]]))),G1380)</f>
        <v>58</v>
      </c>
    </row>
    <row r="1382" spans="1:7" x14ac:dyDescent="0.25">
      <c r="A1382" s="12" t="s">
        <v>1519</v>
      </c>
      <c r="B1382" s="19">
        <v>1556338975757</v>
      </c>
      <c r="C1382" s="12" t="s">
        <v>5694</v>
      </c>
      <c r="D1382" s="12" t="s">
        <v>74</v>
      </c>
      <c r="E1382" s="6" t="s">
        <v>5695</v>
      </c>
      <c r="F1382" s="5">
        <f>decoded__2[[#This Row],[FRT_DEC]]-B1381</f>
        <v>4</v>
      </c>
      <c r="G1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INFO]]))),G1381)</f>
        <v>58</v>
      </c>
    </row>
    <row r="1383" spans="1:7" x14ac:dyDescent="0.25">
      <c r="A1383" s="12" t="s">
        <v>1520</v>
      </c>
      <c r="B1383" s="19">
        <v>1556338975771</v>
      </c>
      <c r="C1383" s="12" t="s">
        <v>5696</v>
      </c>
      <c r="D1383" s="12" t="s">
        <v>51</v>
      </c>
      <c r="E1383" s="6" t="s">
        <v>3747</v>
      </c>
      <c r="F1383" s="5">
        <f>decoded__2[[#This Row],[FRT_DEC]]-B1382</f>
        <v>14</v>
      </c>
      <c r="G1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INFO]]))),G1382)</f>
        <v>58</v>
      </c>
    </row>
    <row r="1384" spans="1:7" x14ac:dyDescent="0.25">
      <c r="A1384" s="12" t="s">
        <v>1521</v>
      </c>
      <c r="B1384" s="19">
        <v>1556338975774</v>
      </c>
      <c r="C1384" s="12" t="s">
        <v>5697</v>
      </c>
      <c r="D1384" s="12" t="s">
        <v>51</v>
      </c>
      <c r="E1384" s="6" t="s">
        <v>5698</v>
      </c>
      <c r="F1384" s="5">
        <f>decoded__2[[#This Row],[FRT_DEC]]-B1383</f>
        <v>3</v>
      </c>
      <c r="G1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INFO]]))),G1383)</f>
        <v>58</v>
      </c>
    </row>
    <row r="1385" spans="1:7" x14ac:dyDescent="0.25">
      <c r="A1385" s="12" t="s">
        <v>1522</v>
      </c>
      <c r="B1385" s="19">
        <v>1556338975777</v>
      </c>
      <c r="C1385" s="12" t="s">
        <v>5699</v>
      </c>
      <c r="D1385" s="12" t="s">
        <v>247</v>
      </c>
      <c r="E1385" s="6" t="s">
        <v>248</v>
      </c>
      <c r="F1385" s="5">
        <f>decoded__2[[#This Row],[FRT_DEC]]-B1384</f>
        <v>3</v>
      </c>
      <c r="G1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INFO]]))),G1384)</f>
        <v>58</v>
      </c>
    </row>
    <row r="1386" spans="1:7" x14ac:dyDescent="0.25">
      <c r="A1386" s="12" t="s">
        <v>1523</v>
      </c>
      <c r="B1386" s="19">
        <v>1556338975782</v>
      </c>
      <c r="C1386" s="12" t="s">
        <v>5700</v>
      </c>
      <c r="D1386" s="12" t="s">
        <v>11</v>
      </c>
      <c r="E1386" s="6" t="s">
        <v>4019</v>
      </c>
      <c r="F1386" s="5">
        <f>decoded__2[[#This Row],[FRT_DEC]]-B1385</f>
        <v>5</v>
      </c>
      <c r="G1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INFO]]))),G1385)</f>
        <v>58</v>
      </c>
    </row>
    <row r="1387" spans="1:7" x14ac:dyDescent="0.25">
      <c r="A1387" s="12" t="s">
        <v>1524</v>
      </c>
      <c r="B1387" s="19">
        <v>1556338975807</v>
      </c>
      <c r="C1387" s="12" t="s">
        <v>5701</v>
      </c>
      <c r="D1387" s="12" t="s">
        <v>52</v>
      </c>
      <c r="E1387" s="6" t="s">
        <v>321</v>
      </c>
      <c r="F1387" s="5">
        <f>decoded__2[[#This Row],[FRT_DEC]]-B1386</f>
        <v>25</v>
      </c>
      <c r="G1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INFO]]))),G1386)</f>
        <v>58</v>
      </c>
    </row>
    <row r="1388" spans="1:7" x14ac:dyDescent="0.25">
      <c r="A1388" s="12" t="s">
        <v>1525</v>
      </c>
      <c r="B1388" s="19">
        <v>1556338975815</v>
      </c>
      <c r="C1388" s="12" t="s">
        <v>5702</v>
      </c>
      <c r="D1388" s="12" t="s">
        <v>2082</v>
      </c>
      <c r="E1388" s="6" t="s">
        <v>4026</v>
      </c>
      <c r="F1388" s="5">
        <f>decoded__2[[#This Row],[FRT_DEC]]-B1387</f>
        <v>8</v>
      </c>
      <c r="G1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INFO]]))),G1387)</f>
        <v>58</v>
      </c>
    </row>
    <row r="1389" spans="1:7" x14ac:dyDescent="0.25">
      <c r="A1389" s="12" t="s">
        <v>1526</v>
      </c>
      <c r="B1389" s="19">
        <v>1556338975820</v>
      </c>
      <c r="C1389" s="12" t="s">
        <v>5703</v>
      </c>
      <c r="D1389" s="12" t="s">
        <v>322</v>
      </c>
      <c r="E1389" s="6" t="s">
        <v>5704</v>
      </c>
      <c r="F1389" s="5">
        <f>decoded__2[[#This Row],[FRT_DEC]]-B1388</f>
        <v>5</v>
      </c>
      <c r="G1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INFO]]))),G1388)</f>
        <v>58</v>
      </c>
    </row>
    <row r="1390" spans="1:7" x14ac:dyDescent="0.25">
      <c r="A1390" s="12" t="s">
        <v>1527</v>
      </c>
      <c r="B1390" s="19">
        <v>1556338975838</v>
      </c>
      <c r="C1390" s="12" t="s">
        <v>5705</v>
      </c>
      <c r="D1390" s="12" t="s">
        <v>12</v>
      </c>
      <c r="E1390" s="6" t="s">
        <v>4</v>
      </c>
      <c r="F1390" s="5">
        <f>decoded__2[[#This Row],[FRT_DEC]]-B1389</f>
        <v>18</v>
      </c>
      <c r="G1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INFO]]))),G1389)</f>
        <v>58</v>
      </c>
    </row>
    <row r="1391" spans="1:7" x14ac:dyDescent="0.25">
      <c r="A1391" s="12" t="s">
        <v>1528</v>
      </c>
      <c r="B1391" s="19">
        <v>1556338975844</v>
      </c>
      <c r="C1391" s="12" t="s">
        <v>5706</v>
      </c>
      <c r="D1391" s="12" t="s">
        <v>8</v>
      </c>
      <c r="E1391" s="6" t="s">
        <v>4089</v>
      </c>
      <c r="F1391" s="5">
        <f>decoded__2[[#This Row],[FRT_DEC]]-B1390</f>
        <v>6</v>
      </c>
      <c r="G1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INFO]]))),G1390)</f>
        <v>58</v>
      </c>
    </row>
    <row r="1392" spans="1:7" x14ac:dyDescent="0.25">
      <c r="A1392" s="12" t="s">
        <v>1529</v>
      </c>
      <c r="B1392" s="19">
        <v>1556338976764</v>
      </c>
      <c r="C1392" s="12" t="s">
        <v>5707</v>
      </c>
      <c r="D1392" s="12" t="s">
        <v>10</v>
      </c>
      <c r="E1392" s="6" t="s">
        <v>5708</v>
      </c>
      <c r="F1392" s="5">
        <f>decoded__2[[#This Row],[FRT_DEC]]-B1391</f>
        <v>920</v>
      </c>
      <c r="G1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INFO]]))),G1391)</f>
        <v>58</v>
      </c>
    </row>
    <row r="1393" spans="1:7" ht="30" x14ac:dyDescent="0.25">
      <c r="A1393" s="12" t="s">
        <v>1530</v>
      </c>
      <c r="B1393" s="19">
        <v>1556338976768</v>
      </c>
      <c r="C1393" s="12" t="s">
        <v>5709</v>
      </c>
      <c r="D1393" s="12" t="s">
        <v>10</v>
      </c>
      <c r="E1393" s="6" t="s">
        <v>5710</v>
      </c>
      <c r="F1393" s="5">
        <f>decoded__2[[#This Row],[FRT_DEC]]-B1392</f>
        <v>4</v>
      </c>
      <c r="G1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INFO]]))),G1392)</f>
        <v>58</v>
      </c>
    </row>
    <row r="1394" spans="1:7" x14ac:dyDescent="0.25">
      <c r="A1394" s="12" t="s">
        <v>1531</v>
      </c>
      <c r="B1394" s="19">
        <v>1556338976770</v>
      </c>
      <c r="C1394" s="12" t="s">
        <v>5711</v>
      </c>
      <c r="D1394" s="12" t="s">
        <v>10</v>
      </c>
      <c r="E1394" s="6" t="s">
        <v>5712</v>
      </c>
      <c r="F1394" s="5">
        <f>decoded__2[[#This Row],[FRT_DEC]]-B1393</f>
        <v>2</v>
      </c>
      <c r="G1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INFO]]))),G1393)</f>
        <v>58</v>
      </c>
    </row>
    <row r="1395" spans="1:7" x14ac:dyDescent="0.25">
      <c r="A1395" s="12" t="s">
        <v>1532</v>
      </c>
      <c r="B1395" s="19">
        <v>1556338976775</v>
      </c>
      <c r="C1395" s="12" t="s">
        <v>5713</v>
      </c>
      <c r="D1395" s="12" t="s">
        <v>1131</v>
      </c>
      <c r="E1395" s="6" t="s">
        <v>2120</v>
      </c>
      <c r="F1395" s="5">
        <f>decoded__2[[#This Row],[FRT_DEC]]-B1394</f>
        <v>5</v>
      </c>
      <c r="G1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INFO]]))),G1394)</f>
        <v>58</v>
      </c>
    </row>
    <row r="1396" spans="1:7" x14ac:dyDescent="0.25">
      <c r="A1396" s="12" t="s">
        <v>1533</v>
      </c>
      <c r="B1396" s="19">
        <v>1556338976780</v>
      </c>
      <c r="C1396" s="12" t="s">
        <v>5714</v>
      </c>
      <c r="D1396" s="12" t="s">
        <v>1131</v>
      </c>
      <c r="E1396" s="6" t="s">
        <v>2128</v>
      </c>
      <c r="F1396" s="5">
        <f>decoded__2[[#This Row],[FRT_DEC]]-B1395</f>
        <v>5</v>
      </c>
      <c r="G1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INFO]]))),G1395)</f>
        <v>58</v>
      </c>
    </row>
    <row r="1397" spans="1:7" x14ac:dyDescent="0.25">
      <c r="A1397" s="12" t="s">
        <v>1534</v>
      </c>
      <c r="B1397" s="19">
        <v>1556338976784</v>
      </c>
      <c r="C1397" s="12" t="s">
        <v>5715</v>
      </c>
      <c r="D1397" s="12" t="s">
        <v>65</v>
      </c>
      <c r="E1397" s="6" t="s">
        <v>66</v>
      </c>
      <c r="F1397" s="5">
        <f>decoded__2[[#This Row],[FRT_DEC]]-B1396</f>
        <v>4</v>
      </c>
      <c r="G1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INFO]]))),G1396)</f>
        <v>58</v>
      </c>
    </row>
    <row r="1398" spans="1:7" x14ac:dyDescent="0.25">
      <c r="A1398" s="12" t="s">
        <v>1535</v>
      </c>
      <c r="B1398" s="19">
        <v>1556338976790</v>
      </c>
      <c r="C1398" s="12" t="s">
        <v>5716</v>
      </c>
      <c r="D1398" s="12" t="s">
        <v>97</v>
      </c>
      <c r="E1398" s="6" t="s">
        <v>2129</v>
      </c>
      <c r="F1398" s="5">
        <f>decoded__2[[#This Row],[FRT_DEC]]-B1397</f>
        <v>6</v>
      </c>
      <c r="G1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INFO]]))),G1397)</f>
        <v>58</v>
      </c>
    </row>
    <row r="1399" spans="1:7" x14ac:dyDescent="0.25">
      <c r="A1399" s="12" t="s">
        <v>1536</v>
      </c>
      <c r="B1399" s="19">
        <v>1556338976802</v>
      </c>
      <c r="C1399" s="12" t="s">
        <v>5717</v>
      </c>
      <c r="D1399" s="12" t="s">
        <v>9</v>
      </c>
      <c r="E1399" s="6" t="s">
        <v>4002</v>
      </c>
      <c r="F1399" s="5">
        <f>decoded__2[[#This Row],[FRT_DEC]]-B1398</f>
        <v>12</v>
      </c>
      <c r="G1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INFO]]))),G1398)</f>
        <v>58</v>
      </c>
    </row>
    <row r="1400" spans="1:7" x14ac:dyDescent="0.25">
      <c r="A1400" s="12" t="s">
        <v>1537</v>
      </c>
      <c r="B1400" s="19">
        <v>1556338976806</v>
      </c>
      <c r="C1400" s="12" t="s">
        <v>5718</v>
      </c>
      <c r="D1400" s="12" t="s">
        <v>16</v>
      </c>
      <c r="E1400" s="6" t="s">
        <v>4052</v>
      </c>
      <c r="F1400" s="5">
        <f>decoded__2[[#This Row],[FRT_DEC]]-B1399</f>
        <v>4</v>
      </c>
      <c r="G1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INFO]]))),G1399)</f>
        <v>59</v>
      </c>
    </row>
    <row r="1401" spans="1:7" x14ac:dyDescent="0.25">
      <c r="A1401" s="12" t="s">
        <v>1538</v>
      </c>
      <c r="B1401" s="19">
        <v>1556338976839</v>
      </c>
      <c r="C1401" s="12" t="s">
        <v>5719</v>
      </c>
      <c r="D1401" s="12" t="s">
        <v>97</v>
      </c>
      <c r="E1401" s="6" t="s">
        <v>2131</v>
      </c>
      <c r="F1401" s="5">
        <f>decoded__2[[#This Row],[FRT_DEC]]-B1400</f>
        <v>33</v>
      </c>
      <c r="G1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INFO]]))),G1400)</f>
        <v>59</v>
      </c>
    </row>
    <row r="1402" spans="1:7" x14ac:dyDescent="0.25">
      <c r="A1402" s="12" t="s">
        <v>1539</v>
      </c>
      <c r="B1402" s="19">
        <v>1556338976860</v>
      </c>
      <c r="C1402" s="12" t="s">
        <v>5720</v>
      </c>
      <c r="D1402" s="12" t="s">
        <v>3726</v>
      </c>
      <c r="E1402" s="6" t="s">
        <v>5721</v>
      </c>
      <c r="F1402" s="5">
        <f>decoded__2[[#This Row],[FRT_DEC]]-B1401</f>
        <v>21</v>
      </c>
      <c r="G1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INFO]]))),G1401)</f>
        <v>59</v>
      </c>
    </row>
    <row r="1403" spans="1:7" x14ac:dyDescent="0.25">
      <c r="A1403" s="12" t="s">
        <v>1540</v>
      </c>
      <c r="B1403" s="19">
        <v>1556338976865</v>
      </c>
      <c r="C1403" s="12" t="s">
        <v>5722</v>
      </c>
      <c r="D1403" s="12" t="s">
        <v>3726</v>
      </c>
      <c r="E1403" s="6" t="s">
        <v>3986</v>
      </c>
      <c r="F1403" s="5">
        <f>decoded__2[[#This Row],[FRT_DEC]]-B1402</f>
        <v>5</v>
      </c>
      <c r="G1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INFO]]))),G1402)</f>
        <v>59</v>
      </c>
    </row>
    <row r="1404" spans="1:7" x14ac:dyDescent="0.25">
      <c r="A1404" s="12" t="s">
        <v>1541</v>
      </c>
      <c r="B1404" s="19">
        <v>1556338977755</v>
      </c>
      <c r="C1404" s="12" t="s">
        <v>5723</v>
      </c>
      <c r="D1404" s="12" t="s">
        <v>275</v>
      </c>
      <c r="E1404" s="6" t="s">
        <v>3993</v>
      </c>
      <c r="F1404" s="5">
        <f>decoded__2[[#This Row],[FRT_DEC]]-B1403</f>
        <v>890</v>
      </c>
      <c r="G1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INFO]]))),G1403)</f>
        <v>59</v>
      </c>
    </row>
    <row r="1405" spans="1:7" x14ac:dyDescent="0.25">
      <c r="A1405" s="12" t="s">
        <v>1542</v>
      </c>
      <c r="B1405" s="19">
        <v>1556338980845</v>
      </c>
      <c r="C1405" s="12" t="s">
        <v>5724</v>
      </c>
      <c r="D1405" s="12" t="s">
        <v>15</v>
      </c>
      <c r="E1405" s="6" t="s">
        <v>5725</v>
      </c>
      <c r="F1405" s="5">
        <f>decoded__2[[#This Row],[FRT_DEC]]-B1404</f>
        <v>3090</v>
      </c>
      <c r="G1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INFO]]))),G1404)</f>
        <v>59</v>
      </c>
    </row>
    <row r="1406" spans="1:7" x14ac:dyDescent="0.25">
      <c r="A1406" s="12" t="s">
        <v>1543</v>
      </c>
      <c r="B1406" s="19">
        <v>1556338980847</v>
      </c>
      <c r="C1406" s="12" t="s">
        <v>5726</v>
      </c>
      <c r="D1406" s="12" t="s">
        <v>15</v>
      </c>
      <c r="E1406" s="6" t="s">
        <v>3987</v>
      </c>
      <c r="F1406" s="5">
        <f>decoded__2[[#This Row],[FRT_DEC]]-B1405</f>
        <v>2</v>
      </c>
      <c r="G1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INFO]]))),G1405)</f>
        <v>59</v>
      </c>
    </row>
    <row r="1407" spans="1:7" x14ac:dyDescent="0.25">
      <c r="A1407" s="12" t="s">
        <v>1544</v>
      </c>
      <c r="B1407" s="19">
        <v>1556338980850</v>
      </c>
      <c r="C1407" s="12" t="s">
        <v>5727</v>
      </c>
      <c r="D1407" s="12" t="s">
        <v>3744</v>
      </c>
      <c r="E1407" s="6" t="s">
        <v>5728</v>
      </c>
      <c r="F1407" s="5">
        <f>decoded__2[[#This Row],[FRT_DEC]]-B1406</f>
        <v>3</v>
      </c>
      <c r="G1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INFO]]))),G1406)</f>
        <v>59</v>
      </c>
    </row>
    <row r="1408" spans="1:7" x14ac:dyDescent="0.25">
      <c r="A1408" s="12" t="s">
        <v>1545</v>
      </c>
      <c r="B1408" s="19">
        <v>1556338980852</v>
      </c>
      <c r="C1408" s="12" t="s">
        <v>5729</v>
      </c>
      <c r="D1408" s="12" t="s">
        <v>3744</v>
      </c>
      <c r="E1408" s="6" t="s">
        <v>3988</v>
      </c>
      <c r="F1408" s="5">
        <f>decoded__2[[#This Row],[FRT_DEC]]-B1407</f>
        <v>2</v>
      </c>
      <c r="G1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INFO]]))),G1407)</f>
        <v>59</v>
      </c>
    </row>
    <row r="1409" spans="1:7" x14ac:dyDescent="0.25">
      <c r="A1409" s="12" t="s">
        <v>1546</v>
      </c>
      <c r="B1409" s="19">
        <v>1556338980886</v>
      </c>
      <c r="C1409" s="12" t="s">
        <v>5730</v>
      </c>
      <c r="D1409" s="12" t="s">
        <v>3765</v>
      </c>
      <c r="E1409" s="6" t="s">
        <v>3766</v>
      </c>
      <c r="F1409" s="5">
        <f>decoded__2[[#This Row],[FRT_DEC]]-B1408</f>
        <v>34</v>
      </c>
      <c r="G1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INFO]]))),G1408)</f>
        <v>59</v>
      </c>
    </row>
    <row r="1410" spans="1:7" x14ac:dyDescent="0.25">
      <c r="A1410" s="12" t="s">
        <v>1547</v>
      </c>
      <c r="B1410" s="19">
        <v>1556338980891</v>
      </c>
      <c r="C1410" s="12" t="s">
        <v>5731</v>
      </c>
      <c r="D1410" s="12" t="s">
        <v>267</v>
      </c>
      <c r="E1410" s="6" t="s">
        <v>2165</v>
      </c>
      <c r="F1410" s="5">
        <f>decoded__2[[#This Row],[FRT_DEC]]-B1409</f>
        <v>5</v>
      </c>
      <c r="G1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INFO]]))),G1409)</f>
        <v>59</v>
      </c>
    </row>
    <row r="1411" spans="1:7" x14ac:dyDescent="0.25">
      <c r="A1411" s="12" t="s">
        <v>1548</v>
      </c>
      <c r="B1411" s="19">
        <v>1556338980893</v>
      </c>
      <c r="C1411" s="12" t="s">
        <v>5732</v>
      </c>
      <c r="D1411" s="12" t="s">
        <v>269</v>
      </c>
      <c r="E1411" s="6" t="s">
        <v>4086</v>
      </c>
      <c r="F1411" s="5">
        <f>decoded__2[[#This Row],[FRT_DEC]]-B1410</f>
        <v>2</v>
      </c>
      <c r="G1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INFO]]))),G1410)</f>
        <v>59</v>
      </c>
    </row>
    <row r="1412" spans="1:7" x14ac:dyDescent="0.25">
      <c r="A1412" s="12" t="s">
        <v>1549</v>
      </c>
      <c r="B1412" s="19">
        <v>1556338980899</v>
      </c>
      <c r="C1412" s="12" t="s">
        <v>5733</v>
      </c>
      <c r="D1412" s="12" t="s">
        <v>1131</v>
      </c>
      <c r="E1412" s="6" t="s">
        <v>2132</v>
      </c>
      <c r="F1412" s="5">
        <f>decoded__2[[#This Row],[FRT_DEC]]-B1411</f>
        <v>6</v>
      </c>
      <c r="G1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INFO]]))),G1411)</f>
        <v>59</v>
      </c>
    </row>
    <row r="1413" spans="1:7" x14ac:dyDescent="0.25">
      <c r="A1413" s="12" t="s">
        <v>1550</v>
      </c>
      <c r="B1413" s="19">
        <v>1556338980903</v>
      </c>
      <c r="C1413" s="12" t="s">
        <v>5734</v>
      </c>
      <c r="D1413" s="12" t="s">
        <v>97</v>
      </c>
      <c r="E1413" s="6" t="s">
        <v>2133</v>
      </c>
      <c r="F1413" s="5">
        <f>decoded__2[[#This Row],[FRT_DEC]]-B1412</f>
        <v>4</v>
      </c>
      <c r="G1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INFO]]))),G1412)</f>
        <v>59</v>
      </c>
    </row>
    <row r="1414" spans="1:7" x14ac:dyDescent="0.25">
      <c r="A1414" s="12" t="s">
        <v>1551</v>
      </c>
      <c r="B1414" s="19">
        <v>1556338980907</v>
      </c>
      <c r="C1414" s="12" t="s">
        <v>5735</v>
      </c>
      <c r="D1414" s="12" t="s">
        <v>97</v>
      </c>
      <c r="E1414" s="6" t="s">
        <v>2134</v>
      </c>
      <c r="F1414" s="5">
        <f>decoded__2[[#This Row],[FRT_DEC]]-B1413</f>
        <v>4</v>
      </c>
      <c r="G1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INFO]]))),G1413)</f>
        <v>59</v>
      </c>
    </row>
    <row r="1415" spans="1:7" x14ac:dyDescent="0.25">
      <c r="A1415" s="12" t="s">
        <v>1552</v>
      </c>
      <c r="B1415" s="19">
        <v>1556338980917</v>
      </c>
      <c r="C1415" s="12" t="s">
        <v>5736</v>
      </c>
      <c r="D1415" s="12" t="s">
        <v>272</v>
      </c>
      <c r="E1415" s="6" t="s">
        <v>5737</v>
      </c>
      <c r="F1415" s="5">
        <f>decoded__2[[#This Row],[FRT_DEC]]-B1414</f>
        <v>10</v>
      </c>
      <c r="G1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INFO]]))),G1414)</f>
        <v>59</v>
      </c>
    </row>
    <row r="1416" spans="1:7" x14ac:dyDescent="0.25">
      <c r="A1416" s="12" t="s">
        <v>1553</v>
      </c>
      <c r="B1416" s="19">
        <v>1556338981448</v>
      </c>
      <c r="C1416" s="12" t="s">
        <v>5738</v>
      </c>
      <c r="D1416" s="12" t="s">
        <v>1131</v>
      </c>
      <c r="E1416" s="6" t="s">
        <v>2135</v>
      </c>
      <c r="F1416" s="5">
        <f>decoded__2[[#This Row],[FRT_DEC]]-B1415</f>
        <v>531</v>
      </c>
      <c r="G1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INFO]]))),G1415)</f>
        <v>59</v>
      </c>
    </row>
    <row r="1417" spans="1:7" x14ac:dyDescent="0.25">
      <c r="A1417" s="12" t="s">
        <v>1554</v>
      </c>
      <c r="B1417" s="19">
        <v>1556338981455</v>
      </c>
      <c r="C1417" s="12" t="s">
        <v>5739</v>
      </c>
      <c r="D1417" s="12" t="s">
        <v>97</v>
      </c>
      <c r="E1417" s="6" t="s">
        <v>2136</v>
      </c>
      <c r="F1417" s="5">
        <f>decoded__2[[#This Row],[FRT_DEC]]-B1416</f>
        <v>7</v>
      </c>
      <c r="G1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INFO]]))),G1416)</f>
        <v>59</v>
      </c>
    </row>
    <row r="1418" spans="1:7" x14ac:dyDescent="0.25">
      <c r="A1418" s="12" t="s">
        <v>1555</v>
      </c>
      <c r="B1418" s="19">
        <v>1556338981467</v>
      </c>
      <c r="C1418" s="12" t="s">
        <v>5740</v>
      </c>
      <c r="D1418" s="12" t="s">
        <v>3727</v>
      </c>
      <c r="E1418" s="6" t="s">
        <v>3991</v>
      </c>
      <c r="F1418" s="5">
        <f>decoded__2[[#This Row],[FRT_DEC]]-B1417</f>
        <v>12</v>
      </c>
      <c r="G1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INFO]]))),G1417)</f>
        <v>59</v>
      </c>
    </row>
    <row r="1419" spans="1:7" x14ac:dyDescent="0.25">
      <c r="A1419" s="12" t="s">
        <v>1556</v>
      </c>
      <c r="B1419" s="19">
        <v>1556338981608</v>
      </c>
      <c r="C1419" s="12" t="s">
        <v>5741</v>
      </c>
      <c r="D1419" s="12" t="s">
        <v>289</v>
      </c>
      <c r="E1419" s="6" t="s">
        <v>3992</v>
      </c>
      <c r="F1419" s="5">
        <f>decoded__2[[#This Row],[FRT_DEC]]-B1418</f>
        <v>141</v>
      </c>
      <c r="G1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INFO]]))),G1418)</f>
        <v>59</v>
      </c>
    </row>
    <row r="1420" spans="1:7" x14ac:dyDescent="0.25">
      <c r="A1420" s="12" t="s">
        <v>1557</v>
      </c>
      <c r="B1420" s="19">
        <v>1556338982773</v>
      </c>
      <c r="C1420" s="12" t="s">
        <v>5742</v>
      </c>
      <c r="D1420" s="12" t="s">
        <v>109</v>
      </c>
      <c r="E1420" s="6" t="s">
        <v>3759</v>
      </c>
      <c r="F1420" s="5">
        <f>decoded__2[[#This Row],[FRT_DEC]]-B1419</f>
        <v>1165</v>
      </c>
      <c r="G1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INFO]]))),G1419)</f>
        <v>59</v>
      </c>
    </row>
    <row r="1421" spans="1:7" x14ac:dyDescent="0.25">
      <c r="A1421" s="12" t="s">
        <v>1558</v>
      </c>
      <c r="B1421" s="19">
        <v>1556338982776</v>
      </c>
      <c r="C1421" s="12" t="s">
        <v>5743</v>
      </c>
      <c r="D1421" s="12" t="s">
        <v>3742</v>
      </c>
      <c r="E1421" s="6" t="s">
        <v>5744</v>
      </c>
      <c r="F1421" s="5">
        <f>decoded__2[[#This Row],[FRT_DEC]]-B1420</f>
        <v>3</v>
      </c>
      <c r="G1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INFO]]))),G1420)</f>
        <v>59</v>
      </c>
    </row>
    <row r="1422" spans="1:7" x14ac:dyDescent="0.25">
      <c r="A1422" s="12" t="s">
        <v>1559</v>
      </c>
      <c r="B1422" s="19">
        <v>1556338982778</v>
      </c>
      <c r="C1422" s="12" t="s">
        <v>5745</v>
      </c>
      <c r="D1422" s="12" t="s">
        <v>3742</v>
      </c>
      <c r="E1422" s="6" t="s">
        <v>3982</v>
      </c>
      <c r="F1422" s="5">
        <f>decoded__2[[#This Row],[FRT_DEC]]-B1421</f>
        <v>2</v>
      </c>
      <c r="G1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INFO]]))),G1421)</f>
        <v>59</v>
      </c>
    </row>
    <row r="1423" spans="1:7" x14ac:dyDescent="0.25">
      <c r="A1423" s="12" t="s">
        <v>1560</v>
      </c>
      <c r="B1423" s="19">
        <v>1556338982792</v>
      </c>
      <c r="C1423" s="12" t="s">
        <v>5746</v>
      </c>
      <c r="D1423" s="12" t="s">
        <v>1131</v>
      </c>
      <c r="E1423" s="6" t="s">
        <v>2137</v>
      </c>
      <c r="F1423" s="5">
        <f>decoded__2[[#This Row],[FRT_DEC]]-B1422</f>
        <v>14</v>
      </c>
      <c r="G1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INFO]]))),G1422)</f>
        <v>59</v>
      </c>
    </row>
    <row r="1424" spans="1:7" x14ac:dyDescent="0.25">
      <c r="A1424" s="12" t="s">
        <v>1561</v>
      </c>
      <c r="B1424" s="19">
        <v>1556338982798</v>
      </c>
      <c r="C1424" s="12" t="s">
        <v>5747</v>
      </c>
      <c r="D1424" s="12" t="s">
        <v>97</v>
      </c>
      <c r="E1424" s="6" t="s">
        <v>2138</v>
      </c>
      <c r="F1424" s="5">
        <f>decoded__2[[#This Row],[FRT_DEC]]-B1423</f>
        <v>6</v>
      </c>
      <c r="G1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INFO]]))),G1423)</f>
        <v>59</v>
      </c>
    </row>
    <row r="1425" spans="1:7" x14ac:dyDescent="0.25">
      <c r="A1425" s="12" t="s">
        <v>1562</v>
      </c>
      <c r="B1425" s="19">
        <v>1556338982865</v>
      </c>
      <c r="C1425" s="12" t="s">
        <v>5748</v>
      </c>
      <c r="D1425" s="12" t="s">
        <v>110</v>
      </c>
      <c r="E1425" s="6" t="s">
        <v>290</v>
      </c>
      <c r="F1425" s="5">
        <f>decoded__2[[#This Row],[FRT_DEC]]-B1424</f>
        <v>67</v>
      </c>
      <c r="G1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INFO]]))),G1424)</f>
        <v>59</v>
      </c>
    </row>
    <row r="1426" spans="1:7" x14ac:dyDescent="0.25">
      <c r="A1426" s="12" t="s">
        <v>1563</v>
      </c>
      <c r="B1426" s="19">
        <v>1556338982877</v>
      </c>
      <c r="C1426" s="12" t="s">
        <v>5749</v>
      </c>
      <c r="D1426" s="12" t="s">
        <v>1131</v>
      </c>
      <c r="E1426" s="6" t="s">
        <v>2139</v>
      </c>
      <c r="F1426" s="5">
        <f>decoded__2[[#This Row],[FRT_DEC]]-B1425</f>
        <v>12</v>
      </c>
      <c r="G1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INFO]]))),G1425)</f>
        <v>59</v>
      </c>
    </row>
    <row r="1427" spans="1:7" x14ac:dyDescent="0.25">
      <c r="A1427" s="12" t="s">
        <v>1564</v>
      </c>
      <c r="B1427" s="19">
        <v>1556338982882</v>
      </c>
      <c r="C1427" s="12" t="s">
        <v>5750</v>
      </c>
      <c r="D1427" s="12" t="s">
        <v>97</v>
      </c>
      <c r="E1427" s="6" t="s">
        <v>2140</v>
      </c>
      <c r="F1427" s="5">
        <f>decoded__2[[#This Row],[FRT_DEC]]-B1426</f>
        <v>5</v>
      </c>
      <c r="G1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INFO]]))),G1426)</f>
        <v>59</v>
      </c>
    </row>
    <row r="1428" spans="1:7" x14ac:dyDescent="0.25">
      <c r="A1428" s="12" t="s">
        <v>1565</v>
      </c>
      <c r="B1428" s="19">
        <v>1556338983521</v>
      </c>
      <c r="C1428" s="12" t="s">
        <v>5751</v>
      </c>
      <c r="D1428" s="12" t="s">
        <v>112</v>
      </c>
      <c r="E1428" s="6" t="s">
        <v>3757</v>
      </c>
      <c r="F1428" s="5">
        <f>decoded__2[[#This Row],[FRT_DEC]]-B1427</f>
        <v>639</v>
      </c>
      <c r="G1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INFO]]))),G1427)</f>
        <v>59</v>
      </c>
    </row>
    <row r="1429" spans="1:7" x14ac:dyDescent="0.25">
      <c r="A1429" s="12" t="s">
        <v>1566</v>
      </c>
      <c r="B1429" s="19">
        <v>1556338983535</v>
      </c>
      <c r="C1429" s="12" t="s">
        <v>5752</v>
      </c>
      <c r="D1429" s="12" t="s">
        <v>1131</v>
      </c>
      <c r="E1429" s="6" t="s">
        <v>2141</v>
      </c>
      <c r="F1429" s="5">
        <f>decoded__2[[#This Row],[FRT_DEC]]-B1428</f>
        <v>14</v>
      </c>
      <c r="G1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INFO]]))),G1428)</f>
        <v>59</v>
      </c>
    </row>
    <row r="1430" spans="1:7" x14ac:dyDescent="0.25">
      <c r="A1430" s="12" t="s">
        <v>1567</v>
      </c>
      <c r="B1430" s="19">
        <v>1556338983540</v>
      </c>
      <c r="C1430" s="12" t="s">
        <v>5753</v>
      </c>
      <c r="D1430" s="12" t="s">
        <v>97</v>
      </c>
      <c r="E1430" s="6" t="s">
        <v>2142</v>
      </c>
      <c r="F1430" s="5">
        <f>decoded__2[[#This Row],[FRT_DEC]]-B1429</f>
        <v>5</v>
      </c>
      <c r="G1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INFO]]))),G1429)</f>
        <v>59</v>
      </c>
    </row>
    <row r="1431" spans="1:7" x14ac:dyDescent="0.25">
      <c r="A1431" s="12" t="s">
        <v>1568</v>
      </c>
      <c r="B1431" s="19">
        <v>1556338983547</v>
      </c>
      <c r="C1431" s="12" t="s">
        <v>5754</v>
      </c>
      <c r="D1431" s="12" t="s">
        <v>11</v>
      </c>
      <c r="E1431" s="6" t="s">
        <v>4006</v>
      </c>
      <c r="F1431" s="5">
        <f>decoded__2[[#This Row],[FRT_DEC]]-B1430</f>
        <v>7</v>
      </c>
      <c r="G1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INFO]]))),G1430)</f>
        <v>59</v>
      </c>
    </row>
    <row r="1432" spans="1:7" x14ac:dyDescent="0.25">
      <c r="A1432" s="12" t="s">
        <v>1569</v>
      </c>
      <c r="B1432" s="19">
        <v>1556338983556</v>
      </c>
      <c r="C1432" s="12" t="s">
        <v>5755</v>
      </c>
      <c r="D1432" s="12" t="s">
        <v>52</v>
      </c>
      <c r="E1432" s="6" t="s">
        <v>2078</v>
      </c>
      <c r="F1432" s="5">
        <f>decoded__2[[#This Row],[FRT_DEC]]-B1431</f>
        <v>9</v>
      </c>
      <c r="G1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INFO]]))),G1431)</f>
        <v>59</v>
      </c>
    </row>
    <row r="1433" spans="1:7" x14ac:dyDescent="0.25">
      <c r="A1433" s="12" t="s">
        <v>1570</v>
      </c>
      <c r="B1433" s="19">
        <v>1556338983559</v>
      </c>
      <c r="C1433" s="12" t="s">
        <v>5756</v>
      </c>
      <c r="D1433" s="12" t="s">
        <v>2079</v>
      </c>
      <c r="E1433" s="6" t="s">
        <v>4053</v>
      </c>
      <c r="F1433" s="5">
        <f>decoded__2[[#This Row],[FRT_DEC]]-B1432</f>
        <v>3</v>
      </c>
      <c r="G1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INFO]]))),G1432)</f>
        <v>59</v>
      </c>
    </row>
    <row r="1434" spans="1:7" x14ac:dyDescent="0.25">
      <c r="A1434" s="12" t="s">
        <v>1571</v>
      </c>
      <c r="B1434" s="19">
        <v>1556338983582</v>
      </c>
      <c r="C1434" s="12" t="s">
        <v>5757</v>
      </c>
      <c r="D1434" s="12" t="s">
        <v>12</v>
      </c>
      <c r="E1434" s="6" t="s">
        <v>4</v>
      </c>
      <c r="F1434" s="5">
        <f>decoded__2[[#This Row],[FRT_DEC]]-B1433</f>
        <v>23</v>
      </c>
      <c r="G1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INFO]]))),G1433)</f>
        <v>59</v>
      </c>
    </row>
    <row r="1435" spans="1:7" x14ac:dyDescent="0.25">
      <c r="A1435" s="12" t="s">
        <v>1572</v>
      </c>
      <c r="B1435" s="19">
        <v>1556338983591</v>
      </c>
      <c r="C1435" s="12" t="s">
        <v>5758</v>
      </c>
      <c r="D1435" s="12" t="s">
        <v>8</v>
      </c>
      <c r="E1435" s="6" t="s">
        <v>4089</v>
      </c>
      <c r="F1435" s="5">
        <f>decoded__2[[#This Row],[FRT_DEC]]-B1434</f>
        <v>9</v>
      </c>
      <c r="G1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INFO]]))),G1434)</f>
        <v>59</v>
      </c>
    </row>
    <row r="1436" spans="1:7" x14ac:dyDescent="0.25">
      <c r="A1436" s="12" t="s">
        <v>1573</v>
      </c>
      <c r="B1436" s="19">
        <v>1556338983771</v>
      </c>
      <c r="C1436" s="12" t="s">
        <v>5759</v>
      </c>
      <c r="D1436" s="12" t="s">
        <v>13</v>
      </c>
      <c r="E1436" s="6" t="s">
        <v>5</v>
      </c>
      <c r="F1436" s="5">
        <f>decoded__2[[#This Row],[FRT_DEC]]-B1435</f>
        <v>180</v>
      </c>
      <c r="G1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INFO]]))),G1435)</f>
        <v>59</v>
      </c>
    </row>
    <row r="1437" spans="1:7" x14ac:dyDescent="0.25">
      <c r="A1437" s="12" t="s">
        <v>1574</v>
      </c>
      <c r="B1437" s="19">
        <v>1556338983775</v>
      </c>
      <c r="C1437" s="12" t="s">
        <v>5760</v>
      </c>
      <c r="D1437" s="12" t="s">
        <v>11</v>
      </c>
      <c r="E1437" s="6" t="s">
        <v>4005</v>
      </c>
      <c r="F1437" s="5">
        <f>decoded__2[[#This Row],[FRT_DEC]]-B1436</f>
        <v>4</v>
      </c>
      <c r="G1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INFO]]))),G1436)</f>
        <v>59</v>
      </c>
    </row>
    <row r="1438" spans="1:7" x14ac:dyDescent="0.25">
      <c r="A1438" s="12" t="s">
        <v>1575</v>
      </c>
      <c r="B1438" s="19">
        <v>1556338983847</v>
      </c>
      <c r="C1438" s="12" t="s">
        <v>5761</v>
      </c>
      <c r="D1438" s="12" t="s">
        <v>12</v>
      </c>
      <c r="E1438" s="6" t="s">
        <v>4</v>
      </c>
      <c r="F1438" s="5">
        <f>decoded__2[[#This Row],[FRT_DEC]]-B1437</f>
        <v>72</v>
      </c>
      <c r="G1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INFO]]))),G1437)</f>
        <v>59</v>
      </c>
    </row>
    <row r="1439" spans="1:7" x14ac:dyDescent="0.25">
      <c r="A1439" s="12" t="s">
        <v>1576</v>
      </c>
      <c r="B1439" s="19">
        <v>1556338983851</v>
      </c>
      <c r="C1439" s="12" t="s">
        <v>5762</v>
      </c>
      <c r="D1439" s="12" t="s">
        <v>14</v>
      </c>
      <c r="E1439" s="6" t="s">
        <v>6</v>
      </c>
      <c r="F1439" s="5">
        <f>decoded__2[[#This Row],[FRT_DEC]]-B1438</f>
        <v>4</v>
      </c>
      <c r="G1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INFO]]))),G1438)</f>
        <v>59</v>
      </c>
    </row>
    <row r="1440" spans="1:7" x14ac:dyDescent="0.25">
      <c r="A1440" s="12" t="s">
        <v>1577</v>
      </c>
      <c r="B1440" s="19">
        <v>1556338983859</v>
      </c>
      <c r="C1440" s="12" t="s">
        <v>5763</v>
      </c>
      <c r="D1440" s="12" t="s">
        <v>14</v>
      </c>
      <c r="E1440" s="6" t="s">
        <v>71</v>
      </c>
      <c r="F1440" s="5">
        <f>decoded__2[[#This Row],[FRT_DEC]]-B1439</f>
        <v>8</v>
      </c>
      <c r="G1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INFO]]))),G1439)</f>
        <v>59</v>
      </c>
    </row>
    <row r="1441" spans="1:7" x14ac:dyDescent="0.25">
      <c r="A1441" s="12" t="s">
        <v>1578</v>
      </c>
      <c r="B1441" s="19">
        <v>1556338983873</v>
      </c>
      <c r="C1441" s="12" t="s">
        <v>5764</v>
      </c>
      <c r="D1441" s="12" t="s">
        <v>73</v>
      </c>
      <c r="E1441" s="6" t="s">
        <v>2080</v>
      </c>
      <c r="F1441" s="5">
        <f>decoded__2[[#This Row],[FRT_DEC]]-B1440</f>
        <v>14</v>
      </c>
      <c r="G1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INFO]]))),G1440)</f>
        <v>59</v>
      </c>
    </row>
    <row r="1442" spans="1:7" x14ac:dyDescent="0.25">
      <c r="A1442" s="12" t="s">
        <v>1579</v>
      </c>
      <c r="B1442" s="19">
        <v>1556338983877</v>
      </c>
      <c r="C1442" s="12" t="s">
        <v>5765</v>
      </c>
      <c r="D1442" s="12" t="s">
        <v>2081</v>
      </c>
      <c r="E1442" s="6" t="s">
        <v>2083</v>
      </c>
      <c r="F1442" s="5">
        <f>decoded__2[[#This Row],[FRT_DEC]]-B1441</f>
        <v>4</v>
      </c>
      <c r="G1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INFO]]))),G1441)</f>
        <v>59</v>
      </c>
    </row>
    <row r="1443" spans="1:7" x14ac:dyDescent="0.25">
      <c r="A1443" s="12" t="s">
        <v>1580</v>
      </c>
      <c r="B1443" s="19">
        <v>1556338983880</v>
      </c>
      <c r="C1443" s="12" t="s">
        <v>5766</v>
      </c>
      <c r="D1443" s="12" t="s">
        <v>8</v>
      </c>
      <c r="E1443" s="6" t="s">
        <v>4087</v>
      </c>
      <c r="F1443" s="5">
        <f>decoded__2[[#This Row],[FRT_DEC]]-B1442</f>
        <v>3</v>
      </c>
      <c r="G1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INFO]]))),G1442)</f>
        <v>59</v>
      </c>
    </row>
    <row r="1444" spans="1:7" x14ac:dyDescent="0.25">
      <c r="A1444" s="12" t="s">
        <v>1581</v>
      </c>
      <c r="B1444" s="19">
        <v>1556338984220</v>
      </c>
      <c r="C1444" s="12" t="s">
        <v>5767</v>
      </c>
      <c r="D1444" s="12" t="s">
        <v>55</v>
      </c>
      <c r="E1444" s="6" t="s">
        <v>3990</v>
      </c>
      <c r="F1444" s="5">
        <f>decoded__2[[#This Row],[FRT_DEC]]-B1443</f>
        <v>340</v>
      </c>
      <c r="G1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INFO]]))),G1443)</f>
        <v>59</v>
      </c>
    </row>
    <row r="1445" spans="1:7" x14ac:dyDescent="0.25">
      <c r="A1445" s="12" t="s">
        <v>1582</v>
      </c>
      <c r="B1445" s="19">
        <v>1556338984224</v>
      </c>
      <c r="C1445" s="12" t="s">
        <v>5768</v>
      </c>
      <c r="D1445" s="12" t="s">
        <v>3743</v>
      </c>
      <c r="E1445" s="6" t="s">
        <v>5769</v>
      </c>
      <c r="F1445" s="5">
        <f>decoded__2[[#This Row],[FRT_DEC]]-B1444</f>
        <v>4</v>
      </c>
      <c r="G1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INFO]]))),G1444)</f>
        <v>59</v>
      </c>
    </row>
    <row r="1446" spans="1:7" x14ac:dyDescent="0.25">
      <c r="A1446" s="12" t="s">
        <v>1583</v>
      </c>
      <c r="B1446" s="19">
        <v>1556338984226</v>
      </c>
      <c r="C1446" s="12" t="s">
        <v>5770</v>
      </c>
      <c r="D1446" s="12" t="s">
        <v>3743</v>
      </c>
      <c r="E1446" s="6" t="s">
        <v>3983</v>
      </c>
      <c r="F1446" s="5">
        <f>decoded__2[[#This Row],[FRT_DEC]]-B1445</f>
        <v>2</v>
      </c>
      <c r="G1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INFO]]))),G1445)</f>
        <v>59</v>
      </c>
    </row>
    <row r="1447" spans="1:7" ht="30" x14ac:dyDescent="0.25">
      <c r="A1447" s="12" t="s">
        <v>1584</v>
      </c>
      <c r="B1447" s="19">
        <v>1556338984248</v>
      </c>
      <c r="C1447" s="12" t="s">
        <v>5771</v>
      </c>
      <c r="D1447" s="12" t="s">
        <v>267</v>
      </c>
      <c r="E1447" s="6" t="s">
        <v>2166</v>
      </c>
      <c r="F1447" s="5">
        <f>decoded__2[[#This Row],[FRT_DEC]]-B1446</f>
        <v>22</v>
      </c>
      <c r="G1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INFO]]))),G1446)</f>
        <v>59</v>
      </c>
    </row>
    <row r="1448" spans="1:7" x14ac:dyDescent="0.25">
      <c r="A1448" s="12" t="s">
        <v>1585</v>
      </c>
      <c r="B1448" s="19">
        <v>1556338984252</v>
      </c>
      <c r="C1448" s="12" t="s">
        <v>5772</v>
      </c>
      <c r="D1448" s="12" t="s">
        <v>269</v>
      </c>
      <c r="E1448" s="6" t="s">
        <v>5773</v>
      </c>
      <c r="F1448" s="5">
        <f>decoded__2[[#This Row],[FRT_DEC]]-B1447</f>
        <v>4</v>
      </c>
      <c r="G1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INFO]]))),G1447)</f>
        <v>59</v>
      </c>
    </row>
    <row r="1449" spans="1:7" x14ac:dyDescent="0.25">
      <c r="A1449" s="12" t="s">
        <v>1586</v>
      </c>
      <c r="B1449" s="19">
        <v>1556338984276</v>
      </c>
      <c r="C1449" s="12" t="s">
        <v>5774</v>
      </c>
      <c r="D1449" s="12" t="s">
        <v>11</v>
      </c>
      <c r="E1449" s="6" t="s">
        <v>4007</v>
      </c>
      <c r="F1449" s="5">
        <f>decoded__2[[#This Row],[FRT_DEC]]-B1448</f>
        <v>24</v>
      </c>
      <c r="G1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INFO]]))),G1448)</f>
        <v>59</v>
      </c>
    </row>
    <row r="1450" spans="1:7" x14ac:dyDescent="0.25">
      <c r="A1450" s="12" t="s">
        <v>1587</v>
      </c>
      <c r="B1450" s="19">
        <v>1556338984296</v>
      </c>
      <c r="C1450" s="12" t="s">
        <v>5775</v>
      </c>
      <c r="D1450" s="12" t="s">
        <v>52</v>
      </c>
      <c r="E1450" s="6" t="s">
        <v>56</v>
      </c>
      <c r="F1450" s="5">
        <f>decoded__2[[#This Row],[FRT_DEC]]-B1449</f>
        <v>20</v>
      </c>
      <c r="G1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INFO]]))),G1449)</f>
        <v>59</v>
      </c>
    </row>
    <row r="1451" spans="1:7" x14ac:dyDescent="0.25">
      <c r="A1451" s="12" t="s">
        <v>1588</v>
      </c>
      <c r="B1451" s="19">
        <v>1556338984302</v>
      </c>
      <c r="C1451" s="12" t="s">
        <v>5776</v>
      </c>
      <c r="D1451" s="12" t="s">
        <v>272</v>
      </c>
      <c r="E1451" s="6" t="s">
        <v>5777</v>
      </c>
      <c r="F1451" s="5">
        <f>decoded__2[[#This Row],[FRT_DEC]]-B1450</f>
        <v>6</v>
      </c>
      <c r="G1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INFO]]))),G1450)</f>
        <v>59</v>
      </c>
    </row>
    <row r="1452" spans="1:7" x14ac:dyDescent="0.25">
      <c r="A1452" s="12" t="s">
        <v>1589</v>
      </c>
      <c r="B1452" s="19">
        <v>1556338984309</v>
      </c>
      <c r="C1452" s="12" t="s">
        <v>5778</v>
      </c>
      <c r="D1452" s="12" t="s">
        <v>1131</v>
      </c>
      <c r="E1452" s="6" t="s">
        <v>2143</v>
      </c>
      <c r="F1452" s="5">
        <f>decoded__2[[#This Row],[FRT_DEC]]-B1451</f>
        <v>7</v>
      </c>
      <c r="G1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INFO]]))),G1451)</f>
        <v>59</v>
      </c>
    </row>
    <row r="1453" spans="1:7" x14ac:dyDescent="0.25">
      <c r="A1453" s="12" t="s">
        <v>1590</v>
      </c>
      <c r="B1453" s="19">
        <v>1556338984314</v>
      </c>
      <c r="C1453" s="12" t="s">
        <v>5779</v>
      </c>
      <c r="D1453" s="12" t="s">
        <v>1131</v>
      </c>
      <c r="E1453" s="6" t="s">
        <v>2144</v>
      </c>
      <c r="F1453" s="5">
        <f>decoded__2[[#This Row],[FRT_DEC]]-B1452</f>
        <v>5</v>
      </c>
      <c r="G1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INFO]]))),G1452)</f>
        <v>59</v>
      </c>
    </row>
    <row r="1454" spans="1:7" x14ac:dyDescent="0.25">
      <c r="A1454" s="12" t="s">
        <v>1591</v>
      </c>
      <c r="B1454" s="19">
        <v>1556338984339</v>
      </c>
      <c r="C1454" s="12" t="s">
        <v>5780</v>
      </c>
      <c r="D1454" s="12" t="s">
        <v>97</v>
      </c>
      <c r="E1454" s="6" t="s">
        <v>2131</v>
      </c>
      <c r="F1454" s="5">
        <f>decoded__2[[#This Row],[FRT_DEC]]-B1453</f>
        <v>25</v>
      </c>
      <c r="G1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INFO]]))),G1453)</f>
        <v>59</v>
      </c>
    </row>
    <row r="1455" spans="1:7" x14ac:dyDescent="0.25">
      <c r="A1455" s="12" t="s">
        <v>1592</v>
      </c>
      <c r="B1455" s="19">
        <v>1556338984359</v>
      </c>
      <c r="C1455" s="12" t="s">
        <v>5781</v>
      </c>
      <c r="D1455" s="12" t="s">
        <v>2082</v>
      </c>
      <c r="E1455" s="6" t="s">
        <v>4029</v>
      </c>
      <c r="F1455" s="5">
        <f>decoded__2[[#This Row],[FRT_DEC]]-B1454</f>
        <v>20</v>
      </c>
      <c r="G1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INFO]]))),G1454)</f>
        <v>59</v>
      </c>
    </row>
    <row r="1456" spans="1:7" x14ac:dyDescent="0.25">
      <c r="A1456" s="12" t="s">
        <v>1593</v>
      </c>
      <c r="B1456" s="19">
        <v>1556338984370</v>
      </c>
      <c r="C1456" s="12" t="s">
        <v>5782</v>
      </c>
      <c r="D1456" s="12" t="s">
        <v>3726</v>
      </c>
      <c r="E1456" s="6" t="s">
        <v>5783</v>
      </c>
      <c r="F1456" s="5">
        <f>decoded__2[[#This Row],[FRT_DEC]]-B1455</f>
        <v>11</v>
      </c>
      <c r="G1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INFO]]))),G1455)</f>
        <v>59</v>
      </c>
    </row>
    <row r="1457" spans="1:7" x14ac:dyDescent="0.25">
      <c r="A1457" s="12" t="s">
        <v>1594</v>
      </c>
      <c r="B1457" s="19">
        <v>1556338984372</v>
      </c>
      <c r="C1457" s="12" t="s">
        <v>5784</v>
      </c>
      <c r="D1457" s="12" t="s">
        <v>3726</v>
      </c>
      <c r="E1457" s="6" t="s">
        <v>3986</v>
      </c>
      <c r="F1457" s="5">
        <f>decoded__2[[#This Row],[FRT_DEC]]-B1456</f>
        <v>2</v>
      </c>
      <c r="G1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INFO]]))),G1456)</f>
        <v>59</v>
      </c>
    </row>
    <row r="1458" spans="1:7" x14ac:dyDescent="0.25">
      <c r="A1458" s="12" t="s">
        <v>1595</v>
      </c>
      <c r="B1458" s="19">
        <v>1556338985175</v>
      </c>
      <c r="C1458" s="12" t="s">
        <v>5785</v>
      </c>
      <c r="D1458" s="12" t="s">
        <v>275</v>
      </c>
      <c r="E1458" s="6" t="s">
        <v>3993</v>
      </c>
      <c r="F1458" s="5">
        <f>decoded__2[[#This Row],[FRT_DEC]]-B1457</f>
        <v>803</v>
      </c>
      <c r="G1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INFO]]))),G1457)</f>
        <v>59</v>
      </c>
    </row>
    <row r="1459" spans="1:7" x14ac:dyDescent="0.25">
      <c r="A1459" s="12" t="s">
        <v>1596</v>
      </c>
      <c r="B1459" s="19">
        <v>1556338985216</v>
      </c>
      <c r="C1459" s="12" t="s">
        <v>5786</v>
      </c>
      <c r="D1459" s="12" t="s">
        <v>12</v>
      </c>
      <c r="E1459" s="6" t="s">
        <v>4</v>
      </c>
      <c r="F1459" s="5">
        <f>decoded__2[[#This Row],[FRT_DEC]]-B1458</f>
        <v>41</v>
      </c>
      <c r="G1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INFO]]))),G1458)</f>
        <v>59</v>
      </c>
    </row>
    <row r="1460" spans="1:7" x14ac:dyDescent="0.25">
      <c r="A1460" s="12" t="s">
        <v>1597</v>
      </c>
      <c r="B1460" s="19">
        <v>1556338985221</v>
      </c>
      <c r="C1460" s="12" t="s">
        <v>5787</v>
      </c>
      <c r="D1460" s="12" t="s">
        <v>8</v>
      </c>
      <c r="E1460" s="6" t="s">
        <v>4088</v>
      </c>
      <c r="F1460" s="5">
        <f>decoded__2[[#This Row],[FRT_DEC]]-B1459</f>
        <v>5</v>
      </c>
      <c r="G1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INFO]]))),G1459)</f>
        <v>59</v>
      </c>
    </row>
    <row r="1461" spans="1:7" x14ac:dyDescent="0.25">
      <c r="A1461" s="12" t="s">
        <v>1598</v>
      </c>
      <c r="B1461" s="19">
        <v>1556338994440</v>
      </c>
      <c r="C1461" s="12" t="s">
        <v>5788</v>
      </c>
      <c r="D1461" s="12" t="s">
        <v>13</v>
      </c>
      <c r="E1461" s="6" t="s">
        <v>5</v>
      </c>
      <c r="F1461" s="5">
        <f>decoded__2[[#This Row],[FRT_DEC]]-B1460</f>
        <v>9219</v>
      </c>
      <c r="G1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INFO]]))),G1460)</f>
        <v>59</v>
      </c>
    </row>
    <row r="1462" spans="1:7" x14ac:dyDescent="0.25">
      <c r="A1462" s="12" t="s">
        <v>1599</v>
      </c>
      <c r="B1462" s="19">
        <v>1556338994444</v>
      </c>
      <c r="C1462" s="12" t="s">
        <v>5789</v>
      </c>
      <c r="D1462" s="12" t="s">
        <v>11</v>
      </c>
      <c r="E1462" s="6" t="s">
        <v>4000</v>
      </c>
      <c r="F1462" s="5">
        <f>decoded__2[[#This Row],[FRT_DEC]]-B1461</f>
        <v>4</v>
      </c>
      <c r="G1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INFO]]))),G1461)</f>
        <v>59</v>
      </c>
    </row>
    <row r="1463" spans="1:7" x14ac:dyDescent="0.25">
      <c r="A1463" s="12" t="s">
        <v>1600</v>
      </c>
      <c r="B1463" s="19">
        <v>1556338994480</v>
      </c>
      <c r="C1463" s="12" t="s">
        <v>5790</v>
      </c>
      <c r="D1463" s="12" t="s">
        <v>12</v>
      </c>
      <c r="E1463" s="6" t="s">
        <v>4</v>
      </c>
      <c r="F1463" s="5">
        <f>decoded__2[[#This Row],[FRT_DEC]]-B1462</f>
        <v>36</v>
      </c>
      <c r="G1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INFO]]))),G1462)</f>
        <v>59</v>
      </c>
    </row>
    <row r="1464" spans="1:7" x14ac:dyDescent="0.25">
      <c r="A1464" s="12" t="s">
        <v>1601</v>
      </c>
      <c r="B1464" s="19">
        <v>1556338994483</v>
      </c>
      <c r="C1464" s="12" t="s">
        <v>5791</v>
      </c>
      <c r="D1464" s="12" t="s">
        <v>14</v>
      </c>
      <c r="E1464" s="6" t="s">
        <v>6</v>
      </c>
      <c r="F1464" s="5">
        <f>decoded__2[[#This Row],[FRT_DEC]]-B1463</f>
        <v>3</v>
      </c>
      <c r="G1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INFO]]))),G1463)</f>
        <v>59</v>
      </c>
    </row>
    <row r="1465" spans="1:7" x14ac:dyDescent="0.25">
      <c r="A1465" s="12" t="s">
        <v>1602</v>
      </c>
      <c r="B1465" s="19">
        <v>1556338994491</v>
      </c>
      <c r="C1465" s="12" t="s">
        <v>5792</v>
      </c>
      <c r="D1465" s="12" t="s">
        <v>14</v>
      </c>
      <c r="E1465" s="6" t="s">
        <v>36</v>
      </c>
      <c r="F1465" s="5">
        <f>decoded__2[[#This Row],[FRT_DEC]]-B1464</f>
        <v>8</v>
      </c>
      <c r="G1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INFO]]))),G1464)</f>
        <v>59</v>
      </c>
    </row>
    <row r="1466" spans="1:7" x14ac:dyDescent="0.25">
      <c r="A1466" s="12" t="s">
        <v>1603</v>
      </c>
      <c r="B1466" s="19">
        <v>1556338994500</v>
      </c>
      <c r="C1466" s="12" t="s">
        <v>5793</v>
      </c>
      <c r="D1466" s="12" t="s">
        <v>11</v>
      </c>
      <c r="E1466" s="6" t="s">
        <v>4020</v>
      </c>
      <c r="F1466" s="5">
        <f>decoded__2[[#This Row],[FRT_DEC]]-B1465</f>
        <v>9</v>
      </c>
      <c r="G1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INFO]]))),G1465)</f>
        <v>59</v>
      </c>
    </row>
    <row r="1467" spans="1:7" x14ac:dyDescent="0.25">
      <c r="A1467" s="12" t="s">
        <v>1604</v>
      </c>
      <c r="B1467" s="19">
        <v>1556338994518</v>
      </c>
      <c r="C1467" s="12" t="s">
        <v>5794</v>
      </c>
      <c r="D1467" s="12" t="s">
        <v>8</v>
      </c>
      <c r="E1467" s="6" t="s">
        <v>4085</v>
      </c>
      <c r="F1467" s="5">
        <f>decoded__2[[#This Row],[FRT_DEC]]-B1466</f>
        <v>18</v>
      </c>
      <c r="G1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INFO]]))),G1466)</f>
        <v>59</v>
      </c>
    </row>
    <row r="1468" spans="1:7" x14ac:dyDescent="0.25">
      <c r="A1468" s="12" t="s">
        <v>1605</v>
      </c>
      <c r="B1468" s="19">
        <v>1556338994541</v>
      </c>
      <c r="C1468" s="12" t="s">
        <v>5795</v>
      </c>
      <c r="D1468" s="12" t="s">
        <v>12</v>
      </c>
      <c r="E1468" s="6" t="s">
        <v>4</v>
      </c>
      <c r="F1468" s="5">
        <f>decoded__2[[#This Row],[FRT_DEC]]-B1467</f>
        <v>23</v>
      </c>
      <c r="G1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INFO]]))),G1467)</f>
        <v>59</v>
      </c>
    </row>
    <row r="1469" spans="1:7" x14ac:dyDescent="0.25">
      <c r="A1469" s="12" t="s">
        <v>1606</v>
      </c>
      <c r="B1469" s="19">
        <v>1556338994545</v>
      </c>
      <c r="C1469" s="12" t="s">
        <v>5796</v>
      </c>
      <c r="D1469" s="12" t="s">
        <v>8</v>
      </c>
      <c r="E1469" s="6" t="s">
        <v>4104</v>
      </c>
      <c r="F1469" s="5">
        <f>decoded__2[[#This Row],[FRT_DEC]]-B1468</f>
        <v>4</v>
      </c>
      <c r="G1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INFO]]))),G1468)</f>
        <v>59</v>
      </c>
    </row>
    <row r="1470" spans="1:7" x14ac:dyDescent="0.25">
      <c r="A1470" s="12" t="s">
        <v>1607</v>
      </c>
      <c r="B1470" s="19">
        <v>1556338998585</v>
      </c>
      <c r="C1470" s="12" t="s">
        <v>5797</v>
      </c>
      <c r="D1470" s="12" t="s">
        <v>15</v>
      </c>
      <c r="E1470" s="6" t="s">
        <v>5798</v>
      </c>
      <c r="F1470" s="5">
        <f>decoded__2[[#This Row],[FRT_DEC]]-B1469</f>
        <v>4040</v>
      </c>
      <c r="G1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INFO]]))),G1469)</f>
        <v>59</v>
      </c>
    </row>
    <row r="1471" spans="1:7" x14ac:dyDescent="0.25">
      <c r="A1471" s="12" t="s">
        <v>1608</v>
      </c>
      <c r="B1471" s="19">
        <v>1556338998588</v>
      </c>
      <c r="C1471" s="12" t="s">
        <v>5799</v>
      </c>
      <c r="D1471" s="12" t="s">
        <v>15</v>
      </c>
      <c r="E1471" s="6" t="s">
        <v>3987</v>
      </c>
      <c r="F1471" s="5">
        <f>decoded__2[[#This Row],[FRT_DEC]]-B1470</f>
        <v>3</v>
      </c>
      <c r="G1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INFO]]))),G1470)</f>
        <v>59</v>
      </c>
    </row>
    <row r="1472" spans="1:7" x14ac:dyDescent="0.25">
      <c r="A1472" s="12" t="s">
        <v>1609</v>
      </c>
      <c r="B1472" s="19">
        <v>1556338998590</v>
      </c>
      <c r="C1472" s="12" t="s">
        <v>5800</v>
      </c>
      <c r="D1472" s="12" t="s">
        <v>3744</v>
      </c>
      <c r="E1472" s="6" t="s">
        <v>5801</v>
      </c>
      <c r="F1472" s="5">
        <f>decoded__2[[#This Row],[FRT_DEC]]-B1471</f>
        <v>2</v>
      </c>
      <c r="G1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INFO]]))),G1471)</f>
        <v>59</v>
      </c>
    </row>
    <row r="1473" spans="1:7" x14ac:dyDescent="0.25">
      <c r="A1473" s="12" t="s">
        <v>1610</v>
      </c>
      <c r="B1473" s="19">
        <v>1556338998594</v>
      </c>
      <c r="C1473" s="12" t="s">
        <v>5802</v>
      </c>
      <c r="D1473" s="12" t="s">
        <v>3744</v>
      </c>
      <c r="E1473" s="6" t="s">
        <v>3988</v>
      </c>
      <c r="F1473" s="5">
        <f>decoded__2[[#This Row],[FRT_DEC]]-B1472</f>
        <v>4</v>
      </c>
      <c r="G1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INFO]]))),G1472)</f>
        <v>59</v>
      </c>
    </row>
    <row r="1474" spans="1:7" x14ac:dyDescent="0.25">
      <c r="A1474" s="12" t="s">
        <v>1611</v>
      </c>
      <c r="B1474" s="19">
        <v>1556338998677</v>
      </c>
      <c r="C1474" s="12" t="s">
        <v>5803</v>
      </c>
      <c r="D1474" s="12" t="s">
        <v>3765</v>
      </c>
      <c r="E1474" s="6" t="s">
        <v>3766</v>
      </c>
      <c r="F1474" s="5">
        <f>decoded__2[[#This Row],[FRT_DEC]]-B1473</f>
        <v>83</v>
      </c>
      <c r="G1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INFO]]))),G1473)</f>
        <v>59</v>
      </c>
    </row>
    <row r="1475" spans="1:7" ht="30" x14ac:dyDescent="0.25">
      <c r="A1475" s="12" t="s">
        <v>1612</v>
      </c>
      <c r="B1475" s="19">
        <v>1556338998680</v>
      </c>
      <c r="C1475" s="12" t="s">
        <v>5804</v>
      </c>
      <c r="D1475" s="12" t="s">
        <v>267</v>
      </c>
      <c r="E1475" s="6" t="s">
        <v>3724</v>
      </c>
      <c r="F1475" s="5">
        <f>decoded__2[[#This Row],[FRT_DEC]]-B1474</f>
        <v>3</v>
      </c>
      <c r="G1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INFO]]))),G1474)</f>
        <v>59</v>
      </c>
    </row>
    <row r="1476" spans="1:7" x14ac:dyDescent="0.25">
      <c r="A1476" s="12" t="s">
        <v>1613</v>
      </c>
      <c r="B1476" s="19">
        <v>1556338998683</v>
      </c>
      <c r="C1476" s="12" t="s">
        <v>5805</v>
      </c>
      <c r="D1476" s="12" t="s">
        <v>269</v>
      </c>
      <c r="E1476" s="6" t="s">
        <v>283</v>
      </c>
      <c r="F1476" s="5">
        <f>decoded__2[[#This Row],[FRT_DEC]]-B1475</f>
        <v>3</v>
      </c>
      <c r="G1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INFO]]))),G1475)</f>
        <v>59</v>
      </c>
    </row>
    <row r="1477" spans="1:7" x14ac:dyDescent="0.25">
      <c r="A1477" s="12" t="s">
        <v>1614</v>
      </c>
      <c r="B1477" s="19">
        <v>1556338998689</v>
      </c>
      <c r="C1477" s="12" t="s">
        <v>5806</v>
      </c>
      <c r="D1477" s="12" t="s">
        <v>1131</v>
      </c>
      <c r="E1477" s="6" t="s">
        <v>2132</v>
      </c>
      <c r="F1477" s="5">
        <f>decoded__2[[#This Row],[FRT_DEC]]-B1476</f>
        <v>6</v>
      </c>
      <c r="G1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INFO]]))),G1476)</f>
        <v>59</v>
      </c>
    </row>
    <row r="1478" spans="1:7" x14ac:dyDescent="0.25">
      <c r="A1478" s="12" t="s">
        <v>1615</v>
      </c>
      <c r="B1478" s="19">
        <v>1556338998694</v>
      </c>
      <c r="C1478" s="12" t="s">
        <v>5807</v>
      </c>
      <c r="D1478" s="12" t="s">
        <v>97</v>
      </c>
      <c r="E1478" s="6" t="s">
        <v>2133</v>
      </c>
      <c r="F1478" s="5">
        <f>decoded__2[[#This Row],[FRT_DEC]]-B1477</f>
        <v>5</v>
      </c>
      <c r="G1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INFO]]))),G1477)</f>
        <v>59</v>
      </c>
    </row>
    <row r="1479" spans="1:7" x14ac:dyDescent="0.25">
      <c r="A1479" s="12" t="s">
        <v>1616</v>
      </c>
      <c r="B1479" s="19">
        <v>1556338998698</v>
      </c>
      <c r="C1479" s="12" t="s">
        <v>5808</v>
      </c>
      <c r="D1479" s="12" t="s">
        <v>97</v>
      </c>
      <c r="E1479" s="6" t="s">
        <v>2134</v>
      </c>
      <c r="F1479" s="5">
        <f>decoded__2[[#This Row],[FRT_DEC]]-B1478</f>
        <v>4</v>
      </c>
      <c r="G1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INFO]]))),G1478)</f>
        <v>59</v>
      </c>
    </row>
    <row r="1480" spans="1:7" x14ac:dyDescent="0.25">
      <c r="A1480" s="12" t="s">
        <v>1617</v>
      </c>
      <c r="B1480" s="19">
        <v>1556338998712</v>
      </c>
      <c r="C1480" s="12" t="s">
        <v>5809</v>
      </c>
      <c r="D1480" s="12" t="s">
        <v>272</v>
      </c>
      <c r="E1480" s="6" t="s">
        <v>5810</v>
      </c>
      <c r="F1480" s="5">
        <f>decoded__2[[#This Row],[FRT_DEC]]-B1479</f>
        <v>14</v>
      </c>
      <c r="G1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INFO]]))),G1479)</f>
        <v>59</v>
      </c>
    </row>
    <row r="1481" spans="1:7" x14ac:dyDescent="0.25">
      <c r="A1481" s="12" t="s">
        <v>1618</v>
      </c>
      <c r="B1481" s="19">
        <v>1556338999049</v>
      </c>
      <c r="C1481" s="12" t="s">
        <v>5811</v>
      </c>
      <c r="D1481" s="12" t="s">
        <v>1131</v>
      </c>
      <c r="E1481" s="6" t="s">
        <v>2135</v>
      </c>
      <c r="F1481" s="5">
        <f>decoded__2[[#This Row],[FRT_DEC]]-B1480</f>
        <v>337</v>
      </c>
      <c r="G1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INFO]]))),G1480)</f>
        <v>59</v>
      </c>
    </row>
    <row r="1482" spans="1:7" x14ac:dyDescent="0.25">
      <c r="A1482" s="12" t="s">
        <v>1619</v>
      </c>
      <c r="B1482" s="19">
        <v>1556338999054</v>
      </c>
      <c r="C1482" s="12" t="s">
        <v>5812</v>
      </c>
      <c r="D1482" s="12" t="s">
        <v>97</v>
      </c>
      <c r="E1482" s="6" t="s">
        <v>2136</v>
      </c>
      <c r="F1482" s="5">
        <f>decoded__2[[#This Row],[FRT_DEC]]-B1481</f>
        <v>5</v>
      </c>
      <c r="G1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INFO]]))),G1481)</f>
        <v>59</v>
      </c>
    </row>
    <row r="1483" spans="1:7" x14ac:dyDescent="0.25">
      <c r="A1483" s="12" t="s">
        <v>1620</v>
      </c>
      <c r="B1483" s="19">
        <v>1556338999067</v>
      </c>
      <c r="C1483" s="12" t="s">
        <v>5813</v>
      </c>
      <c r="D1483" s="12" t="s">
        <v>3727</v>
      </c>
      <c r="E1483" s="6" t="s">
        <v>3991</v>
      </c>
      <c r="F1483" s="5">
        <f>decoded__2[[#This Row],[FRT_DEC]]-B1482</f>
        <v>13</v>
      </c>
      <c r="G1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INFO]]))),G1482)</f>
        <v>59</v>
      </c>
    </row>
    <row r="1484" spans="1:7" x14ac:dyDescent="0.25">
      <c r="A1484" s="12" t="s">
        <v>1621</v>
      </c>
      <c r="B1484" s="19">
        <v>1556338999083</v>
      </c>
      <c r="C1484" s="12" t="s">
        <v>5814</v>
      </c>
      <c r="D1484" s="12" t="s">
        <v>289</v>
      </c>
      <c r="E1484" s="6" t="s">
        <v>3992</v>
      </c>
      <c r="F1484" s="5">
        <f>decoded__2[[#This Row],[FRT_DEC]]-B1483</f>
        <v>16</v>
      </c>
      <c r="G1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INFO]]))),G1483)</f>
        <v>59</v>
      </c>
    </row>
    <row r="1485" spans="1:7" x14ac:dyDescent="0.25">
      <c r="A1485" s="12" t="s">
        <v>1622</v>
      </c>
      <c r="B1485" s="19">
        <v>1556339000514</v>
      </c>
      <c r="C1485" s="12" t="s">
        <v>5815</v>
      </c>
      <c r="D1485" s="12" t="s">
        <v>109</v>
      </c>
      <c r="E1485" s="6" t="s">
        <v>3989</v>
      </c>
      <c r="F1485" s="5">
        <f>decoded__2[[#This Row],[FRT_DEC]]-B1484</f>
        <v>1431</v>
      </c>
      <c r="G1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INFO]]))),G1484)</f>
        <v>59</v>
      </c>
    </row>
    <row r="1486" spans="1:7" x14ac:dyDescent="0.25">
      <c r="A1486" s="12" t="s">
        <v>1623</v>
      </c>
      <c r="B1486" s="19">
        <v>1556339000517</v>
      </c>
      <c r="C1486" s="12" t="s">
        <v>5816</v>
      </c>
      <c r="D1486" s="12" t="s">
        <v>3742</v>
      </c>
      <c r="E1486" s="6" t="s">
        <v>5817</v>
      </c>
      <c r="F1486" s="5">
        <f>decoded__2[[#This Row],[FRT_DEC]]-B1485</f>
        <v>3</v>
      </c>
      <c r="G1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INFO]]))),G1485)</f>
        <v>59</v>
      </c>
    </row>
    <row r="1487" spans="1:7" x14ac:dyDescent="0.25">
      <c r="A1487" s="12" t="s">
        <v>1624</v>
      </c>
      <c r="B1487" s="19">
        <v>1556339000521</v>
      </c>
      <c r="C1487" s="12" t="s">
        <v>5818</v>
      </c>
      <c r="D1487" s="12" t="s">
        <v>3742</v>
      </c>
      <c r="E1487" s="6" t="s">
        <v>3982</v>
      </c>
      <c r="F1487" s="5">
        <f>decoded__2[[#This Row],[FRT_DEC]]-B1486</f>
        <v>4</v>
      </c>
      <c r="G1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INFO]]))),G1486)</f>
        <v>59</v>
      </c>
    </row>
    <row r="1488" spans="1:7" x14ac:dyDescent="0.25">
      <c r="A1488" s="12" t="s">
        <v>1625</v>
      </c>
      <c r="B1488" s="19">
        <v>1556339000535</v>
      </c>
      <c r="C1488" s="12" t="s">
        <v>5819</v>
      </c>
      <c r="D1488" s="12" t="s">
        <v>1131</v>
      </c>
      <c r="E1488" s="6" t="s">
        <v>2137</v>
      </c>
      <c r="F1488" s="5">
        <f>decoded__2[[#This Row],[FRT_DEC]]-B1487</f>
        <v>14</v>
      </c>
      <c r="G1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INFO]]))),G1487)</f>
        <v>59</v>
      </c>
    </row>
    <row r="1489" spans="1:7" x14ac:dyDescent="0.25">
      <c r="A1489" s="12" t="s">
        <v>1626</v>
      </c>
      <c r="B1489" s="19">
        <v>1556339000540</v>
      </c>
      <c r="C1489" s="12" t="s">
        <v>5820</v>
      </c>
      <c r="D1489" s="12" t="s">
        <v>97</v>
      </c>
      <c r="E1489" s="6" t="s">
        <v>2138</v>
      </c>
      <c r="F1489" s="5">
        <f>decoded__2[[#This Row],[FRT_DEC]]-B1488</f>
        <v>5</v>
      </c>
      <c r="G1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INFO]]))),G1488)</f>
        <v>59</v>
      </c>
    </row>
    <row r="1490" spans="1:7" x14ac:dyDescent="0.25">
      <c r="A1490" s="12" t="s">
        <v>1627</v>
      </c>
      <c r="B1490" s="19">
        <v>1556339000606</v>
      </c>
      <c r="C1490" s="12" t="s">
        <v>5821</v>
      </c>
      <c r="D1490" s="12" t="s">
        <v>110</v>
      </c>
      <c r="E1490" s="6" t="s">
        <v>290</v>
      </c>
      <c r="F1490" s="5">
        <f>decoded__2[[#This Row],[FRT_DEC]]-B1489</f>
        <v>66</v>
      </c>
      <c r="G1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INFO]]))),G1489)</f>
        <v>59</v>
      </c>
    </row>
    <row r="1491" spans="1:7" x14ac:dyDescent="0.25">
      <c r="A1491" s="12" t="s">
        <v>1628</v>
      </c>
      <c r="B1491" s="19">
        <v>1556339000619</v>
      </c>
      <c r="C1491" s="12" t="s">
        <v>5822</v>
      </c>
      <c r="D1491" s="12" t="s">
        <v>1131</v>
      </c>
      <c r="E1491" s="6" t="s">
        <v>2139</v>
      </c>
      <c r="F1491" s="5">
        <f>decoded__2[[#This Row],[FRT_DEC]]-B1490</f>
        <v>13</v>
      </c>
      <c r="G1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INFO]]))),G1490)</f>
        <v>59</v>
      </c>
    </row>
    <row r="1492" spans="1:7" x14ac:dyDescent="0.25">
      <c r="A1492" s="12" t="s">
        <v>1629</v>
      </c>
      <c r="B1492" s="19">
        <v>1556339000623</v>
      </c>
      <c r="C1492" s="12" t="s">
        <v>5823</v>
      </c>
      <c r="D1492" s="12" t="s">
        <v>97</v>
      </c>
      <c r="E1492" s="6" t="s">
        <v>2140</v>
      </c>
      <c r="F1492" s="5">
        <f>decoded__2[[#This Row],[FRT_DEC]]-B1491</f>
        <v>4</v>
      </c>
      <c r="G1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INFO]]))),G1491)</f>
        <v>59</v>
      </c>
    </row>
    <row r="1493" spans="1:7" x14ac:dyDescent="0.25">
      <c r="A1493" s="12" t="s">
        <v>1630</v>
      </c>
      <c r="B1493" s="19">
        <v>1556339001262</v>
      </c>
      <c r="C1493" s="12" t="s">
        <v>5824</v>
      </c>
      <c r="D1493" s="12" t="s">
        <v>112</v>
      </c>
      <c r="E1493" s="6" t="s">
        <v>3757</v>
      </c>
      <c r="F1493" s="5">
        <f>decoded__2[[#This Row],[FRT_DEC]]-B1492</f>
        <v>639</v>
      </c>
      <c r="G1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INFO]]))),G1492)</f>
        <v>59</v>
      </c>
    </row>
    <row r="1494" spans="1:7" x14ac:dyDescent="0.25">
      <c r="A1494" s="12" t="s">
        <v>1631</v>
      </c>
      <c r="B1494" s="19">
        <v>1556339001277</v>
      </c>
      <c r="C1494" s="12" t="s">
        <v>5825</v>
      </c>
      <c r="D1494" s="12" t="s">
        <v>1131</v>
      </c>
      <c r="E1494" s="6" t="s">
        <v>2141</v>
      </c>
      <c r="F1494" s="5">
        <f>decoded__2[[#This Row],[FRT_DEC]]-B1493</f>
        <v>15</v>
      </c>
      <c r="G1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INFO]]))),G1493)</f>
        <v>59</v>
      </c>
    </row>
    <row r="1495" spans="1:7" x14ac:dyDescent="0.25">
      <c r="A1495" s="12" t="s">
        <v>1632</v>
      </c>
      <c r="B1495" s="19">
        <v>1556339001282</v>
      </c>
      <c r="C1495" s="12" t="s">
        <v>5826</v>
      </c>
      <c r="D1495" s="12" t="s">
        <v>97</v>
      </c>
      <c r="E1495" s="6" t="s">
        <v>2142</v>
      </c>
      <c r="F1495" s="5">
        <f>decoded__2[[#This Row],[FRT_DEC]]-B1494</f>
        <v>5</v>
      </c>
      <c r="G1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INFO]]))),G1494)</f>
        <v>59</v>
      </c>
    </row>
    <row r="1496" spans="1:7" x14ac:dyDescent="0.25">
      <c r="A1496" s="12" t="s">
        <v>1633</v>
      </c>
      <c r="B1496" s="19">
        <v>1556339001285</v>
      </c>
      <c r="C1496" s="12" t="s">
        <v>5827</v>
      </c>
      <c r="D1496" s="12" t="s">
        <v>291</v>
      </c>
      <c r="E1496" s="6" t="s">
        <v>5828</v>
      </c>
      <c r="F1496" s="5">
        <f>decoded__2[[#This Row],[FRT_DEC]]-B1495</f>
        <v>3</v>
      </c>
      <c r="G1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INFO]]))),G1495)</f>
        <v>59</v>
      </c>
    </row>
    <row r="1497" spans="1:7" x14ac:dyDescent="0.25">
      <c r="A1497" s="12" t="s">
        <v>1634</v>
      </c>
      <c r="B1497" s="19">
        <v>1556339001290</v>
      </c>
      <c r="C1497" s="12" t="s">
        <v>5829</v>
      </c>
      <c r="D1497" s="12" t="s">
        <v>11</v>
      </c>
      <c r="E1497" s="6" t="s">
        <v>4012</v>
      </c>
      <c r="F1497" s="5">
        <f>decoded__2[[#This Row],[FRT_DEC]]-B1496</f>
        <v>5</v>
      </c>
      <c r="G1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INFO]]))),G1496)</f>
        <v>59</v>
      </c>
    </row>
    <row r="1498" spans="1:7" x14ac:dyDescent="0.25">
      <c r="A1498" s="12" t="s">
        <v>1635</v>
      </c>
      <c r="B1498" s="19">
        <v>1556339001299</v>
      </c>
      <c r="C1498" s="12" t="s">
        <v>5830</v>
      </c>
      <c r="D1498" s="12" t="s">
        <v>52</v>
      </c>
      <c r="E1498" s="6" t="s">
        <v>356</v>
      </c>
      <c r="F1498" s="5">
        <f>decoded__2[[#This Row],[FRT_DEC]]-B1497</f>
        <v>9</v>
      </c>
      <c r="G1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INFO]]))),G1497)</f>
        <v>59</v>
      </c>
    </row>
    <row r="1499" spans="1:7" x14ac:dyDescent="0.25">
      <c r="A1499" s="12" t="s">
        <v>1636</v>
      </c>
      <c r="B1499" s="19">
        <v>1556339001302</v>
      </c>
      <c r="C1499" s="12" t="s">
        <v>5831</v>
      </c>
      <c r="D1499" s="12" t="s">
        <v>358</v>
      </c>
      <c r="E1499" s="6" t="s">
        <v>4056</v>
      </c>
      <c r="F1499" s="5">
        <f>decoded__2[[#This Row],[FRT_DEC]]-B1498</f>
        <v>3</v>
      </c>
      <c r="G1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INFO]]))),G1498)</f>
        <v>59</v>
      </c>
    </row>
    <row r="1500" spans="1:7" x14ac:dyDescent="0.25">
      <c r="A1500" s="12" t="s">
        <v>1637</v>
      </c>
      <c r="B1500" s="19">
        <v>1556339001306</v>
      </c>
      <c r="C1500" s="12" t="s">
        <v>5832</v>
      </c>
      <c r="D1500" s="12" t="s">
        <v>8</v>
      </c>
      <c r="E1500" s="6" t="s">
        <v>4027</v>
      </c>
      <c r="F1500" s="5">
        <f>decoded__2[[#This Row],[FRT_DEC]]-B1499</f>
        <v>4</v>
      </c>
      <c r="G1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INFO]]))),G1499)</f>
        <v>59</v>
      </c>
    </row>
    <row r="1501" spans="1:7" x14ac:dyDescent="0.25">
      <c r="A1501" s="12" t="s">
        <v>1638</v>
      </c>
      <c r="B1501" s="19">
        <v>1556339001312</v>
      </c>
      <c r="C1501" s="12" t="s">
        <v>5833</v>
      </c>
      <c r="D1501" s="12" t="s">
        <v>11</v>
      </c>
      <c r="E1501" s="6" t="s">
        <v>4016</v>
      </c>
      <c r="F1501" s="5">
        <f>decoded__2[[#This Row],[FRT_DEC]]-B1500</f>
        <v>6</v>
      </c>
      <c r="G1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INFO]]))),G1500)</f>
        <v>59</v>
      </c>
    </row>
    <row r="1502" spans="1:7" x14ac:dyDescent="0.25">
      <c r="A1502" s="12" t="s">
        <v>1639</v>
      </c>
      <c r="B1502" s="19">
        <v>1556339001320</v>
      </c>
      <c r="C1502" s="12" t="s">
        <v>5834</v>
      </c>
      <c r="D1502" s="12" t="s">
        <v>52</v>
      </c>
      <c r="E1502" s="6" t="s">
        <v>2078</v>
      </c>
      <c r="F1502" s="5">
        <f>decoded__2[[#This Row],[FRT_DEC]]-B1501</f>
        <v>8</v>
      </c>
      <c r="G1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INFO]]))),G1501)</f>
        <v>59</v>
      </c>
    </row>
    <row r="1503" spans="1:7" x14ac:dyDescent="0.25">
      <c r="A1503" s="12" t="s">
        <v>1640</v>
      </c>
      <c r="B1503" s="19">
        <v>1556339001322</v>
      </c>
      <c r="C1503" s="12" t="s">
        <v>5835</v>
      </c>
      <c r="D1503" s="12" t="s">
        <v>2079</v>
      </c>
      <c r="E1503" s="6" t="s">
        <v>4053</v>
      </c>
      <c r="F1503" s="5">
        <f>decoded__2[[#This Row],[FRT_DEC]]-B1502</f>
        <v>2</v>
      </c>
      <c r="G1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INFO]]))),G1502)</f>
        <v>59</v>
      </c>
    </row>
    <row r="1504" spans="1:7" x14ac:dyDescent="0.25">
      <c r="A1504" s="12" t="s">
        <v>1641</v>
      </c>
      <c r="B1504" s="19">
        <v>1556339001367</v>
      </c>
      <c r="C1504" s="12" t="s">
        <v>5836</v>
      </c>
      <c r="D1504" s="12" t="s">
        <v>12</v>
      </c>
      <c r="E1504" s="6" t="s">
        <v>4</v>
      </c>
      <c r="F1504" s="5">
        <f>decoded__2[[#This Row],[FRT_DEC]]-B1503</f>
        <v>45</v>
      </c>
      <c r="G1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INFO]]))),G1503)</f>
        <v>59</v>
      </c>
    </row>
    <row r="1505" spans="1:7" x14ac:dyDescent="0.25">
      <c r="A1505" s="12" t="s">
        <v>1642</v>
      </c>
      <c r="B1505" s="19">
        <v>1556339001372</v>
      </c>
      <c r="C1505" s="12" t="s">
        <v>5837</v>
      </c>
      <c r="D1505" s="12" t="s">
        <v>8</v>
      </c>
      <c r="E1505" s="6" t="s">
        <v>4089</v>
      </c>
      <c r="F1505" s="5">
        <f>decoded__2[[#This Row],[FRT_DEC]]-B1504</f>
        <v>5</v>
      </c>
      <c r="G1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INFO]]))),G1504)</f>
        <v>59</v>
      </c>
    </row>
    <row r="1506" spans="1:7" x14ac:dyDescent="0.25">
      <c r="A1506" s="12" t="s">
        <v>1643</v>
      </c>
      <c r="B1506" s="19">
        <v>1556339001697</v>
      </c>
      <c r="C1506" s="12" t="s">
        <v>5838</v>
      </c>
      <c r="D1506" s="12" t="s">
        <v>12</v>
      </c>
      <c r="E1506" s="6" t="s">
        <v>4</v>
      </c>
      <c r="F1506" s="5">
        <f>decoded__2[[#This Row],[FRT_DEC]]-B1505</f>
        <v>325</v>
      </c>
      <c r="G1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INFO]]))),G1505)</f>
        <v>59</v>
      </c>
    </row>
    <row r="1507" spans="1:7" x14ac:dyDescent="0.25">
      <c r="A1507" s="12" t="s">
        <v>1644</v>
      </c>
      <c r="B1507" s="19">
        <v>1556339001702</v>
      </c>
      <c r="C1507" s="12" t="s">
        <v>5839</v>
      </c>
      <c r="D1507" s="12" t="s">
        <v>8</v>
      </c>
      <c r="E1507" s="6" t="s">
        <v>4078</v>
      </c>
      <c r="F1507" s="5">
        <f>decoded__2[[#This Row],[FRT_DEC]]-B1506</f>
        <v>5</v>
      </c>
      <c r="G1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INFO]]))),G1506)</f>
        <v>59</v>
      </c>
    </row>
    <row r="1508" spans="1:7" x14ac:dyDescent="0.25">
      <c r="A1508" s="12" t="s">
        <v>1645</v>
      </c>
      <c r="B1508" s="19">
        <v>1556339001891</v>
      </c>
      <c r="C1508" s="12" t="s">
        <v>5840</v>
      </c>
      <c r="D1508" s="12" t="s">
        <v>13</v>
      </c>
      <c r="E1508" s="6" t="s">
        <v>5</v>
      </c>
      <c r="F1508" s="5">
        <f>decoded__2[[#This Row],[FRT_DEC]]-B1507</f>
        <v>189</v>
      </c>
      <c r="G1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INFO]]))),G1507)</f>
        <v>59</v>
      </c>
    </row>
    <row r="1509" spans="1:7" x14ac:dyDescent="0.25">
      <c r="A1509" s="12" t="s">
        <v>1646</v>
      </c>
      <c r="B1509" s="19">
        <v>1556339001895</v>
      </c>
      <c r="C1509" s="12" t="s">
        <v>5841</v>
      </c>
      <c r="D1509" s="12" t="s">
        <v>11</v>
      </c>
      <c r="E1509" s="6" t="s">
        <v>4010</v>
      </c>
      <c r="F1509" s="5">
        <f>decoded__2[[#This Row],[FRT_DEC]]-B1508</f>
        <v>4</v>
      </c>
      <c r="G1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INFO]]))),G1508)</f>
        <v>59</v>
      </c>
    </row>
    <row r="1510" spans="1:7" x14ac:dyDescent="0.25">
      <c r="A1510" s="12" t="s">
        <v>1647</v>
      </c>
      <c r="B1510" s="19">
        <v>1556339001971</v>
      </c>
      <c r="C1510" s="12" t="s">
        <v>5842</v>
      </c>
      <c r="D1510" s="12" t="s">
        <v>12</v>
      </c>
      <c r="E1510" s="6" t="s">
        <v>4</v>
      </c>
      <c r="F1510" s="5">
        <f>decoded__2[[#This Row],[FRT_DEC]]-B1509</f>
        <v>76</v>
      </c>
      <c r="G1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INFO]]))),G1509)</f>
        <v>59</v>
      </c>
    </row>
    <row r="1511" spans="1:7" x14ac:dyDescent="0.25">
      <c r="A1511" s="12" t="s">
        <v>1648</v>
      </c>
      <c r="B1511" s="19">
        <v>1556339001974</v>
      </c>
      <c r="C1511" s="12" t="s">
        <v>5843</v>
      </c>
      <c r="D1511" s="12" t="s">
        <v>14</v>
      </c>
      <c r="E1511" s="6" t="s">
        <v>6</v>
      </c>
      <c r="F1511" s="5">
        <f>decoded__2[[#This Row],[FRT_DEC]]-B1510</f>
        <v>3</v>
      </c>
      <c r="G1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INFO]]))),G1510)</f>
        <v>59</v>
      </c>
    </row>
    <row r="1512" spans="1:7" x14ac:dyDescent="0.25">
      <c r="A1512" s="12" t="s">
        <v>1649</v>
      </c>
      <c r="B1512" s="19">
        <v>1556339001987</v>
      </c>
      <c r="C1512" s="12" t="s">
        <v>5844</v>
      </c>
      <c r="D1512" s="12" t="s">
        <v>14</v>
      </c>
      <c r="E1512" s="6" t="s">
        <v>71</v>
      </c>
      <c r="F1512" s="5">
        <f>decoded__2[[#This Row],[FRT_DEC]]-B1511</f>
        <v>13</v>
      </c>
      <c r="G1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INFO]]))),G1511)</f>
        <v>59</v>
      </c>
    </row>
    <row r="1513" spans="1:7" x14ac:dyDescent="0.25">
      <c r="A1513" s="12" t="s">
        <v>1650</v>
      </c>
      <c r="B1513" s="19">
        <v>1556339002121</v>
      </c>
      <c r="C1513" s="12" t="s">
        <v>5845</v>
      </c>
      <c r="D1513" s="12" t="s">
        <v>55</v>
      </c>
      <c r="E1513" s="6" t="s">
        <v>3990</v>
      </c>
      <c r="F1513" s="5">
        <f>decoded__2[[#This Row],[FRT_DEC]]-B1512</f>
        <v>134</v>
      </c>
      <c r="G1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INFO]]))),G1512)</f>
        <v>59</v>
      </c>
    </row>
    <row r="1514" spans="1:7" x14ac:dyDescent="0.25">
      <c r="A1514" s="12" t="s">
        <v>1651</v>
      </c>
      <c r="B1514" s="19">
        <v>1556339002124</v>
      </c>
      <c r="C1514" s="12" t="s">
        <v>5846</v>
      </c>
      <c r="D1514" s="12" t="s">
        <v>3743</v>
      </c>
      <c r="E1514" s="6" t="s">
        <v>5847</v>
      </c>
      <c r="F1514" s="5">
        <f>decoded__2[[#This Row],[FRT_DEC]]-B1513</f>
        <v>3</v>
      </c>
      <c r="G1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INFO]]))),G1513)</f>
        <v>59</v>
      </c>
    </row>
    <row r="1515" spans="1:7" x14ac:dyDescent="0.25">
      <c r="A1515" s="12" t="s">
        <v>1652</v>
      </c>
      <c r="B1515" s="19">
        <v>1556339002127</v>
      </c>
      <c r="C1515" s="12" t="s">
        <v>5848</v>
      </c>
      <c r="D1515" s="12" t="s">
        <v>3743</v>
      </c>
      <c r="E1515" s="6" t="s">
        <v>3983</v>
      </c>
      <c r="F1515" s="5">
        <f>decoded__2[[#This Row],[FRT_DEC]]-B1514</f>
        <v>3</v>
      </c>
      <c r="G1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INFO]]))),G1514)</f>
        <v>59</v>
      </c>
    </row>
    <row r="1516" spans="1:7" x14ac:dyDescent="0.25">
      <c r="A1516" s="12" t="s">
        <v>1653</v>
      </c>
      <c r="B1516" s="19">
        <v>1556339002142</v>
      </c>
      <c r="C1516" s="12" t="s">
        <v>5849</v>
      </c>
      <c r="D1516" s="12" t="s">
        <v>73</v>
      </c>
      <c r="E1516" s="6" t="s">
        <v>2080</v>
      </c>
      <c r="F1516" s="5">
        <f>decoded__2[[#This Row],[FRT_DEC]]-B1515</f>
        <v>15</v>
      </c>
      <c r="G1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INFO]]))),G1515)</f>
        <v>59</v>
      </c>
    </row>
    <row r="1517" spans="1:7" x14ac:dyDescent="0.25">
      <c r="A1517" s="12" t="s">
        <v>1654</v>
      </c>
      <c r="B1517" s="19">
        <v>1556339002147</v>
      </c>
      <c r="C1517" s="12" t="s">
        <v>5850</v>
      </c>
      <c r="D1517" s="12" t="s">
        <v>2081</v>
      </c>
      <c r="E1517" s="6" t="s">
        <v>2083</v>
      </c>
      <c r="F1517" s="5">
        <f>decoded__2[[#This Row],[FRT_DEC]]-B1516</f>
        <v>5</v>
      </c>
      <c r="G1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INFO]]))),G1516)</f>
        <v>59</v>
      </c>
    </row>
    <row r="1518" spans="1:7" x14ac:dyDescent="0.25">
      <c r="A1518" s="12" t="s">
        <v>1655</v>
      </c>
      <c r="B1518" s="19">
        <v>1556339002150</v>
      </c>
      <c r="C1518" s="12" t="s">
        <v>5851</v>
      </c>
      <c r="D1518" s="12" t="s">
        <v>8</v>
      </c>
      <c r="E1518" s="6" t="s">
        <v>4090</v>
      </c>
      <c r="F1518" s="5">
        <f>decoded__2[[#This Row],[FRT_DEC]]-B1517</f>
        <v>3</v>
      </c>
      <c r="G1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INFO]]))),G1517)</f>
        <v>59</v>
      </c>
    </row>
    <row r="1519" spans="1:7" ht="30" x14ac:dyDescent="0.25">
      <c r="A1519" s="12" t="s">
        <v>1656</v>
      </c>
      <c r="B1519" s="19">
        <v>1556339002161</v>
      </c>
      <c r="C1519" s="12" t="s">
        <v>5852</v>
      </c>
      <c r="D1519" s="12" t="s">
        <v>267</v>
      </c>
      <c r="E1519" s="6" t="s">
        <v>3725</v>
      </c>
      <c r="F1519" s="5">
        <f>decoded__2[[#This Row],[FRT_DEC]]-B1518</f>
        <v>11</v>
      </c>
      <c r="G1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INFO]]))),G1518)</f>
        <v>59</v>
      </c>
    </row>
    <row r="1520" spans="1:7" x14ac:dyDescent="0.25">
      <c r="A1520" s="12" t="s">
        <v>1657</v>
      </c>
      <c r="B1520" s="19">
        <v>1556339002165</v>
      </c>
      <c r="C1520" s="12" t="s">
        <v>5853</v>
      </c>
      <c r="D1520" s="12" t="s">
        <v>269</v>
      </c>
      <c r="E1520" s="6" t="s">
        <v>298</v>
      </c>
      <c r="F1520" s="5">
        <f>decoded__2[[#This Row],[FRT_DEC]]-B1519</f>
        <v>4</v>
      </c>
      <c r="G1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INFO]]))),G1519)</f>
        <v>59</v>
      </c>
    </row>
    <row r="1521" spans="1:7" x14ac:dyDescent="0.25">
      <c r="A1521" s="12" t="s">
        <v>1658</v>
      </c>
      <c r="B1521" s="19">
        <v>1556339002176</v>
      </c>
      <c r="C1521" s="12" t="s">
        <v>5854</v>
      </c>
      <c r="D1521" s="12" t="s">
        <v>11</v>
      </c>
      <c r="E1521" s="6" t="s">
        <v>4011</v>
      </c>
      <c r="F1521" s="5">
        <f>decoded__2[[#This Row],[FRT_DEC]]-B1520</f>
        <v>11</v>
      </c>
      <c r="G1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INFO]]))),G1520)</f>
        <v>59</v>
      </c>
    </row>
    <row r="1522" spans="1:7" x14ac:dyDescent="0.25">
      <c r="A1522" s="12" t="s">
        <v>1659</v>
      </c>
      <c r="B1522" s="19">
        <v>1556339002198</v>
      </c>
      <c r="C1522" s="12" t="s">
        <v>5855</v>
      </c>
      <c r="D1522" s="12" t="s">
        <v>52</v>
      </c>
      <c r="E1522" s="6" t="s">
        <v>56</v>
      </c>
      <c r="F1522" s="5">
        <f>decoded__2[[#This Row],[FRT_DEC]]-B1521</f>
        <v>22</v>
      </c>
      <c r="G1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INFO]]))),G1521)</f>
        <v>59</v>
      </c>
    </row>
    <row r="1523" spans="1:7" x14ac:dyDescent="0.25">
      <c r="A1523" s="12" t="s">
        <v>1660</v>
      </c>
      <c r="B1523" s="19">
        <v>1556339002203</v>
      </c>
      <c r="C1523" s="12" t="s">
        <v>5856</v>
      </c>
      <c r="D1523" s="12" t="s">
        <v>272</v>
      </c>
      <c r="E1523" s="6" t="s">
        <v>5857</v>
      </c>
      <c r="F1523" s="5">
        <f>decoded__2[[#This Row],[FRT_DEC]]-B1522</f>
        <v>5</v>
      </c>
      <c r="G1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INFO]]))),G1522)</f>
        <v>59</v>
      </c>
    </row>
    <row r="1524" spans="1:7" x14ac:dyDescent="0.25">
      <c r="A1524" s="12" t="s">
        <v>1661</v>
      </c>
      <c r="B1524" s="19">
        <v>1556339002211</v>
      </c>
      <c r="C1524" s="12" t="s">
        <v>5858</v>
      </c>
      <c r="D1524" s="12" t="s">
        <v>57</v>
      </c>
      <c r="E1524" s="6" t="s">
        <v>366</v>
      </c>
      <c r="F1524" s="5">
        <f>decoded__2[[#This Row],[FRT_DEC]]-B1523</f>
        <v>8</v>
      </c>
      <c r="G1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INFO]]))),G1523)</f>
        <v>59</v>
      </c>
    </row>
    <row r="1525" spans="1:7" x14ac:dyDescent="0.25">
      <c r="A1525" s="12" t="s">
        <v>1662</v>
      </c>
      <c r="B1525" s="19">
        <v>1556339002214</v>
      </c>
      <c r="C1525" s="12" t="s">
        <v>5859</v>
      </c>
      <c r="D1525" s="12" t="s">
        <v>57</v>
      </c>
      <c r="E1525" s="6" t="s">
        <v>368</v>
      </c>
      <c r="F1525" s="5">
        <f>decoded__2[[#This Row],[FRT_DEC]]-B1524</f>
        <v>3</v>
      </c>
      <c r="G1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INFO]]))),G1524)</f>
        <v>59</v>
      </c>
    </row>
    <row r="1526" spans="1:7" x14ac:dyDescent="0.25">
      <c r="A1526" s="12" t="s">
        <v>1663</v>
      </c>
      <c r="B1526" s="19">
        <v>1556339002218</v>
      </c>
      <c r="C1526" s="12" t="s">
        <v>5860</v>
      </c>
      <c r="D1526" s="12" t="s">
        <v>57</v>
      </c>
      <c r="E1526" s="6" t="s">
        <v>59</v>
      </c>
      <c r="F1526" s="5">
        <f>decoded__2[[#This Row],[FRT_DEC]]-B1525</f>
        <v>4</v>
      </c>
      <c r="G1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INFO]]))),G1525)</f>
        <v>59</v>
      </c>
    </row>
    <row r="1527" spans="1:7" x14ac:dyDescent="0.25">
      <c r="A1527" s="12" t="s">
        <v>1664</v>
      </c>
      <c r="B1527" s="19">
        <v>1556339002222</v>
      </c>
      <c r="C1527" s="12" t="s">
        <v>5861</v>
      </c>
      <c r="D1527" s="12" t="s">
        <v>57</v>
      </c>
      <c r="E1527" s="6" t="s">
        <v>60</v>
      </c>
      <c r="F1527" s="5">
        <f>decoded__2[[#This Row],[FRT_DEC]]-B1526</f>
        <v>4</v>
      </c>
      <c r="G1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INFO]]))),G1526)</f>
        <v>59</v>
      </c>
    </row>
    <row r="1528" spans="1:7" x14ac:dyDescent="0.25">
      <c r="A1528" s="12" t="s">
        <v>1665</v>
      </c>
      <c r="B1528" s="19">
        <v>1556339002224</v>
      </c>
      <c r="C1528" s="12" t="s">
        <v>5862</v>
      </c>
      <c r="D1528" s="12" t="s">
        <v>61</v>
      </c>
      <c r="E1528" s="6" t="s">
        <v>5863</v>
      </c>
      <c r="F1528" s="5">
        <f>decoded__2[[#This Row],[FRT_DEC]]-B1527</f>
        <v>2</v>
      </c>
      <c r="G1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INFO]]))),G1527)</f>
        <v>59</v>
      </c>
    </row>
    <row r="1529" spans="1:7" x14ac:dyDescent="0.25">
      <c r="A1529" s="12" t="s">
        <v>1666</v>
      </c>
      <c r="B1529" s="19">
        <v>1556339002229</v>
      </c>
      <c r="C1529" s="12" t="s">
        <v>5864</v>
      </c>
      <c r="D1529" s="12" t="s">
        <v>62</v>
      </c>
      <c r="E1529" s="6" t="s">
        <v>63</v>
      </c>
      <c r="F1529" s="5">
        <f>decoded__2[[#This Row],[FRT_DEC]]-B1528</f>
        <v>5</v>
      </c>
      <c r="G1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INFO]]))),G1528)</f>
        <v>59</v>
      </c>
    </row>
    <row r="1530" spans="1:7" x14ac:dyDescent="0.25">
      <c r="A1530" s="12" t="s">
        <v>1667</v>
      </c>
      <c r="B1530" s="19">
        <v>1556339002242</v>
      </c>
      <c r="C1530" s="12" t="s">
        <v>5865</v>
      </c>
      <c r="D1530" s="12" t="s">
        <v>1131</v>
      </c>
      <c r="E1530" s="6" t="s">
        <v>2143</v>
      </c>
      <c r="F1530" s="5">
        <f>decoded__2[[#This Row],[FRT_DEC]]-B1529</f>
        <v>13</v>
      </c>
      <c r="G1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INFO]]))),G1529)</f>
        <v>59</v>
      </c>
    </row>
    <row r="1531" spans="1:7" x14ac:dyDescent="0.25">
      <c r="A1531" s="12" t="s">
        <v>1668</v>
      </c>
      <c r="B1531" s="19">
        <v>1556339002246</v>
      </c>
      <c r="C1531" s="12" t="s">
        <v>5866</v>
      </c>
      <c r="D1531" s="12" t="s">
        <v>1131</v>
      </c>
      <c r="E1531" s="6" t="s">
        <v>2144</v>
      </c>
      <c r="F1531" s="5">
        <f>decoded__2[[#This Row],[FRT_DEC]]-B1530</f>
        <v>4</v>
      </c>
      <c r="G1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INFO]]))),G1530)</f>
        <v>59</v>
      </c>
    </row>
    <row r="1532" spans="1:7" x14ac:dyDescent="0.25">
      <c r="A1532" s="12" t="s">
        <v>1669</v>
      </c>
      <c r="B1532" s="19">
        <v>1556339002259</v>
      </c>
      <c r="C1532" s="12" t="s">
        <v>5867</v>
      </c>
      <c r="D1532" s="12" t="s">
        <v>1131</v>
      </c>
      <c r="E1532" s="6" t="s">
        <v>2145</v>
      </c>
      <c r="F1532" s="5">
        <f>decoded__2[[#This Row],[FRT_DEC]]-B1531</f>
        <v>13</v>
      </c>
      <c r="G1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INFO]]))),G1531)</f>
        <v>59</v>
      </c>
    </row>
    <row r="1533" spans="1:7" x14ac:dyDescent="0.25">
      <c r="A1533" s="12" t="s">
        <v>1670</v>
      </c>
      <c r="B1533" s="19">
        <v>1556339002264</v>
      </c>
      <c r="C1533" s="12" t="s">
        <v>5868</v>
      </c>
      <c r="D1533" s="12" t="s">
        <v>65</v>
      </c>
      <c r="E1533" s="6" t="s">
        <v>66</v>
      </c>
      <c r="F1533" s="5">
        <f>decoded__2[[#This Row],[FRT_DEC]]-B1532</f>
        <v>5</v>
      </c>
      <c r="G1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INFO]]))),G1532)</f>
        <v>59</v>
      </c>
    </row>
    <row r="1534" spans="1:7" x14ac:dyDescent="0.25">
      <c r="A1534" s="12" t="s">
        <v>1671</v>
      </c>
      <c r="B1534" s="19">
        <v>1556339002272</v>
      </c>
      <c r="C1534" s="12" t="s">
        <v>5869</v>
      </c>
      <c r="D1534" s="12" t="s">
        <v>11</v>
      </c>
      <c r="E1534" s="6" t="s">
        <v>4023</v>
      </c>
      <c r="F1534" s="5">
        <f>decoded__2[[#This Row],[FRT_DEC]]-B1533</f>
        <v>8</v>
      </c>
      <c r="G1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INFO]]))),G1533)</f>
        <v>59</v>
      </c>
    </row>
    <row r="1535" spans="1:7" x14ac:dyDescent="0.25">
      <c r="A1535" s="12" t="s">
        <v>1672</v>
      </c>
      <c r="B1535" s="19">
        <v>1556339002283</v>
      </c>
      <c r="C1535" s="12" t="s">
        <v>5870</v>
      </c>
      <c r="D1535" s="12" t="s">
        <v>52</v>
      </c>
      <c r="E1535" s="6" t="s">
        <v>754</v>
      </c>
      <c r="F1535" s="5">
        <f>decoded__2[[#This Row],[FRT_DEC]]-B1534</f>
        <v>11</v>
      </c>
      <c r="G1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INFO]]))),G1534)</f>
        <v>59</v>
      </c>
    </row>
    <row r="1536" spans="1:7" x14ac:dyDescent="0.25">
      <c r="A1536" s="12" t="s">
        <v>1673</v>
      </c>
      <c r="B1536" s="19">
        <v>1556339002289</v>
      </c>
      <c r="C1536" s="12" t="s">
        <v>5871</v>
      </c>
      <c r="D1536" s="12" t="s">
        <v>11</v>
      </c>
      <c r="E1536" s="6" t="s">
        <v>4015</v>
      </c>
      <c r="F1536" s="5">
        <f>decoded__2[[#This Row],[FRT_DEC]]-B1535</f>
        <v>6</v>
      </c>
      <c r="G1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INFO]]))),G1535)</f>
        <v>59</v>
      </c>
    </row>
    <row r="1537" spans="1:7" x14ac:dyDescent="0.25">
      <c r="A1537" s="12" t="s">
        <v>1674</v>
      </c>
      <c r="B1537" s="19">
        <v>1556339002298</v>
      </c>
      <c r="C1537" s="12" t="s">
        <v>5872</v>
      </c>
      <c r="D1537" s="12" t="s">
        <v>52</v>
      </c>
      <c r="E1537" s="6" t="s">
        <v>64</v>
      </c>
      <c r="F1537" s="5">
        <f>decoded__2[[#This Row],[FRT_DEC]]-B1536</f>
        <v>9</v>
      </c>
      <c r="G1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INFO]]))),G1536)</f>
        <v>59</v>
      </c>
    </row>
    <row r="1538" spans="1:7" x14ac:dyDescent="0.25">
      <c r="A1538" s="12" t="s">
        <v>1675</v>
      </c>
      <c r="B1538" s="19">
        <v>1556339002302</v>
      </c>
      <c r="C1538" s="12" t="s">
        <v>5873</v>
      </c>
      <c r="D1538" s="12" t="s">
        <v>67</v>
      </c>
      <c r="E1538" s="6" t="s">
        <v>4091</v>
      </c>
      <c r="F1538" s="5">
        <f>decoded__2[[#This Row],[FRT_DEC]]-B1537</f>
        <v>4</v>
      </c>
      <c r="G1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INFO]]))),G1537)</f>
        <v>59</v>
      </c>
    </row>
    <row r="1539" spans="1:7" x14ac:dyDescent="0.25">
      <c r="A1539" s="12" t="s">
        <v>1676</v>
      </c>
      <c r="B1539" s="19">
        <v>1556339002308</v>
      </c>
      <c r="C1539" s="12" t="s">
        <v>5874</v>
      </c>
      <c r="D1539" s="12" t="s">
        <v>97</v>
      </c>
      <c r="E1539" s="6" t="s">
        <v>3741</v>
      </c>
      <c r="F1539" s="5">
        <f>decoded__2[[#This Row],[FRT_DEC]]-B1538</f>
        <v>6</v>
      </c>
      <c r="G1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INFO]]))),G1538)</f>
        <v>59</v>
      </c>
    </row>
    <row r="1540" spans="1:7" x14ac:dyDescent="0.25">
      <c r="A1540" s="12" t="s">
        <v>1677</v>
      </c>
      <c r="B1540" s="19">
        <v>1556339002313</v>
      </c>
      <c r="C1540" s="12" t="s">
        <v>5875</v>
      </c>
      <c r="D1540" s="12" t="s">
        <v>97</v>
      </c>
      <c r="E1540" s="6" t="s">
        <v>2127</v>
      </c>
      <c r="F1540" s="5">
        <f>decoded__2[[#This Row],[FRT_DEC]]-B1539</f>
        <v>5</v>
      </c>
      <c r="G1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INFO]]))),G1539)</f>
        <v>59</v>
      </c>
    </row>
    <row r="1541" spans="1:7" x14ac:dyDescent="0.25">
      <c r="A1541" s="12" t="s">
        <v>1678</v>
      </c>
      <c r="B1541" s="19">
        <v>1556339002325</v>
      </c>
      <c r="C1541" s="12" t="s">
        <v>5876</v>
      </c>
      <c r="D1541" s="12" t="s">
        <v>9</v>
      </c>
      <c r="E1541" s="6" t="s">
        <v>4002</v>
      </c>
      <c r="F1541" s="5">
        <f>decoded__2[[#This Row],[FRT_DEC]]-B1540</f>
        <v>12</v>
      </c>
      <c r="G1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INFO]]))),G1540)</f>
        <v>59</v>
      </c>
    </row>
    <row r="1542" spans="1:7" x14ac:dyDescent="0.25">
      <c r="A1542" s="12" t="s">
        <v>1679</v>
      </c>
      <c r="B1542" s="19">
        <v>1556339002330</v>
      </c>
      <c r="C1542" s="12" t="s">
        <v>5877</v>
      </c>
      <c r="D1542" s="12" t="s">
        <v>97</v>
      </c>
      <c r="E1542" s="6" t="s">
        <v>2146</v>
      </c>
      <c r="F1542" s="5">
        <f>decoded__2[[#This Row],[FRT_DEC]]-B1541</f>
        <v>5</v>
      </c>
      <c r="G1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INFO]]))),G1541)</f>
        <v>59</v>
      </c>
    </row>
    <row r="1543" spans="1:7" x14ac:dyDescent="0.25">
      <c r="A1543" s="12" t="s">
        <v>1680</v>
      </c>
      <c r="B1543" s="19">
        <v>1556339002408</v>
      </c>
      <c r="C1543" s="12" t="s">
        <v>5878</v>
      </c>
      <c r="D1543" s="12" t="s">
        <v>12</v>
      </c>
      <c r="E1543" s="6" t="s">
        <v>4</v>
      </c>
      <c r="F1543" s="5">
        <f>decoded__2[[#This Row],[FRT_DEC]]-B1542</f>
        <v>78</v>
      </c>
      <c r="G1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INFO]]))),G1542)</f>
        <v>59</v>
      </c>
    </row>
    <row r="1544" spans="1:7" x14ac:dyDescent="0.25">
      <c r="A1544" s="12" t="s">
        <v>1681</v>
      </c>
      <c r="B1544" s="19">
        <v>1556339002414</v>
      </c>
      <c r="C1544" s="12" t="s">
        <v>5879</v>
      </c>
      <c r="D1544" s="12" t="s">
        <v>8</v>
      </c>
      <c r="E1544" s="6" t="s">
        <v>4078</v>
      </c>
      <c r="F1544" s="5">
        <f>decoded__2[[#This Row],[FRT_DEC]]-B1543</f>
        <v>6</v>
      </c>
      <c r="G1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INFO]]))),G1543)</f>
        <v>59</v>
      </c>
    </row>
    <row r="1545" spans="1:7" x14ac:dyDescent="0.25">
      <c r="A1545" s="12" t="s">
        <v>1682</v>
      </c>
      <c r="B1545" s="19">
        <v>1556339002498</v>
      </c>
      <c r="C1545" s="12" t="s">
        <v>5880</v>
      </c>
      <c r="D1545" s="12" t="s">
        <v>12</v>
      </c>
      <c r="E1545" s="6" t="s">
        <v>4</v>
      </c>
      <c r="F1545" s="5">
        <f>decoded__2[[#This Row],[FRT_DEC]]-B1544</f>
        <v>84</v>
      </c>
      <c r="G1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INFO]]))),G1544)</f>
        <v>59</v>
      </c>
    </row>
    <row r="1546" spans="1:7" x14ac:dyDescent="0.25">
      <c r="A1546" s="12" t="s">
        <v>1683</v>
      </c>
      <c r="B1546" s="19">
        <v>1556339002504</v>
      </c>
      <c r="C1546" s="12" t="s">
        <v>5881</v>
      </c>
      <c r="D1546" s="12" t="s">
        <v>8</v>
      </c>
      <c r="E1546" s="6" t="s">
        <v>4080</v>
      </c>
      <c r="F1546" s="5">
        <f>decoded__2[[#This Row],[FRT_DEC]]-B1545</f>
        <v>6</v>
      </c>
      <c r="G1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INFO]]))),G1545)</f>
        <v>59</v>
      </c>
    </row>
    <row r="1547" spans="1:7" x14ac:dyDescent="0.25">
      <c r="A1547" s="12" t="s">
        <v>2147</v>
      </c>
      <c r="B1547" s="19">
        <v>1556339002598</v>
      </c>
      <c r="C1547" s="12" t="s">
        <v>5882</v>
      </c>
      <c r="D1547" s="12" t="s">
        <v>12</v>
      </c>
      <c r="E1547" s="6" t="s">
        <v>4</v>
      </c>
      <c r="F1547" s="5">
        <f>decoded__2[[#This Row],[FRT_DEC]]-B1546</f>
        <v>94</v>
      </c>
      <c r="G1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INFO]]))),G1546)</f>
        <v>59</v>
      </c>
    </row>
    <row r="1548" spans="1:7" x14ac:dyDescent="0.25">
      <c r="A1548" s="12" t="s">
        <v>1684</v>
      </c>
      <c r="B1548" s="19">
        <v>1556339002603</v>
      </c>
      <c r="C1548" s="12" t="s">
        <v>5883</v>
      </c>
      <c r="D1548" s="12" t="s">
        <v>8</v>
      </c>
      <c r="E1548" s="6" t="s">
        <v>4682</v>
      </c>
      <c r="F1548" s="5">
        <f>decoded__2[[#This Row],[FRT_DEC]]-B1547</f>
        <v>5</v>
      </c>
      <c r="G1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INFO]]))),G1547)</f>
        <v>59</v>
      </c>
    </row>
    <row r="1549" spans="1:7" x14ac:dyDescent="0.25">
      <c r="A1549" s="12" t="s">
        <v>1685</v>
      </c>
      <c r="B1549" s="19">
        <v>1556339007375</v>
      </c>
      <c r="C1549" s="12" t="s">
        <v>5884</v>
      </c>
      <c r="D1549" s="12" t="s">
        <v>1131</v>
      </c>
      <c r="E1549" s="6" t="s">
        <v>2120</v>
      </c>
      <c r="F1549" s="5">
        <f>decoded__2[[#This Row],[FRT_DEC]]-B1548</f>
        <v>4772</v>
      </c>
      <c r="G1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INFO]]))),G1548)</f>
        <v>59</v>
      </c>
    </row>
    <row r="1550" spans="1:7" x14ac:dyDescent="0.25">
      <c r="A1550" s="12" t="s">
        <v>1899</v>
      </c>
      <c r="B1550" s="19">
        <v>1556339007380</v>
      </c>
      <c r="C1550" s="12" t="s">
        <v>5885</v>
      </c>
      <c r="D1550" s="12" t="s">
        <v>97</v>
      </c>
      <c r="E1550" s="6" t="s">
        <v>2121</v>
      </c>
      <c r="F1550" s="5">
        <f>decoded__2[[#This Row],[FRT_DEC]]-B1549</f>
        <v>5</v>
      </c>
      <c r="G1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INFO]]))),G1549)</f>
        <v>59</v>
      </c>
    </row>
    <row r="1551" spans="1:7" x14ac:dyDescent="0.25">
      <c r="A1551" s="12" t="s">
        <v>1686</v>
      </c>
      <c r="B1551" s="19">
        <v>1556339007528</v>
      </c>
      <c r="C1551" s="12" t="s">
        <v>5886</v>
      </c>
      <c r="D1551" s="12" t="s">
        <v>109</v>
      </c>
      <c r="E1551" s="6" t="s">
        <v>3768</v>
      </c>
      <c r="F1551" s="5">
        <f>decoded__2[[#This Row],[FRT_DEC]]-B1550</f>
        <v>148</v>
      </c>
      <c r="G1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INFO]]))),G1550)</f>
        <v>59</v>
      </c>
    </row>
    <row r="1552" spans="1:7" x14ac:dyDescent="0.25">
      <c r="A1552" s="12" t="s">
        <v>1687</v>
      </c>
      <c r="B1552" s="19">
        <v>1556339007531</v>
      </c>
      <c r="C1552" s="12" t="s">
        <v>5887</v>
      </c>
      <c r="D1552" s="12" t="s">
        <v>3742</v>
      </c>
      <c r="E1552" s="6" t="s">
        <v>5888</v>
      </c>
      <c r="F1552" s="5">
        <f>decoded__2[[#This Row],[FRT_DEC]]-B1551</f>
        <v>3</v>
      </c>
      <c r="G1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INFO]]))),G1551)</f>
        <v>59</v>
      </c>
    </row>
    <row r="1553" spans="1:7" x14ac:dyDescent="0.25">
      <c r="A1553" s="12" t="s">
        <v>1688</v>
      </c>
      <c r="B1553" s="19">
        <v>1556339007533</v>
      </c>
      <c r="C1553" s="12" t="s">
        <v>5889</v>
      </c>
      <c r="D1553" s="12" t="s">
        <v>3742</v>
      </c>
      <c r="E1553" s="6" t="s">
        <v>3982</v>
      </c>
      <c r="F1553" s="5">
        <f>decoded__2[[#This Row],[FRT_DEC]]-B1552</f>
        <v>2</v>
      </c>
      <c r="G1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INFO]]))),G1552)</f>
        <v>59</v>
      </c>
    </row>
    <row r="1554" spans="1:7" x14ac:dyDescent="0.25">
      <c r="A1554" s="12" t="s">
        <v>1689</v>
      </c>
      <c r="B1554" s="19">
        <v>1556339007546</v>
      </c>
      <c r="C1554" s="12" t="s">
        <v>5890</v>
      </c>
      <c r="D1554" s="12" t="s">
        <v>1131</v>
      </c>
      <c r="E1554" s="6" t="s">
        <v>2122</v>
      </c>
      <c r="F1554" s="5">
        <f>decoded__2[[#This Row],[FRT_DEC]]-B1553</f>
        <v>13</v>
      </c>
      <c r="G1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INFO]]))),G1553)</f>
        <v>59</v>
      </c>
    </row>
    <row r="1555" spans="1:7" x14ac:dyDescent="0.25">
      <c r="A1555" s="12" t="s">
        <v>1690</v>
      </c>
      <c r="B1555" s="19">
        <v>1556339007551</v>
      </c>
      <c r="C1555" s="12" t="s">
        <v>5891</v>
      </c>
      <c r="D1555" s="12" t="s">
        <v>97</v>
      </c>
      <c r="E1555" s="6" t="s">
        <v>2123</v>
      </c>
      <c r="F1555" s="5">
        <f>decoded__2[[#This Row],[FRT_DEC]]-B1554</f>
        <v>5</v>
      </c>
      <c r="G1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INFO]]))),G1554)</f>
        <v>59</v>
      </c>
    </row>
    <row r="1556" spans="1:7" x14ac:dyDescent="0.25">
      <c r="A1556" s="12" t="s">
        <v>1691</v>
      </c>
      <c r="B1556" s="19">
        <v>1556339007620</v>
      </c>
      <c r="C1556" s="12" t="s">
        <v>5892</v>
      </c>
      <c r="D1556" s="12" t="s">
        <v>110</v>
      </c>
      <c r="E1556" s="6" t="s">
        <v>234</v>
      </c>
      <c r="F1556" s="5">
        <f>decoded__2[[#This Row],[FRT_DEC]]-B1555</f>
        <v>69</v>
      </c>
      <c r="G1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INFO]]))),G1555)</f>
        <v>59</v>
      </c>
    </row>
    <row r="1557" spans="1:7" x14ac:dyDescent="0.25">
      <c r="A1557" s="12" t="s">
        <v>1692</v>
      </c>
      <c r="B1557" s="19">
        <v>1556339007634</v>
      </c>
      <c r="C1557" s="12" t="s">
        <v>5893</v>
      </c>
      <c r="D1557" s="12" t="s">
        <v>1131</v>
      </c>
      <c r="E1557" s="6" t="s">
        <v>2124</v>
      </c>
      <c r="F1557" s="5">
        <f>decoded__2[[#This Row],[FRT_DEC]]-B1556</f>
        <v>14</v>
      </c>
      <c r="G1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INFO]]))),G1556)</f>
        <v>59</v>
      </c>
    </row>
    <row r="1558" spans="1:7" x14ac:dyDescent="0.25">
      <c r="A1558" s="12" t="s">
        <v>1693</v>
      </c>
      <c r="B1558" s="19">
        <v>1556339007638</v>
      </c>
      <c r="C1558" s="12" t="s">
        <v>5894</v>
      </c>
      <c r="D1558" s="12" t="s">
        <v>97</v>
      </c>
      <c r="E1558" s="6" t="s">
        <v>2125</v>
      </c>
      <c r="F1558" s="5">
        <f>decoded__2[[#This Row],[FRT_DEC]]-B1557</f>
        <v>4</v>
      </c>
      <c r="G1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INFO]]))),G1557)</f>
        <v>59</v>
      </c>
    </row>
    <row r="1559" spans="1:7" x14ac:dyDescent="0.25">
      <c r="A1559" s="12" t="s">
        <v>1694</v>
      </c>
      <c r="B1559" s="19">
        <v>1556339008932</v>
      </c>
      <c r="C1559" s="12" t="s">
        <v>5895</v>
      </c>
      <c r="D1559" s="12" t="s">
        <v>112</v>
      </c>
      <c r="E1559" s="6" t="s">
        <v>3761</v>
      </c>
      <c r="F1559" s="5">
        <f>decoded__2[[#This Row],[FRT_DEC]]-B1558</f>
        <v>1294</v>
      </c>
      <c r="G1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INFO]]))),G1558)</f>
        <v>59</v>
      </c>
    </row>
    <row r="1560" spans="1:7" x14ac:dyDescent="0.25">
      <c r="A1560" s="12" t="s">
        <v>1695</v>
      </c>
      <c r="B1560" s="19">
        <v>1556339008944</v>
      </c>
      <c r="C1560" s="12" t="s">
        <v>5896</v>
      </c>
      <c r="D1560" s="12" t="s">
        <v>238</v>
      </c>
      <c r="E1560" s="6" t="s">
        <v>239</v>
      </c>
      <c r="F1560" s="5">
        <f>decoded__2[[#This Row],[FRT_DEC]]-B1559</f>
        <v>12</v>
      </c>
      <c r="G1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INFO]]))),G1559)</f>
        <v>59</v>
      </c>
    </row>
    <row r="1561" spans="1:7" x14ac:dyDescent="0.25">
      <c r="A1561" s="12" t="s">
        <v>1696</v>
      </c>
      <c r="B1561" s="19">
        <v>1556339008946</v>
      </c>
      <c r="C1561" s="12" t="s">
        <v>5897</v>
      </c>
      <c r="D1561" s="12" t="s">
        <v>241</v>
      </c>
      <c r="E1561" s="6" t="s">
        <v>3764</v>
      </c>
      <c r="F1561" s="5">
        <f>decoded__2[[#This Row],[FRT_DEC]]-B1560</f>
        <v>2</v>
      </c>
      <c r="G1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INFO]]))),G1560)</f>
        <v>59</v>
      </c>
    </row>
    <row r="1562" spans="1:7" x14ac:dyDescent="0.25">
      <c r="A1562" s="12" t="s">
        <v>1697</v>
      </c>
      <c r="B1562" s="19">
        <v>1556339008950</v>
      </c>
      <c r="C1562" s="12" t="s">
        <v>5898</v>
      </c>
      <c r="D1562" s="12" t="s">
        <v>74</v>
      </c>
      <c r="E1562" s="6" t="s">
        <v>243</v>
      </c>
      <c r="F1562" s="5">
        <f>decoded__2[[#This Row],[FRT_DEC]]-B1561</f>
        <v>4</v>
      </c>
      <c r="G1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INFO]]))),G1561)</f>
        <v>59</v>
      </c>
    </row>
    <row r="1563" spans="1:7" x14ac:dyDescent="0.25">
      <c r="A1563" s="12" t="s">
        <v>1698</v>
      </c>
      <c r="B1563" s="19">
        <v>1556339008952</v>
      </c>
      <c r="C1563" s="12" t="s">
        <v>5899</v>
      </c>
      <c r="D1563" s="12" t="s">
        <v>74</v>
      </c>
      <c r="E1563" s="6" t="s">
        <v>76</v>
      </c>
      <c r="F1563" s="5">
        <f>decoded__2[[#This Row],[FRT_DEC]]-B1562</f>
        <v>2</v>
      </c>
      <c r="G1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INFO]]))),G1562)</f>
        <v>59</v>
      </c>
    </row>
    <row r="1564" spans="1:7" x14ac:dyDescent="0.25">
      <c r="A1564" s="12" t="s">
        <v>1699</v>
      </c>
      <c r="B1564" s="19">
        <v>1556339008966</v>
      </c>
      <c r="C1564" s="12" t="s">
        <v>5900</v>
      </c>
      <c r="D1564" s="12" t="s">
        <v>51</v>
      </c>
      <c r="E1564" s="6" t="s">
        <v>2012</v>
      </c>
      <c r="F1564" s="5">
        <f>decoded__2[[#This Row],[FRT_DEC]]-B1563</f>
        <v>14</v>
      </c>
      <c r="G1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INFO]]))),G1563)</f>
        <v>59</v>
      </c>
    </row>
    <row r="1565" spans="1:7" x14ac:dyDescent="0.25">
      <c r="A1565" s="12" t="s">
        <v>1700</v>
      </c>
      <c r="B1565" s="19">
        <v>1556339008974</v>
      </c>
      <c r="C1565" s="12" t="s">
        <v>5901</v>
      </c>
      <c r="D1565" s="12" t="s">
        <v>51</v>
      </c>
      <c r="E1565" s="6" t="s">
        <v>5902</v>
      </c>
      <c r="F1565" s="5">
        <f>decoded__2[[#This Row],[FRT_DEC]]-B1564</f>
        <v>8</v>
      </c>
      <c r="G1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INFO]]))),G1564)</f>
        <v>59</v>
      </c>
    </row>
    <row r="1566" spans="1:7" x14ac:dyDescent="0.25">
      <c r="A1566" s="12" t="s">
        <v>1701</v>
      </c>
      <c r="B1566" s="19">
        <v>1556339008977</v>
      </c>
      <c r="C1566" s="12" t="s">
        <v>5903</v>
      </c>
      <c r="D1566" s="12" t="s">
        <v>247</v>
      </c>
      <c r="E1566" s="6" t="s">
        <v>248</v>
      </c>
      <c r="F1566" s="5">
        <f>decoded__2[[#This Row],[FRT_DEC]]-B1565</f>
        <v>3</v>
      </c>
      <c r="G1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INFO]]))),G1565)</f>
        <v>59</v>
      </c>
    </row>
    <row r="1567" spans="1:7" x14ac:dyDescent="0.25">
      <c r="A1567" s="12" t="s">
        <v>1702</v>
      </c>
      <c r="B1567" s="19">
        <v>1556339008980</v>
      </c>
      <c r="C1567" s="12" t="s">
        <v>5904</v>
      </c>
      <c r="D1567" s="12" t="s">
        <v>9</v>
      </c>
      <c r="E1567" s="6" t="s">
        <v>4002</v>
      </c>
      <c r="F1567" s="5">
        <f>decoded__2[[#This Row],[FRT_DEC]]-B1566</f>
        <v>3</v>
      </c>
      <c r="G1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INFO]]))),G1566)</f>
        <v>59</v>
      </c>
    </row>
    <row r="1568" spans="1:7" x14ac:dyDescent="0.25">
      <c r="A1568" s="12" t="s">
        <v>1703</v>
      </c>
      <c r="B1568" s="19">
        <v>1556339008985</v>
      </c>
      <c r="C1568" s="12" t="s">
        <v>5905</v>
      </c>
      <c r="D1568" s="12" t="s">
        <v>11</v>
      </c>
      <c r="E1568" s="6" t="s">
        <v>4022</v>
      </c>
      <c r="F1568" s="5">
        <f>decoded__2[[#This Row],[FRT_DEC]]-B1567</f>
        <v>5</v>
      </c>
      <c r="G1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INFO]]))),G1567)</f>
        <v>59</v>
      </c>
    </row>
    <row r="1569" spans="1:7" x14ac:dyDescent="0.25">
      <c r="A1569" s="12" t="s">
        <v>1704</v>
      </c>
      <c r="B1569" s="19">
        <v>1556339008994</v>
      </c>
      <c r="C1569" s="12" t="s">
        <v>5906</v>
      </c>
      <c r="D1569" s="12" t="s">
        <v>52</v>
      </c>
      <c r="E1569" s="6" t="s">
        <v>53</v>
      </c>
      <c r="F1569" s="5">
        <f>decoded__2[[#This Row],[FRT_DEC]]-B1568</f>
        <v>9</v>
      </c>
      <c r="G1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INFO]]))),G1568)</f>
        <v>59</v>
      </c>
    </row>
    <row r="1570" spans="1:7" x14ac:dyDescent="0.25">
      <c r="A1570" s="12" t="s">
        <v>1705</v>
      </c>
      <c r="B1570" s="19">
        <v>1556339009022</v>
      </c>
      <c r="C1570" s="12" t="s">
        <v>5907</v>
      </c>
      <c r="D1570" s="12" t="s">
        <v>54</v>
      </c>
      <c r="E1570" s="6" t="s">
        <v>5908</v>
      </c>
      <c r="F1570" s="5">
        <f>decoded__2[[#This Row],[FRT_DEC]]-B1569</f>
        <v>28</v>
      </c>
      <c r="G1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INFO]]))),G1569)</f>
        <v>59</v>
      </c>
    </row>
    <row r="1571" spans="1:7" x14ac:dyDescent="0.25">
      <c r="A1571" s="12" t="s">
        <v>1706</v>
      </c>
      <c r="B1571" s="19">
        <v>1556339009028</v>
      </c>
      <c r="C1571" s="12" t="s">
        <v>5909</v>
      </c>
      <c r="D1571" s="12" t="s">
        <v>1131</v>
      </c>
      <c r="E1571" s="6" t="s">
        <v>2126</v>
      </c>
      <c r="F1571" s="5">
        <f>decoded__2[[#This Row],[FRT_DEC]]-B1570</f>
        <v>6</v>
      </c>
      <c r="G1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INFO]]))),G1570)</f>
        <v>59</v>
      </c>
    </row>
    <row r="1572" spans="1:7" x14ac:dyDescent="0.25">
      <c r="A1572" s="12" t="s">
        <v>1900</v>
      </c>
      <c r="B1572" s="19">
        <v>1556339009033</v>
      </c>
      <c r="C1572" s="12" t="s">
        <v>5910</v>
      </c>
      <c r="D1572" s="12" t="s">
        <v>97</v>
      </c>
      <c r="E1572" s="6" t="s">
        <v>2127</v>
      </c>
      <c r="F1572" s="5">
        <f>decoded__2[[#This Row],[FRT_DEC]]-B1571</f>
        <v>5</v>
      </c>
      <c r="G1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INFO]]))),G1571)</f>
        <v>59</v>
      </c>
    </row>
    <row r="1573" spans="1:7" ht="30" x14ac:dyDescent="0.25">
      <c r="A1573" s="12" t="s">
        <v>1901</v>
      </c>
      <c r="B1573" s="19">
        <v>1556339009048</v>
      </c>
      <c r="C1573" s="12" t="s">
        <v>5911</v>
      </c>
      <c r="D1573" s="12" t="s">
        <v>10</v>
      </c>
      <c r="E1573" s="6" t="s">
        <v>5912</v>
      </c>
      <c r="F1573" s="5">
        <f>decoded__2[[#This Row],[FRT_DEC]]-B1572</f>
        <v>15</v>
      </c>
      <c r="G1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INFO]]))),G1572)</f>
        <v>59</v>
      </c>
    </row>
    <row r="1574" spans="1:7" ht="30" x14ac:dyDescent="0.25">
      <c r="A1574" s="12" t="s">
        <v>1707</v>
      </c>
      <c r="B1574" s="19">
        <v>1556339009050</v>
      </c>
      <c r="C1574" s="12" t="s">
        <v>5913</v>
      </c>
      <c r="D1574" s="12" t="s">
        <v>10</v>
      </c>
      <c r="E1574" s="6" t="s">
        <v>5912</v>
      </c>
      <c r="F1574" s="5">
        <f>decoded__2[[#This Row],[FRT_DEC]]-B1573</f>
        <v>2</v>
      </c>
      <c r="G1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INFO]]))),G1573)</f>
        <v>59</v>
      </c>
    </row>
    <row r="1575" spans="1:7" x14ac:dyDescent="0.25">
      <c r="A1575" s="12" t="s">
        <v>1708</v>
      </c>
      <c r="B1575" s="19">
        <v>1556339009053</v>
      </c>
      <c r="C1575" s="12" t="s">
        <v>5914</v>
      </c>
      <c r="D1575" s="12" t="s">
        <v>10</v>
      </c>
      <c r="E1575" s="6" t="s">
        <v>5915</v>
      </c>
      <c r="F1575" s="5">
        <f>decoded__2[[#This Row],[FRT_DEC]]-B1574</f>
        <v>3</v>
      </c>
      <c r="G1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INFO]]))),G1574)</f>
        <v>59</v>
      </c>
    </row>
    <row r="1576" spans="1:7" x14ac:dyDescent="0.25">
      <c r="A1576" s="12" t="s">
        <v>1902</v>
      </c>
      <c r="B1576" s="19">
        <v>1556339009057</v>
      </c>
      <c r="C1576" s="12" t="s">
        <v>5916</v>
      </c>
      <c r="D1576" s="12" t="s">
        <v>1131</v>
      </c>
      <c r="E1576" s="6" t="s">
        <v>2128</v>
      </c>
      <c r="F1576" s="5">
        <f>decoded__2[[#This Row],[FRT_DEC]]-B1575</f>
        <v>4</v>
      </c>
      <c r="G1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INFO]]))),G1575)</f>
        <v>59</v>
      </c>
    </row>
    <row r="1577" spans="1:7" x14ac:dyDescent="0.25">
      <c r="A1577" s="12" t="s">
        <v>1903</v>
      </c>
      <c r="B1577" s="19">
        <v>1556339009060</v>
      </c>
      <c r="C1577" s="12" t="s">
        <v>5917</v>
      </c>
      <c r="D1577" s="12" t="s">
        <v>1131</v>
      </c>
      <c r="E1577" s="6" t="s">
        <v>2128</v>
      </c>
      <c r="F1577" s="5">
        <f>decoded__2[[#This Row],[FRT_DEC]]-B1576</f>
        <v>3</v>
      </c>
      <c r="G1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INFO]]))),G1576)</f>
        <v>59</v>
      </c>
    </row>
    <row r="1578" spans="1:7" x14ac:dyDescent="0.25">
      <c r="A1578" s="12" t="s">
        <v>1904</v>
      </c>
      <c r="B1578" s="19">
        <v>1556339009066</v>
      </c>
      <c r="C1578" s="12" t="s">
        <v>5918</v>
      </c>
      <c r="D1578" s="12" t="s">
        <v>97</v>
      </c>
      <c r="E1578" s="6" t="s">
        <v>2129</v>
      </c>
      <c r="F1578" s="5">
        <f>decoded__2[[#This Row],[FRT_DEC]]-B1577</f>
        <v>6</v>
      </c>
      <c r="G1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INFO]]))),G1577)</f>
        <v>59</v>
      </c>
    </row>
    <row r="1579" spans="1:7" x14ac:dyDescent="0.25">
      <c r="A1579" s="12" t="s">
        <v>1905</v>
      </c>
      <c r="B1579" s="19">
        <v>1556339009070</v>
      </c>
      <c r="C1579" s="12" t="s">
        <v>5919</v>
      </c>
      <c r="D1579" s="12" t="s">
        <v>16</v>
      </c>
      <c r="E1579" s="6" t="s">
        <v>4057</v>
      </c>
      <c r="F1579" s="5">
        <f>decoded__2[[#This Row],[FRT_DEC]]-B1578</f>
        <v>4</v>
      </c>
      <c r="G1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INFO]]))),G1578)</f>
        <v>60</v>
      </c>
    </row>
    <row r="1580" spans="1:7" x14ac:dyDescent="0.25">
      <c r="A1580" s="12" t="s">
        <v>1906</v>
      </c>
      <c r="B1580" s="19">
        <v>1556339009075</v>
      </c>
      <c r="C1580" s="12" t="s">
        <v>5920</v>
      </c>
      <c r="D1580" s="12" t="s">
        <v>97</v>
      </c>
      <c r="E1580" s="6" t="s">
        <v>2130</v>
      </c>
      <c r="F1580" s="5">
        <f>decoded__2[[#This Row],[FRT_DEC]]-B1579</f>
        <v>5</v>
      </c>
      <c r="G1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INFO]]))),G1579)</f>
        <v>60</v>
      </c>
    </row>
    <row r="1581" spans="1:7" x14ac:dyDescent="0.25">
      <c r="A1581" s="12" t="s">
        <v>1907</v>
      </c>
      <c r="B1581" s="19">
        <v>1556339009102</v>
      </c>
      <c r="C1581" s="12" t="s">
        <v>5921</v>
      </c>
      <c r="D1581" s="12" t="s">
        <v>11</v>
      </c>
      <c r="E1581" s="6" t="s">
        <v>4006</v>
      </c>
      <c r="F1581" s="5">
        <f>decoded__2[[#This Row],[FRT_DEC]]-B1580</f>
        <v>27</v>
      </c>
      <c r="G1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INFO]]))),G1580)</f>
        <v>60</v>
      </c>
    </row>
    <row r="1582" spans="1:7" x14ac:dyDescent="0.25">
      <c r="A1582" s="12" t="s">
        <v>1709</v>
      </c>
      <c r="B1582" s="19">
        <v>1556339009110</v>
      </c>
      <c r="C1582" s="12" t="s">
        <v>5922</v>
      </c>
      <c r="D1582" s="12" t="s">
        <v>52</v>
      </c>
      <c r="E1582" s="6" t="s">
        <v>2078</v>
      </c>
      <c r="F1582" s="5">
        <f>decoded__2[[#This Row],[FRT_DEC]]-B1581</f>
        <v>8</v>
      </c>
      <c r="G1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INFO]]))),G1581)</f>
        <v>60</v>
      </c>
    </row>
    <row r="1583" spans="1:7" x14ac:dyDescent="0.25">
      <c r="A1583" s="12" t="s">
        <v>1710</v>
      </c>
      <c r="B1583" s="19">
        <v>1556339009113</v>
      </c>
      <c r="C1583" s="12" t="s">
        <v>5923</v>
      </c>
      <c r="D1583" s="12" t="s">
        <v>2079</v>
      </c>
      <c r="E1583" s="6" t="s">
        <v>4058</v>
      </c>
      <c r="F1583" s="5">
        <f>decoded__2[[#This Row],[FRT_DEC]]-B1582</f>
        <v>3</v>
      </c>
      <c r="G1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INFO]]))),G1582)</f>
        <v>60</v>
      </c>
    </row>
    <row r="1584" spans="1:7" x14ac:dyDescent="0.25">
      <c r="A1584" s="12" t="s">
        <v>1711</v>
      </c>
      <c r="B1584" s="19">
        <v>1556339009137</v>
      </c>
      <c r="C1584" s="12" t="s">
        <v>5924</v>
      </c>
      <c r="D1584" s="12" t="s">
        <v>12</v>
      </c>
      <c r="E1584" s="6" t="s">
        <v>4</v>
      </c>
      <c r="F1584" s="5">
        <f>decoded__2[[#This Row],[FRT_DEC]]-B1583</f>
        <v>24</v>
      </c>
      <c r="G1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INFO]]))),G1583)</f>
        <v>60</v>
      </c>
    </row>
    <row r="1585" spans="1:7" x14ac:dyDescent="0.25">
      <c r="A1585" s="12" t="s">
        <v>1908</v>
      </c>
      <c r="B1585" s="19">
        <v>1556339009143</v>
      </c>
      <c r="C1585" s="12" t="s">
        <v>5925</v>
      </c>
      <c r="D1585" s="12" t="s">
        <v>8</v>
      </c>
      <c r="E1585" s="6" t="s">
        <v>4078</v>
      </c>
      <c r="F1585" s="5">
        <f>decoded__2[[#This Row],[FRT_DEC]]-B1584</f>
        <v>6</v>
      </c>
      <c r="G1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INFO]]))),G1584)</f>
        <v>60</v>
      </c>
    </row>
    <row r="1586" spans="1:7" x14ac:dyDescent="0.25">
      <c r="A1586" s="12" t="s">
        <v>1909</v>
      </c>
      <c r="B1586" s="19">
        <v>1556339009494</v>
      </c>
      <c r="C1586" s="12" t="s">
        <v>5926</v>
      </c>
      <c r="D1586" s="12" t="s">
        <v>12</v>
      </c>
      <c r="E1586" s="6" t="s">
        <v>4</v>
      </c>
      <c r="F1586" s="5">
        <f>decoded__2[[#This Row],[FRT_DEC]]-B1585</f>
        <v>351</v>
      </c>
      <c r="G1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INFO]]))),G1585)</f>
        <v>60</v>
      </c>
    </row>
    <row r="1587" spans="1:7" x14ac:dyDescent="0.25">
      <c r="A1587" s="12" t="s">
        <v>1712</v>
      </c>
      <c r="B1587" s="19">
        <v>1556339009498</v>
      </c>
      <c r="C1587" s="12" t="s">
        <v>5927</v>
      </c>
      <c r="D1587" s="12" t="s">
        <v>8</v>
      </c>
      <c r="E1587" s="6" t="s">
        <v>4089</v>
      </c>
      <c r="F1587" s="5">
        <f>decoded__2[[#This Row],[FRT_DEC]]-B1586</f>
        <v>4</v>
      </c>
      <c r="G1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INFO]]))),G1586)</f>
        <v>60</v>
      </c>
    </row>
    <row r="1588" spans="1:7" x14ac:dyDescent="0.25">
      <c r="A1588" s="12" t="s">
        <v>1713</v>
      </c>
      <c r="B1588" s="19">
        <v>1556339009656</v>
      </c>
      <c r="C1588" s="12" t="s">
        <v>5928</v>
      </c>
      <c r="D1588" s="12" t="s">
        <v>13</v>
      </c>
      <c r="E1588" s="6" t="s">
        <v>5</v>
      </c>
      <c r="F1588" s="5">
        <f>decoded__2[[#This Row],[FRT_DEC]]-B1587</f>
        <v>158</v>
      </c>
      <c r="G1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INFO]]))),G1587)</f>
        <v>60</v>
      </c>
    </row>
    <row r="1589" spans="1:7" x14ac:dyDescent="0.25">
      <c r="A1589" s="12" t="s">
        <v>1910</v>
      </c>
      <c r="B1589" s="19">
        <v>1556339009660</v>
      </c>
      <c r="C1589" s="12" t="s">
        <v>5929</v>
      </c>
      <c r="D1589" s="12" t="s">
        <v>11</v>
      </c>
      <c r="E1589" s="6" t="s">
        <v>4010</v>
      </c>
      <c r="F1589" s="5">
        <f>decoded__2[[#This Row],[FRT_DEC]]-B1588</f>
        <v>4</v>
      </c>
      <c r="G1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INFO]]))),G1588)</f>
        <v>60</v>
      </c>
    </row>
    <row r="1590" spans="1:7" x14ac:dyDescent="0.25">
      <c r="A1590" s="12" t="s">
        <v>1714</v>
      </c>
      <c r="B1590" s="19">
        <v>1556339009732</v>
      </c>
      <c r="C1590" s="12" t="s">
        <v>5930</v>
      </c>
      <c r="D1590" s="12" t="s">
        <v>12</v>
      </c>
      <c r="E1590" s="6" t="s">
        <v>4</v>
      </c>
      <c r="F1590" s="5">
        <f>decoded__2[[#This Row],[FRT_DEC]]-B1589</f>
        <v>72</v>
      </c>
      <c r="G1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INFO]]))),G1589)</f>
        <v>60</v>
      </c>
    </row>
    <row r="1591" spans="1:7" x14ac:dyDescent="0.25">
      <c r="A1591" s="12" t="s">
        <v>1715</v>
      </c>
      <c r="B1591" s="19">
        <v>1556339009739</v>
      </c>
      <c r="C1591" s="12" t="s">
        <v>5931</v>
      </c>
      <c r="D1591" s="12" t="s">
        <v>14</v>
      </c>
      <c r="E1591" s="6" t="s">
        <v>6</v>
      </c>
      <c r="F1591" s="5">
        <f>decoded__2[[#This Row],[FRT_DEC]]-B1590</f>
        <v>7</v>
      </c>
      <c r="G1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INFO]]))),G1590)</f>
        <v>60</v>
      </c>
    </row>
    <row r="1592" spans="1:7" x14ac:dyDescent="0.25">
      <c r="A1592" s="12" t="s">
        <v>1716</v>
      </c>
      <c r="B1592" s="19">
        <v>1556339009749</v>
      </c>
      <c r="C1592" s="12" t="s">
        <v>5932</v>
      </c>
      <c r="D1592" s="12" t="s">
        <v>14</v>
      </c>
      <c r="E1592" s="6" t="s">
        <v>71</v>
      </c>
      <c r="F1592" s="5">
        <f>decoded__2[[#This Row],[FRT_DEC]]-B1591</f>
        <v>10</v>
      </c>
      <c r="G1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INFO]]))),G1591)</f>
        <v>60</v>
      </c>
    </row>
    <row r="1593" spans="1:7" x14ac:dyDescent="0.25">
      <c r="A1593" s="12" t="s">
        <v>1717</v>
      </c>
      <c r="B1593" s="19">
        <v>1556339009771</v>
      </c>
      <c r="C1593" s="12" t="s">
        <v>5933</v>
      </c>
      <c r="D1593" s="12" t="s">
        <v>73</v>
      </c>
      <c r="E1593" s="6" t="s">
        <v>2080</v>
      </c>
      <c r="F1593" s="5">
        <f>decoded__2[[#This Row],[FRT_DEC]]-B1592</f>
        <v>22</v>
      </c>
      <c r="G1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INFO]]))),G1592)</f>
        <v>60</v>
      </c>
    </row>
    <row r="1594" spans="1:7" x14ac:dyDescent="0.25">
      <c r="A1594" s="12" t="s">
        <v>1718</v>
      </c>
      <c r="B1594" s="19">
        <v>1556339009775</v>
      </c>
      <c r="C1594" s="12" t="s">
        <v>5934</v>
      </c>
      <c r="D1594" s="12" t="s">
        <v>2081</v>
      </c>
      <c r="E1594" s="6" t="s">
        <v>2083</v>
      </c>
      <c r="F1594" s="5">
        <f>decoded__2[[#This Row],[FRT_DEC]]-B1593</f>
        <v>4</v>
      </c>
      <c r="G1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INFO]]))),G1593)</f>
        <v>60</v>
      </c>
    </row>
    <row r="1595" spans="1:7" x14ac:dyDescent="0.25">
      <c r="A1595" s="12" t="s">
        <v>1719</v>
      </c>
      <c r="B1595" s="19">
        <v>1556339009778</v>
      </c>
      <c r="C1595" s="12" t="s">
        <v>5935</v>
      </c>
      <c r="D1595" s="12" t="s">
        <v>8</v>
      </c>
      <c r="E1595" s="6" t="s">
        <v>4090</v>
      </c>
      <c r="F1595" s="5">
        <f>decoded__2[[#This Row],[FRT_DEC]]-B1594</f>
        <v>3</v>
      </c>
      <c r="G1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INFO]]))),G1594)</f>
        <v>60</v>
      </c>
    </row>
    <row r="1596" spans="1:7" x14ac:dyDescent="0.25">
      <c r="A1596" s="12" t="s">
        <v>1720</v>
      </c>
      <c r="B1596" s="19">
        <v>1556339010173</v>
      </c>
      <c r="C1596" s="12" t="s">
        <v>5936</v>
      </c>
      <c r="D1596" s="12" t="s">
        <v>55</v>
      </c>
      <c r="E1596" s="6" t="s">
        <v>3990</v>
      </c>
      <c r="F1596" s="5">
        <f>decoded__2[[#This Row],[FRT_DEC]]-B1595</f>
        <v>395</v>
      </c>
      <c r="G1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INFO]]))),G1595)</f>
        <v>60</v>
      </c>
    </row>
    <row r="1597" spans="1:7" x14ac:dyDescent="0.25">
      <c r="A1597" s="12" t="s">
        <v>1721</v>
      </c>
      <c r="B1597" s="19">
        <v>1556339010176</v>
      </c>
      <c r="C1597" s="12" t="s">
        <v>5937</v>
      </c>
      <c r="D1597" s="12" t="s">
        <v>3743</v>
      </c>
      <c r="E1597" s="6" t="s">
        <v>5938</v>
      </c>
      <c r="F1597" s="5">
        <f>decoded__2[[#This Row],[FRT_DEC]]-B1596</f>
        <v>3</v>
      </c>
      <c r="G1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INFO]]))),G1596)</f>
        <v>60</v>
      </c>
    </row>
    <row r="1598" spans="1:7" x14ac:dyDescent="0.25">
      <c r="A1598" s="12" t="s">
        <v>1722</v>
      </c>
      <c r="B1598" s="19">
        <v>1556339010178</v>
      </c>
      <c r="C1598" s="12" t="s">
        <v>5939</v>
      </c>
      <c r="D1598" s="12" t="s">
        <v>3743</v>
      </c>
      <c r="E1598" s="6" t="s">
        <v>3983</v>
      </c>
      <c r="F1598" s="5">
        <f>decoded__2[[#This Row],[FRT_DEC]]-B1597</f>
        <v>2</v>
      </c>
      <c r="G1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INFO]]))),G1597)</f>
        <v>60</v>
      </c>
    </row>
    <row r="1599" spans="1:7" x14ac:dyDescent="0.25">
      <c r="A1599" s="12" t="s">
        <v>1723</v>
      </c>
      <c r="B1599" s="19">
        <v>1556339010212</v>
      </c>
      <c r="C1599" s="12" t="s">
        <v>5940</v>
      </c>
      <c r="D1599" s="12" t="s">
        <v>267</v>
      </c>
      <c r="E1599" s="6" t="s">
        <v>1082</v>
      </c>
      <c r="F1599" s="5">
        <f>decoded__2[[#This Row],[FRT_DEC]]-B1598</f>
        <v>34</v>
      </c>
      <c r="G1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INFO]]))),G1598)</f>
        <v>60</v>
      </c>
    </row>
    <row r="1600" spans="1:7" x14ac:dyDescent="0.25">
      <c r="A1600" s="12" t="s">
        <v>1724</v>
      </c>
      <c r="B1600" s="19">
        <v>1556339010216</v>
      </c>
      <c r="C1600" s="12" t="s">
        <v>5941</v>
      </c>
      <c r="D1600" s="12" t="s">
        <v>269</v>
      </c>
      <c r="E1600" s="6" t="s">
        <v>5942</v>
      </c>
      <c r="F1600" s="5">
        <f>decoded__2[[#This Row],[FRT_DEC]]-B1599</f>
        <v>4</v>
      </c>
      <c r="G1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INFO]]))),G1599)</f>
        <v>60</v>
      </c>
    </row>
    <row r="1601" spans="1:7" x14ac:dyDescent="0.25">
      <c r="A1601" s="12" t="s">
        <v>1725</v>
      </c>
      <c r="B1601" s="19">
        <v>1556339010230</v>
      </c>
      <c r="C1601" s="12" t="s">
        <v>5943</v>
      </c>
      <c r="D1601" s="12" t="s">
        <v>11</v>
      </c>
      <c r="E1601" s="6" t="s">
        <v>4011</v>
      </c>
      <c r="F1601" s="5">
        <f>decoded__2[[#This Row],[FRT_DEC]]-B1600</f>
        <v>14</v>
      </c>
      <c r="G1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INFO]]))),G1600)</f>
        <v>60</v>
      </c>
    </row>
    <row r="1602" spans="1:7" x14ac:dyDescent="0.25">
      <c r="A1602" s="12" t="s">
        <v>1726</v>
      </c>
      <c r="B1602" s="19">
        <v>1556339010250</v>
      </c>
      <c r="C1602" s="12" t="s">
        <v>5944</v>
      </c>
      <c r="D1602" s="12" t="s">
        <v>52</v>
      </c>
      <c r="E1602" s="6" t="s">
        <v>56</v>
      </c>
      <c r="F1602" s="5">
        <f>decoded__2[[#This Row],[FRT_DEC]]-B1601</f>
        <v>20</v>
      </c>
      <c r="G1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INFO]]))),G1601)</f>
        <v>60</v>
      </c>
    </row>
    <row r="1603" spans="1:7" x14ac:dyDescent="0.25">
      <c r="A1603" s="12" t="s">
        <v>1727</v>
      </c>
      <c r="B1603" s="19">
        <v>1556339010256</v>
      </c>
      <c r="C1603" s="12" t="s">
        <v>5945</v>
      </c>
      <c r="D1603" s="12" t="s">
        <v>272</v>
      </c>
      <c r="E1603" s="6" t="s">
        <v>5946</v>
      </c>
      <c r="F1603" s="5">
        <f>decoded__2[[#This Row],[FRT_DEC]]-B1602</f>
        <v>6</v>
      </c>
      <c r="G1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INFO]]))),G1602)</f>
        <v>60</v>
      </c>
    </row>
    <row r="1604" spans="1:7" x14ac:dyDescent="0.25">
      <c r="A1604" s="12" t="s">
        <v>1728</v>
      </c>
      <c r="B1604" s="19">
        <v>1556339010276</v>
      </c>
      <c r="C1604" s="12" t="s">
        <v>5947</v>
      </c>
      <c r="D1604" s="12" t="s">
        <v>1131</v>
      </c>
      <c r="E1604" s="6" t="s">
        <v>3767</v>
      </c>
      <c r="F1604" s="5">
        <f>decoded__2[[#This Row],[FRT_DEC]]-B1603</f>
        <v>20</v>
      </c>
      <c r="G1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INFO]]))),G1603)</f>
        <v>60</v>
      </c>
    </row>
    <row r="1605" spans="1:7" x14ac:dyDescent="0.25">
      <c r="A1605" s="12" t="s">
        <v>1729</v>
      </c>
      <c r="B1605" s="19">
        <v>1556339010281</v>
      </c>
      <c r="C1605" s="12" t="s">
        <v>5948</v>
      </c>
      <c r="D1605" s="12" t="s">
        <v>97</v>
      </c>
      <c r="E1605" s="6" t="s">
        <v>2131</v>
      </c>
      <c r="F1605" s="5">
        <f>decoded__2[[#This Row],[FRT_DEC]]-B1604</f>
        <v>5</v>
      </c>
      <c r="G1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INFO]]))),G1604)</f>
        <v>60</v>
      </c>
    </row>
    <row r="1606" spans="1:7" x14ac:dyDescent="0.25">
      <c r="A1606" s="12" t="s">
        <v>1730</v>
      </c>
      <c r="B1606" s="19">
        <v>1556339010303</v>
      </c>
      <c r="C1606" s="12" t="s">
        <v>5949</v>
      </c>
      <c r="D1606" s="12" t="s">
        <v>3726</v>
      </c>
      <c r="E1606" s="6" t="s">
        <v>5950</v>
      </c>
      <c r="F1606" s="5">
        <f>decoded__2[[#This Row],[FRT_DEC]]-B1605</f>
        <v>22</v>
      </c>
      <c r="G1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INFO]]))),G1605)</f>
        <v>60</v>
      </c>
    </row>
    <row r="1607" spans="1:7" x14ac:dyDescent="0.25">
      <c r="A1607" s="12" t="s">
        <v>1731</v>
      </c>
      <c r="B1607" s="19">
        <v>1556339010305</v>
      </c>
      <c r="C1607" s="12" t="s">
        <v>5951</v>
      </c>
      <c r="D1607" s="12" t="s">
        <v>3726</v>
      </c>
      <c r="E1607" s="6" t="s">
        <v>3986</v>
      </c>
      <c r="F1607" s="5">
        <f>decoded__2[[#This Row],[FRT_DEC]]-B1606</f>
        <v>2</v>
      </c>
      <c r="G1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INFO]]))),G1606)</f>
        <v>60</v>
      </c>
    </row>
    <row r="1608" spans="1:7" x14ac:dyDescent="0.25">
      <c r="A1608" s="12" t="s">
        <v>1732</v>
      </c>
      <c r="B1608" s="19">
        <v>1556339011525</v>
      </c>
      <c r="C1608" s="12" t="s">
        <v>5952</v>
      </c>
      <c r="D1608" s="12" t="s">
        <v>275</v>
      </c>
      <c r="E1608" s="6" t="s">
        <v>5953</v>
      </c>
      <c r="F1608" s="5">
        <f>decoded__2[[#This Row],[FRT_DEC]]-B1607</f>
        <v>1220</v>
      </c>
      <c r="G1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INFO]]))),G1607)</f>
        <v>60</v>
      </c>
    </row>
    <row r="1609" spans="1:7" x14ac:dyDescent="0.25">
      <c r="A1609" s="12" t="s">
        <v>1733</v>
      </c>
      <c r="B1609" s="19">
        <v>1556339011565</v>
      </c>
      <c r="C1609" s="12" t="s">
        <v>5954</v>
      </c>
      <c r="D1609" s="12" t="s">
        <v>12</v>
      </c>
      <c r="E1609" s="6" t="s">
        <v>4</v>
      </c>
      <c r="F1609" s="5">
        <f>decoded__2[[#This Row],[FRT_DEC]]-B1608</f>
        <v>40</v>
      </c>
      <c r="G1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INFO]]))),G1608)</f>
        <v>60</v>
      </c>
    </row>
    <row r="1610" spans="1:7" x14ac:dyDescent="0.25">
      <c r="A1610" s="12" t="s">
        <v>1734</v>
      </c>
      <c r="B1610" s="19">
        <v>1556339011569</v>
      </c>
      <c r="C1610" s="12" t="s">
        <v>5955</v>
      </c>
      <c r="D1610" s="12" t="s">
        <v>8</v>
      </c>
      <c r="E1610" s="6" t="s">
        <v>4080</v>
      </c>
      <c r="F1610" s="5">
        <f>decoded__2[[#This Row],[FRT_DEC]]-B1609</f>
        <v>4</v>
      </c>
      <c r="G1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INFO]]))),G1609)</f>
        <v>60</v>
      </c>
    </row>
    <row r="1611" spans="1:7" x14ac:dyDescent="0.25">
      <c r="A1611" s="12" t="s">
        <v>1735</v>
      </c>
      <c r="B1611" s="19">
        <v>1556339012853</v>
      </c>
      <c r="C1611" s="12" t="s">
        <v>5956</v>
      </c>
      <c r="D1611" s="12" t="s">
        <v>15</v>
      </c>
      <c r="E1611" s="6" t="s">
        <v>5957</v>
      </c>
      <c r="F1611" s="5">
        <f>decoded__2[[#This Row],[FRT_DEC]]-B1610</f>
        <v>1284</v>
      </c>
      <c r="G1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INFO]]))),G1610)</f>
        <v>60</v>
      </c>
    </row>
    <row r="1612" spans="1:7" x14ac:dyDescent="0.25">
      <c r="A1612" s="12" t="s">
        <v>1911</v>
      </c>
      <c r="B1612" s="19">
        <v>1556339012856</v>
      </c>
      <c r="C1612" s="12" t="s">
        <v>5958</v>
      </c>
      <c r="D1612" s="12" t="s">
        <v>15</v>
      </c>
      <c r="E1612" s="6" t="s">
        <v>3987</v>
      </c>
      <c r="F1612" s="5">
        <f>decoded__2[[#This Row],[FRT_DEC]]-B1611</f>
        <v>3</v>
      </c>
      <c r="G1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INFO]]))),G1611)</f>
        <v>60</v>
      </c>
    </row>
    <row r="1613" spans="1:7" x14ac:dyDescent="0.25">
      <c r="A1613" s="12" t="s">
        <v>1736</v>
      </c>
      <c r="B1613" s="19">
        <v>1556339012859</v>
      </c>
      <c r="C1613" s="12" t="s">
        <v>5959</v>
      </c>
      <c r="D1613" s="12" t="s">
        <v>3744</v>
      </c>
      <c r="E1613" s="6" t="s">
        <v>5960</v>
      </c>
      <c r="F1613" s="5">
        <f>decoded__2[[#This Row],[FRT_DEC]]-B1612</f>
        <v>3</v>
      </c>
      <c r="G1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INFO]]))),G1612)</f>
        <v>60</v>
      </c>
    </row>
    <row r="1614" spans="1:7" x14ac:dyDescent="0.25">
      <c r="A1614" s="12" t="s">
        <v>1737</v>
      </c>
      <c r="B1614" s="19">
        <v>1556339012862</v>
      </c>
      <c r="C1614" s="12" t="s">
        <v>5961</v>
      </c>
      <c r="D1614" s="12" t="s">
        <v>3744</v>
      </c>
      <c r="E1614" s="6" t="s">
        <v>3988</v>
      </c>
      <c r="F1614" s="5">
        <f>decoded__2[[#This Row],[FRT_DEC]]-B1613</f>
        <v>3</v>
      </c>
      <c r="G1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INFO]]))),G1613)</f>
        <v>60</v>
      </c>
    </row>
    <row r="1615" spans="1:7" x14ac:dyDescent="0.25">
      <c r="A1615" s="12" t="s">
        <v>1738</v>
      </c>
      <c r="B1615" s="19">
        <v>1556339012896</v>
      </c>
      <c r="C1615" s="12" t="s">
        <v>5962</v>
      </c>
      <c r="D1615" s="12" t="s">
        <v>3765</v>
      </c>
      <c r="E1615" s="6" t="s">
        <v>3766</v>
      </c>
      <c r="F1615" s="5">
        <f>decoded__2[[#This Row],[FRT_DEC]]-B1614</f>
        <v>34</v>
      </c>
      <c r="G1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INFO]]))),G1614)</f>
        <v>60</v>
      </c>
    </row>
    <row r="1616" spans="1:7" ht="30" x14ac:dyDescent="0.25">
      <c r="A1616" s="12" t="s">
        <v>1739</v>
      </c>
      <c r="B1616" s="19">
        <v>1556339012899</v>
      </c>
      <c r="C1616" s="12" t="s">
        <v>5963</v>
      </c>
      <c r="D1616" s="12" t="s">
        <v>267</v>
      </c>
      <c r="E1616" s="6" t="s">
        <v>281</v>
      </c>
      <c r="F1616" s="5">
        <f>decoded__2[[#This Row],[FRT_DEC]]-B1615</f>
        <v>3</v>
      </c>
      <c r="G1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INFO]]))),G1615)</f>
        <v>60</v>
      </c>
    </row>
    <row r="1617" spans="1:7" x14ac:dyDescent="0.25">
      <c r="A1617" s="12" t="s">
        <v>1740</v>
      </c>
      <c r="B1617" s="19">
        <v>1556339012901</v>
      </c>
      <c r="C1617" s="12" t="s">
        <v>5964</v>
      </c>
      <c r="D1617" s="12" t="s">
        <v>269</v>
      </c>
      <c r="E1617" s="6" t="s">
        <v>283</v>
      </c>
      <c r="F1617" s="5">
        <f>decoded__2[[#This Row],[FRT_DEC]]-B1616</f>
        <v>2</v>
      </c>
      <c r="G1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INFO]]))),G1616)</f>
        <v>60</v>
      </c>
    </row>
    <row r="1618" spans="1:7" x14ac:dyDescent="0.25">
      <c r="A1618" s="12" t="s">
        <v>1741</v>
      </c>
      <c r="B1618" s="19">
        <v>1556339012906</v>
      </c>
      <c r="C1618" s="12" t="s">
        <v>5965</v>
      </c>
      <c r="D1618" s="12" t="s">
        <v>1131</v>
      </c>
      <c r="E1618" s="6" t="s">
        <v>2132</v>
      </c>
      <c r="F1618" s="5">
        <f>decoded__2[[#This Row],[FRT_DEC]]-B1617</f>
        <v>5</v>
      </c>
      <c r="G1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INFO]]))),G1617)</f>
        <v>60</v>
      </c>
    </row>
    <row r="1619" spans="1:7" x14ac:dyDescent="0.25">
      <c r="A1619" s="12" t="s">
        <v>1742</v>
      </c>
      <c r="B1619" s="19">
        <v>1556339012911</v>
      </c>
      <c r="C1619" s="12" t="s">
        <v>5966</v>
      </c>
      <c r="D1619" s="12" t="s">
        <v>97</v>
      </c>
      <c r="E1619" s="6" t="s">
        <v>2133</v>
      </c>
      <c r="F1619" s="5">
        <f>decoded__2[[#This Row],[FRT_DEC]]-B1618</f>
        <v>5</v>
      </c>
      <c r="G1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INFO]]))),G1618)</f>
        <v>60</v>
      </c>
    </row>
    <row r="1620" spans="1:7" x14ac:dyDescent="0.25">
      <c r="A1620" s="12" t="s">
        <v>1743</v>
      </c>
      <c r="B1620" s="19">
        <v>1556339012916</v>
      </c>
      <c r="C1620" s="12" t="s">
        <v>5967</v>
      </c>
      <c r="D1620" s="12" t="s">
        <v>97</v>
      </c>
      <c r="E1620" s="6" t="s">
        <v>2134</v>
      </c>
      <c r="F1620" s="5">
        <f>decoded__2[[#This Row],[FRT_DEC]]-B1619</f>
        <v>5</v>
      </c>
      <c r="G1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INFO]]))),G1619)</f>
        <v>60</v>
      </c>
    </row>
    <row r="1621" spans="1:7" x14ac:dyDescent="0.25">
      <c r="A1621" s="12" t="s">
        <v>1744</v>
      </c>
      <c r="B1621" s="19">
        <v>1556339012927</v>
      </c>
      <c r="C1621" s="12" t="s">
        <v>5968</v>
      </c>
      <c r="D1621" s="12" t="s">
        <v>272</v>
      </c>
      <c r="E1621" s="6" t="s">
        <v>5969</v>
      </c>
      <c r="F1621" s="5">
        <f>decoded__2[[#This Row],[FRT_DEC]]-B1620</f>
        <v>11</v>
      </c>
      <c r="G1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INFO]]))),G1620)</f>
        <v>60</v>
      </c>
    </row>
    <row r="1622" spans="1:7" x14ac:dyDescent="0.25">
      <c r="A1622" s="12" t="s">
        <v>1745</v>
      </c>
      <c r="B1622" s="19">
        <v>1556339013458</v>
      </c>
      <c r="C1622" s="12" t="s">
        <v>5970</v>
      </c>
      <c r="D1622" s="12" t="s">
        <v>1131</v>
      </c>
      <c r="E1622" s="6" t="s">
        <v>2135</v>
      </c>
      <c r="F1622" s="5">
        <f>decoded__2[[#This Row],[FRT_DEC]]-B1621</f>
        <v>531</v>
      </c>
      <c r="G1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INFO]]))),G1621)</f>
        <v>60</v>
      </c>
    </row>
    <row r="1623" spans="1:7" x14ac:dyDescent="0.25">
      <c r="A1623" s="12" t="s">
        <v>1746</v>
      </c>
      <c r="B1623" s="19">
        <v>1556339013464</v>
      </c>
      <c r="C1623" s="12" t="s">
        <v>5971</v>
      </c>
      <c r="D1623" s="12" t="s">
        <v>97</v>
      </c>
      <c r="E1623" s="6" t="s">
        <v>2136</v>
      </c>
      <c r="F1623" s="5">
        <f>decoded__2[[#This Row],[FRT_DEC]]-B1622</f>
        <v>6</v>
      </c>
      <c r="G1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INFO]]))),G1622)</f>
        <v>60</v>
      </c>
    </row>
    <row r="1624" spans="1:7" x14ac:dyDescent="0.25">
      <c r="A1624" s="12" t="s">
        <v>1747</v>
      </c>
      <c r="B1624" s="19">
        <v>1556339013476</v>
      </c>
      <c r="C1624" s="12" t="s">
        <v>5972</v>
      </c>
      <c r="D1624" s="12" t="s">
        <v>3727</v>
      </c>
      <c r="E1624" s="6" t="s">
        <v>5973</v>
      </c>
      <c r="F1624" s="5">
        <f>decoded__2[[#This Row],[FRT_DEC]]-B1623</f>
        <v>12</v>
      </c>
      <c r="G1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INFO]]))),G1623)</f>
        <v>60</v>
      </c>
    </row>
    <row r="1625" spans="1:7" x14ac:dyDescent="0.25">
      <c r="A1625" s="12" t="s">
        <v>1748</v>
      </c>
      <c r="B1625" s="19">
        <v>1556339013630</v>
      </c>
      <c r="C1625" s="12" t="s">
        <v>5974</v>
      </c>
      <c r="D1625" s="12" t="s">
        <v>289</v>
      </c>
      <c r="E1625" s="6" t="s">
        <v>5975</v>
      </c>
      <c r="F1625" s="5">
        <f>decoded__2[[#This Row],[FRT_DEC]]-B1624</f>
        <v>154</v>
      </c>
      <c r="G1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INFO]]))),G1624)</f>
        <v>60</v>
      </c>
    </row>
    <row r="1626" spans="1:7" x14ac:dyDescent="0.25">
      <c r="A1626" s="12" t="s">
        <v>1749</v>
      </c>
      <c r="B1626" s="19">
        <v>1556339014447</v>
      </c>
      <c r="C1626" s="12" t="s">
        <v>5976</v>
      </c>
      <c r="D1626" s="12" t="s">
        <v>13</v>
      </c>
      <c r="E1626" s="6" t="s">
        <v>5</v>
      </c>
      <c r="F1626" s="5">
        <f>decoded__2[[#This Row],[FRT_DEC]]-B1625</f>
        <v>817</v>
      </c>
      <c r="G1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INFO]]))),G1625)</f>
        <v>60</v>
      </c>
    </row>
    <row r="1627" spans="1:7" x14ac:dyDescent="0.25">
      <c r="A1627" s="12" t="s">
        <v>1750</v>
      </c>
      <c r="B1627" s="19">
        <v>1556339014452</v>
      </c>
      <c r="C1627" s="12" t="s">
        <v>5977</v>
      </c>
      <c r="D1627" s="12" t="s">
        <v>11</v>
      </c>
      <c r="E1627" s="6" t="s">
        <v>4021</v>
      </c>
      <c r="F1627" s="5">
        <f>decoded__2[[#This Row],[FRT_DEC]]-B1626</f>
        <v>5</v>
      </c>
      <c r="G1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INFO]]))),G1626)</f>
        <v>60</v>
      </c>
    </row>
    <row r="1628" spans="1:7" x14ac:dyDescent="0.25">
      <c r="A1628" s="12" t="s">
        <v>1751</v>
      </c>
      <c r="B1628" s="19">
        <v>1556339014489</v>
      </c>
      <c r="C1628" s="12" t="s">
        <v>5978</v>
      </c>
      <c r="D1628" s="12" t="s">
        <v>12</v>
      </c>
      <c r="E1628" s="6" t="s">
        <v>4</v>
      </c>
      <c r="F1628" s="5">
        <f>decoded__2[[#This Row],[FRT_DEC]]-B1627</f>
        <v>37</v>
      </c>
      <c r="G1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INFO]]))),G1627)</f>
        <v>60</v>
      </c>
    </row>
    <row r="1629" spans="1:7" x14ac:dyDescent="0.25">
      <c r="A1629" s="12" t="s">
        <v>1752</v>
      </c>
      <c r="B1629" s="19">
        <v>1556339014492</v>
      </c>
      <c r="C1629" s="12" t="s">
        <v>5979</v>
      </c>
      <c r="D1629" s="12" t="s">
        <v>14</v>
      </c>
      <c r="E1629" s="6" t="s">
        <v>6</v>
      </c>
      <c r="F1629" s="5">
        <f>decoded__2[[#This Row],[FRT_DEC]]-B1628</f>
        <v>3</v>
      </c>
      <c r="G1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INFO]]))),G1628)</f>
        <v>60</v>
      </c>
    </row>
    <row r="1630" spans="1:7" x14ac:dyDescent="0.25">
      <c r="A1630" s="12" t="s">
        <v>1753</v>
      </c>
      <c r="B1630" s="19">
        <v>1556339014499</v>
      </c>
      <c r="C1630" s="12" t="s">
        <v>5980</v>
      </c>
      <c r="D1630" s="12" t="s">
        <v>14</v>
      </c>
      <c r="E1630" s="6" t="s">
        <v>36</v>
      </c>
      <c r="F1630" s="5">
        <f>decoded__2[[#This Row],[FRT_DEC]]-B1629</f>
        <v>7</v>
      </c>
      <c r="G1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INFO]]))),G1629)</f>
        <v>60</v>
      </c>
    </row>
    <row r="1631" spans="1:7" x14ac:dyDescent="0.25">
      <c r="A1631" s="12" t="s">
        <v>1754</v>
      </c>
      <c r="B1631" s="19">
        <v>1556339014949</v>
      </c>
      <c r="C1631" s="12" t="s">
        <v>5981</v>
      </c>
      <c r="D1631" s="12" t="s">
        <v>109</v>
      </c>
      <c r="E1631" s="6" t="s">
        <v>4099</v>
      </c>
      <c r="F1631" s="5">
        <f>decoded__2[[#This Row],[FRT_DEC]]-B1630</f>
        <v>450</v>
      </c>
      <c r="G1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INFO]]))),G1630)</f>
        <v>60</v>
      </c>
    </row>
    <row r="1632" spans="1:7" x14ac:dyDescent="0.25">
      <c r="A1632" s="12" t="s">
        <v>1755</v>
      </c>
      <c r="B1632" s="19">
        <v>1556339014952</v>
      </c>
      <c r="C1632" s="12" t="s">
        <v>5982</v>
      </c>
      <c r="D1632" s="12" t="s">
        <v>3742</v>
      </c>
      <c r="E1632" s="6" t="s">
        <v>5983</v>
      </c>
      <c r="F1632" s="5">
        <f>decoded__2[[#This Row],[FRT_DEC]]-B1631</f>
        <v>3</v>
      </c>
      <c r="G1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INFO]]))),G1631)</f>
        <v>60</v>
      </c>
    </row>
    <row r="1633" spans="1:7" x14ac:dyDescent="0.25">
      <c r="A1633" s="12" t="s">
        <v>1756</v>
      </c>
      <c r="B1633" s="19">
        <v>1556339014954</v>
      </c>
      <c r="C1633" s="12" t="s">
        <v>5984</v>
      </c>
      <c r="D1633" s="12" t="s">
        <v>3742</v>
      </c>
      <c r="E1633" s="6" t="s">
        <v>3982</v>
      </c>
      <c r="F1633" s="5">
        <f>decoded__2[[#This Row],[FRT_DEC]]-B1632</f>
        <v>2</v>
      </c>
      <c r="G1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INFO]]))),G1632)</f>
        <v>60</v>
      </c>
    </row>
    <row r="1634" spans="1:7" x14ac:dyDescent="0.25">
      <c r="A1634" s="12" t="s">
        <v>1912</v>
      </c>
      <c r="B1634" s="19">
        <v>1556339014994</v>
      </c>
      <c r="C1634" s="12" t="s">
        <v>5985</v>
      </c>
      <c r="D1634" s="12" t="s">
        <v>1131</v>
      </c>
      <c r="E1634" s="6" t="s">
        <v>2137</v>
      </c>
      <c r="F1634" s="5">
        <f>decoded__2[[#This Row],[FRT_DEC]]-B1633</f>
        <v>40</v>
      </c>
      <c r="G1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INFO]]))),G1633)</f>
        <v>60</v>
      </c>
    </row>
    <row r="1635" spans="1:7" x14ac:dyDescent="0.25">
      <c r="A1635" s="12" t="s">
        <v>1913</v>
      </c>
      <c r="B1635" s="19">
        <v>1556339014998</v>
      </c>
      <c r="C1635" s="12" t="s">
        <v>5986</v>
      </c>
      <c r="D1635" s="12" t="s">
        <v>97</v>
      </c>
      <c r="E1635" s="6" t="s">
        <v>2138</v>
      </c>
      <c r="F1635" s="5">
        <f>decoded__2[[#This Row],[FRT_DEC]]-B1634</f>
        <v>4</v>
      </c>
      <c r="G1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INFO]]))),G1634)</f>
        <v>60</v>
      </c>
    </row>
    <row r="1636" spans="1:7" x14ac:dyDescent="0.25">
      <c r="A1636" s="12" t="s">
        <v>1757</v>
      </c>
      <c r="B1636" s="19">
        <v>1556339015032</v>
      </c>
      <c r="C1636" s="12" t="s">
        <v>5987</v>
      </c>
      <c r="D1636" s="12" t="s">
        <v>11</v>
      </c>
      <c r="E1636" s="6" t="s">
        <v>4008</v>
      </c>
      <c r="F1636" s="5">
        <f>decoded__2[[#This Row],[FRT_DEC]]-B1635</f>
        <v>34</v>
      </c>
      <c r="G1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INFO]]))),G1635)</f>
        <v>60</v>
      </c>
    </row>
    <row r="1637" spans="1:7" x14ac:dyDescent="0.25">
      <c r="A1637" s="12" t="s">
        <v>1758</v>
      </c>
      <c r="B1637" s="19">
        <v>1556339015049</v>
      </c>
      <c r="C1637" s="12" t="s">
        <v>5988</v>
      </c>
      <c r="D1637" s="12" t="s">
        <v>8</v>
      </c>
      <c r="E1637" s="6" t="s">
        <v>4105</v>
      </c>
      <c r="F1637" s="5">
        <f>decoded__2[[#This Row],[FRT_DEC]]-B1636</f>
        <v>17</v>
      </c>
      <c r="G1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INFO]]))),G1636)</f>
        <v>60</v>
      </c>
    </row>
    <row r="1638" spans="1:7" x14ac:dyDescent="0.25">
      <c r="A1638" s="12" t="s">
        <v>1914</v>
      </c>
      <c r="B1638" s="19">
        <v>1556339015073</v>
      </c>
      <c r="C1638" s="12" t="s">
        <v>5989</v>
      </c>
      <c r="D1638" s="12" t="s">
        <v>12</v>
      </c>
      <c r="E1638" s="6" t="s">
        <v>4</v>
      </c>
      <c r="F1638" s="5">
        <f>decoded__2[[#This Row],[FRT_DEC]]-B1637</f>
        <v>24</v>
      </c>
      <c r="G1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INFO]]))),G1637)</f>
        <v>60</v>
      </c>
    </row>
    <row r="1639" spans="1:7" x14ac:dyDescent="0.25">
      <c r="A1639" s="12" t="s">
        <v>1915</v>
      </c>
      <c r="B1639" s="19">
        <v>1556339015077</v>
      </c>
      <c r="C1639" s="12" t="s">
        <v>5990</v>
      </c>
      <c r="D1639" s="12" t="s">
        <v>8</v>
      </c>
      <c r="E1639" s="6" t="s">
        <v>4079</v>
      </c>
      <c r="F1639" s="5">
        <f>decoded__2[[#This Row],[FRT_DEC]]-B1638</f>
        <v>4</v>
      </c>
      <c r="G1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INFO]]))),G1638)</f>
        <v>60</v>
      </c>
    </row>
    <row r="1640" spans="1:7" x14ac:dyDescent="0.25">
      <c r="A1640" s="12" t="s">
        <v>1916</v>
      </c>
      <c r="B1640" s="19">
        <v>1556339015208</v>
      </c>
      <c r="C1640" s="12" t="s">
        <v>5991</v>
      </c>
      <c r="D1640" s="12" t="s">
        <v>110</v>
      </c>
      <c r="E1640" s="6" t="s">
        <v>290</v>
      </c>
      <c r="F1640" s="5">
        <f>decoded__2[[#This Row],[FRT_DEC]]-B1639</f>
        <v>131</v>
      </c>
      <c r="G1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INFO]]))),G1639)</f>
        <v>60</v>
      </c>
    </row>
    <row r="1641" spans="1:7" x14ac:dyDescent="0.25">
      <c r="A1641" s="12" t="s">
        <v>1917</v>
      </c>
      <c r="B1641" s="19">
        <v>1556339015215</v>
      </c>
      <c r="C1641" s="12" t="s">
        <v>5992</v>
      </c>
      <c r="D1641" s="12" t="s">
        <v>112</v>
      </c>
      <c r="E1641" s="6" t="s">
        <v>3769</v>
      </c>
      <c r="F1641" s="5">
        <f>decoded__2[[#This Row],[FRT_DEC]]-B1640</f>
        <v>7</v>
      </c>
      <c r="G1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INFO]]))),G1640)</f>
        <v>60</v>
      </c>
    </row>
    <row r="1642" spans="1:7" x14ac:dyDescent="0.25">
      <c r="A1642" s="12" t="s">
        <v>1918</v>
      </c>
      <c r="B1642" s="19">
        <v>1556339015353</v>
      </c>
      <c r="C1642" s="12" t="s">
        <v>5993</v>
      </c>
      <c r="D1642" s="12" t="s">
        <v>1131</v>
      </c>
      <c r="E1642" s="6" t="s">
        <v>2139</v>
      </c>
      <c r="F1642" s="5">
        <f>decoded__2[[#This Row],[FRT_DEC]]-B1641</f>
        <v>138</v>
      </c>
      <c r="G1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INFO]]))),G1641)</f>
        <v>60</v>
      </c>
    </row>
    <row r="1643" spans="1:7" x14ac:dyDescent="0.25">
      <c r="A1643" s="12" t="s">
        <v>1919</v>
      </c>
      <c r="B1643" s="19">
        <v>1556339015357</v>
      </c>
      <c r="C1643" s="12" t="s">
        <v>5994</v>
      </c>
      <c r="D1643" s="12" t="s">
        <v>97</v>
      </c>
      <c r="E1643" s="6" t="s">
        <v>2140</v>
      </c>
      <c r="F1643" s="5">
        <f>decoded__2[[#This Row],[FRT_DEC]]-B1642</f>
        <v>4</v>
      </c>
      <c r="G1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INFO]]))),G1642)</f>
        <v>60</v>
      </c>
    </row>
    <row r="1644" spans="1:7" x14ac:dyDescent="0.25">
      <c r="A1644" s="12" t="s">
        <v>1759</v>
      </c>
      <c r="B1644" s="19">
        <v>1556339015392</v>
      </c>
      <c r="C1644" s="12" t="s">
        <v>5995</v>
      </c>
      <c r="D1644" s="12" t="s">
        <v>1131</v>
      </c>
      <c r="E1644" s="6" t="s">
        <v>2141</v>
      </c>
      <c r="F1644" s="5">
        <f>decoded__2[[#This Row],[FRT_DEC]]-B1643</f>
        <v>35</v>
      </c>
      <c r="G1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INFO]]))),G1643)</f>
        <v>60</v>
      </c>
    </row>
    <row r="1645" spans="1:7" x14ac:dyDescent="0.25">
      <c r="A1645" s="12" t="s">
        <v>1760</v>
      </c>
      <c r="B1645" s="19">
        <v>1556339015396</v>
      </c>
      <c r="C1645" s="12" t="s">
        <v>5996</v>
      </c>
      <c r="D1645" s="12" t="s">
        <v>97</v>
      </c>
      <c r="E1645" s="6" t="s">
        <v>2142</v>
      </c>
      <c r="F1645" s="5">
        <f>decoded__2[[#This Row],[FRT_DEC]]-B1644</f>
        <v>4</v>
      </c>
      <c r="G1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INFO]]))),G1644)</f>
        <v>60</v>
      </c>
    </row>
    <row r="1646" spans="1:7" x14ac:dyDescent="0.25">
      <c r="A1646" s="12" t="s">
        <v>1761</v>
      </c>
      <c r="B1646" s="19">
        <v>1556339015401</v>
      </c>
      <c r="C1646" s="12" t="s">
        <v>5997</v>
      </c>
      <c r="D1646" s="12" t="s">
        <v>11</v>
      </c>
      <c r="E1646" s="6" t="s">
        <v>4006</v>
      </c>
      <c r="F1646" s="5">
        <f>decoded__2[[#This Row],[FRT_DEC]]-B1645</f>
        <v>5</v>
      </c>
      <c r="G1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INFO]]))),G1645)</f>
        <v>60</v>
      </c>
    </row>
    <row r="1647" spans="1:7" x14ac:dyDescent="0.25">
      <c r="A1647" s="12" t="s">
        <v>1920</v>
      </c>
      <c r="B1647" s="19">
        <v>1556339015410</v>
      </c>
      <c r="C1647" s="12" t="s">
        <v>5998</v>
      </c>
      <c r="D1647" s="12" t="s">
        <v>52</v>
      </c>
      <c r="E1647" s="6" t="s">
        <v>2078</v>
      </c>
      <c r="F1647" s="5">
        <f>decoded__2[[#This Row],[FRT_DEC]]-B1646</f>
        <v>9</v>
      </c>
      <c r="G1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INFO]]))),G1646)</f>
        <v>60</v>
      </c>
    </row>
    <row r="1648" spans="1:7" x14ac:dyDescent="0.25">
      <c r="A1648" s="12" t="s">
        <v>1921</v>
      </c>
      <c r="B1648" s="19">
        <v>1556339015414</v>
      </c>
      <c r="C1648" s="12" t="s">
        <v>5999</v>
      </c>
      <c r="D1648" s="12" t="s">
        <v>2079</v>
      </c>
      <c r="E1648" s="6" t="s">
        <v>4058</v>
      </c>
      <c r="F1648" s="5">
        <f>decoded__2[[#This Row],[FRT_DEC]]-B1647</f>
        <v>4</v>
      </c>
      <c r="G1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INFO]]))),G1647)</f>
        <v>60</v>
      </c>
    </row>
    <row r="1649" spans="1:7" x14ac:dyDescent="0.25">
      <c r="A1649" s="12" t="s">
        <v>1762</v>
      </c>
      <c r="B1649" s="19">
        <v>1556339015438</v>
      </c>
      <c r="C1649" s="12" t="s">
        <v>6000</v>
      </c>
      <c r="D1649" s="12" t="s">
        <v>12</v>
      </c>
      <c r="E1649" s="6" t="s">
        <v>4</v>
      </c>
      <c r="F1649" s="5">
        <f>decoded__2[[#This Row],[FRT_DEC]]-B1648</f>
        <v>24</v>
      </c>
      <c r="G1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INFO]]))),G1648)</f>
        <v>60</v>
      </c>
    </row>
    <row r="1650" spans="1:7" x14ac:dyDescent="0.25">
      <c r="A1650" s="12" t="s">
        <v>1763</v>
      </c>
      <c r="B1650" s="19">
        <v>1556339015442</v>
      </c>
      <c r="C1650" s="12" t="s">
        <v>6001</v>
      </c>
      <c r="D1650" s="12" t="s">
        <v>8</v>
      </c>
      <c r="E1650" s="6" t="s">
        <v>4089</v>
      </c>
      <c r="F1650" s="5">
        <f>decoded__2[[#This Row],[FRT_DEC]]-B1649</f>
        <v>4</v>
      </c>
      <c r="G1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INFO]]))),G1649)</f>
        <v>60</v>
      </c>
    </row>
    <row r="1651" spans="1:7" x14ac:dyDescent="0.25">
      <c r="A1651" s="12" t="s">
        <v>1922</v>
      </c>
      <c r="B1651" s="19">
        <v>1556339015611</v>
      </c>
      <c r="C1651" s="12" t="s">
        <v>6002</v>
      </c>
      <c r="D1651" s="12" t="s">
        <v>13</v>
      </c>
      <c r="E1651" s="6" t="s">
        <v>5</v>
      </c>
      <c r="F1651" s="5">
        <f>decoded__2[[#This Row],[FRT_DEC]]-B1650</f>
        <v>169</v>
      </c>
      <c r="G1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INFO]]))),G1650)</f>
        <v>60</v>
      </c>
    </row>
    <row r="1652" spans="1:7" x14ac:dyDescent="0.25">
      <c r="A1652" s="12" t="s">
        <v>1764</v>
      </c>
      <c r="B1652" s="19">
        <v>1556339015615</v>
      </c>
      <c r="C1652" s="12" t="s">
        <v>6003</v>
      </c>
      <c r="D1652" s="12" t="s">
        <v>11</v>
      </c>
      <c r="E1652" s="6" t="s">
        <v>4010</v>
      </c>
      <c r="F1652" s="5">
        <f>decoded__2[[#This Row],[FRT_DEC]]-B1651</f>
        <v>4</v>
      </c>
      <c r="G1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INFO]]))),G1651)</f>
        <v>60</v>
      </c>
    </row>
    <row r="1653" spans="1:7" x14ac:dyDescent="0.25">
      <c r="A1653" s="12" t="s">
        <v>1765</v>
      </c>
      <c r="B1653" s="19">
        <v>1556339015687</v>
      </c>
      <c r="C1653" s="12" t="s">
        <v>6004</v>
      </c>
      <c r="D1653" s="12" t="s">
        <v>12</v>
      </c>
      <c r="E1653" s="6" t="s">
        <v>4</v>
      </c>
      <c r="F1653" s="5">
        <f>decoded__2[[#This Row],[FRT_DEC]]-B1652</f>
        <v>72</v>
      </c>
      <c r="G1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INFO]]))),G1652)</f>
        <v>60</v>
      </c>
    </row>
    <row r="1654" spans="1:7" x14ac:dyDescent="0.25">
      <c r="A1654" s="12" t="s">
        <v>1766</v>
      </c>
      <c r="B1654" s="19">
        <v>1556339015690</v>
      </c>
      <c r="C1654" s="12" t="s">
        <v>6005</v>
      </c>
      <c r="D1654" s="12" t="s">
        <v>14</v>
      </c>
      <c r="E1654" s="6" t="s">
        <v>6</v>
      </c>
      <c r="F1654" s="5">
        <f>decoded__2[[#This Row],[FRT_DEC]]-B1653</f>
        <v>3</v>
      </c>
      <c r="G1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INFO]]))),G1653)</f>
        <v>60</v>
      </c>
    </row>
    <row r="1655" spans="1:7" x14ac:dyDescent="0.25">
      <c r="A1655" s="12" t="s">
        <v>1767</v>
      </c>
      <c r="B1655" s="19">
        <v>1556339015699</v>
      </c>
      <c r="C1655" s="12" t="s">
        <v>6006</v>
      </c>
      <c r="D1655" s="12" t="s">
        <v>14</v>
      </c>
      <c r="E1655" s="6" t="s">
        <v>71</v>
      </c>
      <c r="F1655" s="5">
        <f>decoded__2[[#This Row],[FRT_DEC]]-B1654</f>
        <v>9</v>
      </c>
      <c r="G1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INFO]]))),G1654)</f>
        <v>60</v>
      </c>
    </row>
    <row r="1656" spans="1:7" x14ac:dyDescent="0.25">
      <c r="A1656" s="12" t="s">
        <v>1768</v>
      </c>
      <c r="B1656" s="19">
        <v>1556339015761</v>
      </c>
      <c r="C1656" s="12" t="s">
        <v>6007</v>
      </c>
      <c r="D1656" s="12" t="s">
        <v>73</v>
      </c>
      <c r="E1656" s="6" t="s">
        <v>2080</v>
      </c>
      <c r="F1656" s="5">
        <f>decoded__2[[#This Row],[FRT_DEC]]-B1655</f>
        <v>62</v>
      </c>
      <c r="G1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INFO]]))),G1655)</f>
        <v>60</v>
      </c>
    </row>
    <row r="1657" spans="1:7" x14ac:dyDescent="0.25">
      <c r="A1657" s="12" t="s">
        <v>1769</v>
      </c>
      <c r="B1657" s="19">
        <v>1556339015765</v>
      </c>
      <c r="C1657" s="12" t="s">
        <v>6008</v>
      </c>
      <c r="D1657" s="12" t="s">
        <v>2081</v>
      </c>
      <c r="E1657" s="6" t="s">
        <v>2083</v>
      </c>
      <c r="F1657" s="5">
        <f>decoded__2[[#This Row],[FRT_DEC]]-B1656</f>
        <v>4</v>
      </c>
      <c r="G1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INFO]]))),G1656)</f>
        <v>60</v>
      </c>
    </row>
    <row r="1658" spans="1:7" x14ac:dyDescent="0.25">
      <c r="A1658" s="12" t="s">
        <v>1770</v>
      </c>
      <c r="B1658" s="19">
        <v>1556339015769</v>
      </c>
      <c r="C1658" s="12" t="s">
        <v>6009</v>
      </c>
      <c r="D1658" s="12" t="s">
        <v>8</v>
      </c>
      <c r="E1658" s="6" t="s">
        <v>4090</v>
      </c>
      <c r="F1658" s="5">
        <f>decoded__2[[#This Row],[FRT_DEC]]-B1657</f>
        <v>4</v>
      </c>
      <c r="G1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INFO]]))),G1657)</f>
        <v>60</v>
      </c>
    </row>
    <row r="1659" spans="1:7" x14ac:dyDescent="0.25">
      <c r="A1659" s="12" t="s">
        <v>1771</v>
      </c>
      <c r="B1659" s="19">
        <v>1556339016045</v>
      </c>
      <c r="C1659" s="12" t="s">
        <v>6010</v>
      </c>
      <c r="D1659" s="12" t="s">
        <v>55</v>
      </c>
      <c r="E1659" s="6" t="s">
        <v>3753</v>
      </c>
      <c r="F1659" s="5">
        <f>decoded__2[[#This Row],[FRT_DEC]]-B1658</f>
        <v>276</v>
      </c>
      <c r="G1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INFO]]))),G1658)</f>
        <v>60</v>
      </c>
    </row>
    <row r="1660" spans="1:7" x14ac:dyDescent="0.25">
      <c r="A1660" s="12" t="s">
        <v>1772</v>
      </c>
      <c r="B1660" s="19">
        <v>1556339016048</v>
      </c>
      <c r="C1660" s="12" t="s">
        <v>6011</v>
      </c>
      <c r="D1660" s="12" t="s">
        <v>3743</v>
      </c>
      <c r="E1660" s="6" t="s">
        <v>6012</v>
      </c>
      <c r="F1660" s="5">
        <f>decoded__2[[#This Row],[FRT_DEC]]-B1659</f>
        <v>3</v>
      </c>
      <c r="G1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INFO]]))),G1659)</f>
        <v>60</v>
      </c>
    </row>
    <row r="1661" spans="1:7" x14ac:dyDescent="0.25">
      <c r="A1661" s="12" t="s">
        <v>1773</v>
      </c>
      <c r="B1661" s="19">
        <v>1556339016050</v>
      </c>
      <c r="C1661" s="12" t="s">
        <v>6013</v>
      </c>
      <c r="D1661" s="12" t="s">
        <v>3743</v>
      </c>
      <c r="E1661" s="6" t="s">
        <v>3983</v>
      </c>
      <c r="F1661" s="5">
        <f>decoded__2[[#This Row],[FRT_DEC]]-B1660</f>
        <v>2</v>
      </c>
      <c r="G1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INFO]]))),G1660)</f>
        <v>60</v>
      </c>
    </row>
    <row r="1662" spans="1:7" ht="30" x14ac:dyDescent="0.25">
      <c r="A1662" s="12" t="s">
        <v>1774</v>
      </c>
      <c r="B1662" s="19">
        <v>1556339016083</v>
      </c>
      <c r="C1662" s="12" t="s">
        <v>6014</v>
      </c>
      <c r="D1662" s="12" t="s">
        <v>267</v>
      </c>
      <c r="E1662" s="6" t="s">
        <v>2119</v>
      </c>
      <c r="F1662" s="5">
        <f>decoded__2[[#This Row],[FRT_DEC]]-B1661</f>
        <v>33</v>
      </c>
      <c r="G1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INFO]]))),G1661)</f>
        <v>60</v>
      </c>
    </row>
    <row r="1663" spans="1:7" x14ac:dyDescent="0.25">
      <c r="A1663" s="12" t="s">
        <v>1775</v>
      </c>
      <c r="B1663" s="19">
        <v>1556339016086</v>
      </c>
      <c r="C1663" s="12" t="s">
        <v>6015</v>
      </c>
      <c r="D1663" s="12" t="s">
        <v>269</v>
      </c>
      <c r="E1663" s="6" t="s">
        <v>6016</v>
      </c>
      <c r="F1663" s="5">
        <f>decoded__2[[#This Row],[FRT_DEC]]-B1662</f>
        <v>3</v>
      </c>
      <c r="G1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INFO]]))),G1662)</f>
        <v>60</v>
      </c>
    </row>
    <row r="1664" spans="1:7" x14ac:dyDescent="0.25">
      <c r="A1664" s="12" t="s">
        <v>1776</v>
      </c>
      <c r="B1664" s="19">
        <v>1556339016096</v>
      </c>
      <c r="C1664" s="12" t="s">
        <v>6017</v>
      </c>
      <c r="D1664" s="12" t="s">
        <v>291</v>
      </c>
      <c r="E1664" s="6" t="s">
        <v>4042</v>
      </c>
      <c r="F1664" s="5">
        <f>decoded__2[[#This Row],[FRT_DEC]]-B1663</f>
        <v>10</v>
      </c>
      <c r="G1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INFO]]))),G1663)</f>
        <v>60</v>
      </c>
    </row>
    <row r="1665" spans="1:7" x14ac:dyDescent="0.25">
      <c r="A1665" s="12" t="s">
        <v>1777</v>
      </c>
      <c r="B1665" s="19">
        <v>1556339016101</v>
      </c>
      <c r="C1665" s="12" t="s">
        <v>6018</v>
      </c>
      <c r="D1665" s="12" t="s">
        <v>11</v>
      </c>
      <c r="E1665" s="6" t="s">
        <v>4011</v>
      </c>
      <c r="F1665" s="5">
        <f>decoded__2[[#This Row],[FRT_DEC]]-B1664</f>
        <v>5</v>
      </c>
      <c r="G1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INFO]]))),G1664)</f>
        <v>60</v>
      </c>
    </row>
    <row r="1666" spans="1:7" x14ac:dyDescent="0.25">
      <c r="A1666" s="12" t="s">
        <v>1778</v>
      </c>
      <c r="B1666" s="19">
        <v>1556339016123</v>
      </c>
      <c r="C1666" s="12" t="s">
        <v>6019</v>
      </c>
      <c r="D1666" s="12" t="s">
        <v>52</v>
      </c>
      <c r="E1666" s="6" t="s">
        <v>56</v>
      </c>
      <c r="F1666" s="5">
        <f>decoded__2[[#This Row],[FRT_DEC]]-B1665</f>
        <v>22</v>
      </c>
      <c r="G1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INFO]]))),G1665)</f>
        <v>60</v>
      </c>
    </row>
    <row r="1667" spans="1:7" x14ac:dyDescent="0.25">
      <c r="A1667" s="12" t="s">
        <v>1779</v>
      </c>
      <c r="B1667" s="19">
        <v>1556339016129</v>
      </c>
      <c r="C1667" s="12" t="s">
        <v>6020</v>
      </c>
      <c r="D1667" s="12" t="s">
        <v>272</v>
      </c>
      <c r="E1667" s="6" t="s">
        <v>6021</v>
      </c>
      <c r="F1667" s="5">
        <f>decoded__2[[#This Row],[FRT_DEC]]-B1666</f>
        <v>6</v>
      </c>
      <c r="G1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INFO]]))),G1666)</f>
        <v>60</v>
      </c>
    </row>
    <row r="1668" spans="1:7" x14ac:dyDescent="0.25">
      <c r="A1668" s="12" t="s">
        <v>1780</v>
      </c>
      <c r="B1668" s="19">
        <v>1556339016136</v>
      </c>
      <c r="C1668" s="12" t="s">
        <v>6022</v>
      </c>
      <c r="D1668" s="12" t="s">
        <v>1131</v>
      </c>
      <c r="E1668" s="6" t="s">
        <v>2143</v>
      </c>
      <c r="F1668" s="5">
        <f>decoded__2[[#This Row],[FRT_DEC]]-B1667</f>
        <v>7</v>
      </c>
      <c r="G1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INFO]]))),G1667)</f>
        <v>60</v>
      </c>
    </row>
    <row r="1669" spans="1:7" x14ac:dyDescent="0.25">
      <c r="A1669" s="12" t="s">
        <v>1781</v>
      </c>
      <c r="B1669" s="19">
        <v>1556339016142</v>
      </c>
      <c r="C1669" s="12" t="s">
        <v>6023</v>
      </c>
      <c r="D1669" s="12" t="s">
        <v>1131</v>
      </c>
      <c r="E1669" s="6" t="s">
        <v>2144</v>
      </c>
      <c r="F1669" s="5">
        <f>decoded__2[[#This Row],[FRT_DEC]]-B1668</f>
        <v>6</v>
      </c>
      <c r="G1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INFO]]))),G1668)</f>
        <v>60</v>
      </c>
    </row>
    <row r="1670" spans="1:7" x14ac:dyDescent="0.25">
      <c r="A1670" s="12" t="s">
        <v>1782</v>
      </c>
      <c r="B1670" s="19">
        <v>1556339016161</v>
      </c>
      <c r="C1670" s="12" t="s">
        <v>6024</v>
      </c>
      <c r="D1670" s="12" t="s">
        <v>97</v>
      </c>
      <c r="E1670" s="6" t="s">
        <v>2131</v>
      </c>
      <c r="F1670" s="5">
        <f>decoded__2[[#This Row],[FRT_DEC]]-B1669</f>
        <v>19</v>
      </c>
      <c r="G1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INFO]]))),G1669)</f>
        <v>60</v>
      </c>
    </row>
    <row r="1671" spans="1:7" x14ac:dyDescent="0.25">
      <c r="A1671" s="12" t="s">
        <v>1783</v>
      </c>
      <c r="B1671" s="19">
        <v>1556339016184</v>
      </c>
      <c r="C1671" s="12" t="s">
        <v>6025</v>
      </c>
      <c r="D1671" s="12" t="s">
        <v>3726</v>
      </c>
      <c r="E1671" s="6" t="s">
        <v>6026</v>
      </c>
      <c r="F1671" s="5">
        <f>decoded__2[[#This Row],[FRT_DEC]]-B1670</f>
        <v>23</v>
      </c>
      <c r="G1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INFO]]))),G1670)</f>
        <v>60</v>
      </c>
    </row>
    <row r="1672" spans="1:7" x14ac:dyDescent="0.25">
      <c r="A1672" s="12" t="s">
        <v>1784</v>
      </c>
      <c r="B1672" s="19">
        <v>1556339016186</v>
      </c>
      <c r="C1672" s="12" t="s">
        <v>6027</v>
      </c>
      <c r="D1672" s="12" t="s">
        <v>3726</v>
      </c>
      <c r="E1672" s="6" t="s">
        <v>3986</v>
      </c>
      <c r="F1672" s="5">
        <f>decoded__2[[#This Row],[FRT_DEC]]-B1671</f>
        <v>2</v>
      </c>
      <c r="G1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INFO]]))),G1671)</f>
        <v>60</v>
      </c>
    </row>
    <row r="1673" spans="1:7" x14ac:dyDescent="0.25">
      <c r="A1673" s="12" t="s">
        <v>1785</v>
      </c>
      <c r="B1673" s="19">
        <v>1556339016992</v>
      </c>
      <c r="C1673" s="12" t="s">
        <v>6028</v>
      </c>
      <c r="D1673" s="12" t="s">
        <v>275</v>
      </c>
      <c r="E1673" s="6" t="s">
        <v>5953</v>
      </c>
      <c r="F1673" s="5">
        <f>decoded__2[[#This Row],[FRT_DEC]]-B1672</f>
        <v>806</v>
      </c>
      <c r="G1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INFO]]))),G1672)</f>
        <v>60</v>
      </c>
    </row>
    <row r="1674" spans="1:7" x14ac:dyDescent="0.25">
      <c r="A1674" s="12" t="s">
        <v>1786</v>
      </c>
      <c r="B1674" s="19">
        <v>1556339017033</v>
      </c>
      <c r="C1674" s="12" t="s">
        <v>6029</v>
      </c>
      <c r="D1674" s="12" t="s">
        <v>12</v>
      </c>
      <c r="E1674" s="6" t="s">
        <v>4</v>
      </c>
      <c r="F1674" s="5">
        <f>decoded__2[[#This Row],[FRT_DEC]]-B1673</f>
        <v>41</v>
      </c>
      <c r="G1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INFO]]))),G1673)</f>
        <v>60</v>
      </c>
    </row>
    <row r="1675" spans="1:7" x14ac:dyDescent="0.25">
      <c r="A1675" s="12" t="s">
        <v>1787</v>
      </c>
      <c r="B1675" s="19">
        <v>1556339017037</v>
      </c>
      <c r="C1675" s="12" t="s">
        <v>6030</v>
      </c>
      <c r="D1675" s="12" t="s">
        <v>8</v>
      </c>
      <c r="E1675" s="6" t="s">
        <v>4080</v>
      </c>
      <c r="F1675" s="5">
        <f>decoded__2[[#This Row],[FRT_DEC]]-B1674</f>
        <v>4</v>
      </c>
      <c r="G1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INFO]]))),G1674)</f>
        <v>60</v>
      </c>
    </row>
    <row r="1676" spans="1:7" x14ac:dyDescent="0.25">
      <c r="A1676" s="12" t="s">
        <v>1788</v>
      </c>
      <c r="B1676" s="19">
        <v>1556339018321</v>
      </c>
      <c r="C1676" s="12" t="s">
        <v>6031</v>
      </c>
      <c r="D1676" s="12" t="s">
        <v>15</v>
      </c>
      <c r="E1676" s="6" t="s">
        <v>6032</v>
      </c>
      <c r="F1676" s="5">
        <f>decoded__2[[#This Row],[FRT_DEC]]-B1675</f>
        <v>1284</v>
      </c>
      <c r="G1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INFO]]))),G1675)</f>
        <v>60</v>
      </c>
    </row>
    <row r="1677" spans="1:7" x14ac:dyDescent="0.25">
      <c r="A1677" s="12" t="s">
        <v>1789</v>
      </c>
      <c r="B1677" s="19">
        <v>1556339018324</v>
      </c>
      <c r="C1677" s="12" t="s">
        <v>6033</v>
      </c>
      <c r="D1677" s="12" t="s">
        <v>15</v>
      </c>
      <c r="E1677" s="6" t="s">
        <v>3987</v>
      </c>
      <c r="F1677" s="5">
        <f>decoded__2[[#This Row],[FRT_DEC]]-B1676</f>
        <v>3</v>
      </c>
      <c r="G1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INFO]]))),G1676)</f>
        <v>60</v>
      </c>
    </row>
    <row r="1678" spans="1:7" x14ac:dyDescent="0.25">
      <c r="A1678" s="12" t="s">
        <v>1790</v>
      </c>
      <c r="B1678" s="19">
        <v>1556339018326</v>
      </c>
      <c r="C1678" s="12" t="s">
        <v>6034</v>
      </c>
      <c r="D1678" s="12" t="s">
        <v>3744</v>
      </c>
      <c r="E1678" s="6" t="s">
        <v>6035</v>
      </c>
      <c r="F1678" s="5">
        <f>decoded__2[[#This Row],[FRT_DEC]]-B1677</f>
        <v>2</v>
      </c>
      <c r="G1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INFO]]))),G1677)</f>
        <v>60</v>
      </c>
    </row>
    <row r="1679" spans="1:7" x14ac:dyDescent="0.25">
      <c r="A1679" s="12" t="s">
        <v>1791</v>
      </c>
      <c r="B1679" s="19">
        <v>1556339018328</v>
      </c>
      <c r="C1679" s="12" t="s">
        <v>6036</v>
      </c>
      <c r="D1679" s="12" t="s">
        <v>3744</v>
      </c>
      <c r="E1679" s="6" t="s">
        <v>3988</v>
      </c>
      <c r="F1679" s="5">
        <f>decoded__2[[#This Row],[FRT_DEC]]-B1678</f>
        <v>2</v>
      </c>
      <c r="G1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INFO]]))),G1678)</f>
        <v>60</v>
      </c>
    </row>
    <row r="1680" spans="1:7" x14ac:dyDescent="0.25">
      <c r="A1680" s="12" t="s">
        <v>1792</v>
      </c>
      <c r="B1680" s="19">
        <v>1556339018409</v>
      </c>
      <c r="C1680" s="12" t="s">
        <v>6037</v>
      </c>
      <c r="D1680" s="12" t="s">
        <v>3765</v>
      </c>
      <c r="E1680" s="6" t="s">
        <v>3766</v>
      </c>
      <c r="F1680" s="5">
        <f>decoded__2[[#This Row],[FRT_DEC]]-B1679</f>
        <v>81</v>
      </c>
      <c r="G1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INFO]]))),G1679)</f>
        <v>60</v>
      </c>
    </row>
    <row r="1681" spans="1:7" ht="30" x14ac:dyDescent="0.25">
      <c r="A1681" s="12" t="s">
        <v>1944</v>
      </c>
      <c r="B1681" s="19">
        <v>1556339018412</v>
      </c>
      <c r="C1681" s="12" t="s">
        <v>6038</v>
      </c>
      <c r="D1681" s="12" t="s">
        <v>267</v>
      </c>
      <c r="E1681" s="6" t="s">
        <v>2163</v>
      </c>
      <c r="F1681" s="5">
        <f>decoded__2[[#This Row],[FRT_DEC]]-B1680</f>
        <v>3</v>
      </c>
      <c r="G1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INFO]]))),G1680)</f>
        <v>60</v>
      </c>
    </row>
    <row r="1682" spans="1:7" x14ac:dyDescent="0.25">
      <c r="A1682" s="12" t="s">
        <v>1793</v>
      </c>
      <c r="B1682" s="19">
        <v>1556339018415</v>
      </c>
      <c r="C1682" s="12" t="s">
        <v>6039</v>
      </c>
      <c r="D1682" s="12" t="s">
        <v>269</v>
      </c>
      <c r="E1682" s="6" t="s">
        <v>298</v>
      </c>
      <c r="F1682" s="5">
        <f>decoded__2[[#This Row],[FRT_DEC]]-B1681</f>
        <v>3</v>
      </c>
      <c r="G1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INFO]]))),G1681)</f>
        <v>60</v>
      </c>
    </row>
    <row r="1683" spans="1:7" x14ac:dyDescent="0.25">
      <c r="A1683" s="12" t="s">
        <v>1794</v>
      </c>
      <c r="B1683" s="19">
        <v>1556339018423</v>
      </c>
      <c r="C1683" s="12" t="s">
        <v>6040</v>
      </c>
      <c r="D1683" s="12" t="s">
        <v>57</v>
      </c>
      <c r="E1683" s="6" t="s">
        <v>58</v>
      </c>
      <c r="F1683" s="5">
        <f>decoded__2[[#This Row],[FRT_DEC]]-B1682</f>
        <v>8</v>
      </c>
      <c r="G1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INFO]]))),G1682)</f>
        <v>60</v>
      </c>
    </row>
    <row r="1684" spans="1:7" x14ac:dyDescent="0.25">
      <c r="A1684" s="12" t="s">
        <v>1795</v>
      </c>
      <c r="B1684" s="19">
        <v>1556339018427</v>
      </c>
      <c r="C1684" s="12" t="s">
        <v>6041</v>
      </c>
      <c r="D1684" s="12" t="s">
        <v>57</v>
      </c>
      <c r="E1684" s="6" t="s">
        <v>59</v>
      </c>
      <c r="F1684" s="5">
        <f>decoded__2[[#This Row],[FRT_DEC]]-B1683</f>
        <v>4</v>
      </c>
      <c r="G1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INFO]]))),G1683)</f>
        <v>60</v>
      </c>
    </row>
    <row r="1685" spans="1:7" x14ac:dyDescent="0.25">
      <c r="A1685" s="12" t="s">
        <v>1796</v>
      </c>
      <c r="B1685" s="19">
        <v>1556339018430</v>
      </c>
      <c r="C1685" s="12" t="s">
        <v>6042</v>
      </c>
      <c r="D1685" s="12" t="s">
        <v>57</v>
      </c>
      <c r="E1685" s="6" t="s">
        <v>60</v>
      </c>
      <c r="F1685" s="5">
        <f>decoded__2[[#This Row],[FRT_DEC]]-B1684</f>
        <v>3</v>
      </c>
      <c r="G1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INFO]]))),G1684)</f>
        <v>60</v>
      </c>
    </row>
    <row r="1686" spans="1:7" x14ac:dyDescent="0.25">
      <c r="A1686" s="12" t="s">
        <v>1797</v>
      </c>
      <c r="B1686" s="19">
        <v>1556339018433</v>
      </c>
      <c r="C1686" s="12" t="s">
        <v>6043</v>
      </c>
      <c r="D1686" s="12" t="s">
        <v>61</v>
      </c>
      <c r="E1686" s="6" t="s">
        <v>6044</v>
      </c>
      <c r="F1686" s="5">
        <f>decoded__2[[#This Row],[FRT_DEC]]-B1685</f>
        <v>3</v>
      </c>
      <c r="G1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INFO]]))),G1685)</f>
        <v>60</v>
      </c>
    </row>
    <row r="1687" spans="1:7" x14ac:dyDescent="0.25">
      <c r="A1687" s="12" t="s">
        <v>1798</v>
      </c>
      <c r="B1687" s="19">
        <v>1556339018437</v>
      </c>
      <c r="C1687" s="12" t="s">
        <v>6045</v>
      </c>
      <c r="D1687" s="12" t="s">
        <v>62</v>
      </c>
      <c r="E1687" s="6" t="s">
        <v>63</v>
      </c>
      <c r="F1687" s="5">
        <f>decoded__2[[#This Row],[FRT_DEC]]-B1686</f>
        <v>4</v>
      </c>
      <c r="G1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INFO]]))),G1686)</f>
        <v>60</v>
      </c>
    </row>
    <row r="1688" spans="1:7" x14ac:dyDescent="0.25">
      <c r="A1688" s="12" t="s">
        <v>1799</v>
      </c>
      <c r="B1688" s="19">
        <v>1556339018457</v>
      </c>
      <c r="C1688" s="12" t="s">
        <v>6046</v>
      </c>
      <c r="D1688" s="12" t="s">
        <v>1131</v>
      </c>
      <c r="E1688" s="6" t="s">
        <v>2132</v>
      </c>
      <c r="F1688" s="5">
        <f>decoded__2[[#This Row],[FRT_DEC]]-B1687</f>
        <v>20</v>
      </c>
      <c r="G1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INFO]]))),G1687)</f>
        <v>60</v>
      </c>
    </row>
    <row r="1689" spans="1:7" x14ac:dyDescent="0.25">
      <c r="A1689" s="12" t="s">
        <v>1800</v>
      </c>
      <c r="B1689" s="19">
        <v>1556339018462</v>
      </c>
      <c r="C1689" s="12" t="s">
        <v>6047</v>
      </c>
      <c r="D1689" s="12" t="s">
        <v>1131</v>
      </c>
      <c r="E1689" s="6" t="s">
        <v>2145</v>
      </c>
      <c r="F1689" s="5">
        <f>decoded__2[[#This Row],[FRT_DEC]]-B1688</f>
        <v>5</v>
      </c>
      <c r="G1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INFO]]))),G1688)</f>
        <v>60</v>
      </c>
    </row>
    <row r="1690" spans="1:7" x14ac:dyDescent="0.25">
      <c r="A1690" s="12" t="s">
        <v>1801</v>
      </c>
      <c r="B1690" s="19">
        <v>1556339018468</v>
      </c>
      <c r="C1690" s="12" t="s">
        <v>6048</v>
      </c>
      <c r="D1690" s="12" t="s">
        <v>65</v>
      </c>
      <c r="E1690" s="6" t="s">
        <v>66</v>
      </c>
      <c r="F1690" s="5">
        <f>decoded__2[[#This Row],[FRT_DEC]]-B1689</f>
        <v>6</v>
      </c>
      <c r="G1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INFO]]))),G1689)</f>
        <v>60</v>
      </c>
    </row>
    <row r="1691" spans="1:7" x14ac:dyDescent="0.25">
      <c r="A1691" s="12" t="s">
        <v>1802</v>
      </c>
      <c r="B1691" s="19">
        <v>1556339018477</v>
      </c>
      <c r="C1691" s="12" t="s">
        <v>6049</v>
      </c>
      <c r="D1691" s="12" t="s">
        <v>11</v>
      </c>
      <c r="E1691" s="6" t="s">
        <v>4014</v>
      </c>
      <c r="F1691" s="5">
        <f>decoded__2[[#This Row],[FRT_DEC]]-B1690</f>
        <v>9</v>
      </c>
      <c r="G1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INFO]]))),G1690)</f>
        <v>60</v>
      </c>
    </row>
    <row r="1692" spans="1:7" x14ac:dyDescent="0.25">
      <c r="A1692" s="12" t="s">
        <v>1803</v>
      </c>
      <c r="B1692" s="19">
        <v>1556339018489</v>
      </c>
      <c r="C1692" s="12" t="s">
        <v>6050</v>
      </c>
      <c r="D1692" s="12" t="s">
        <v>52</v>
      </c>
      <c r="E1692" s="6" t="s">
        <v>754</v>
      </c>
      <c r="F1692" s="5">
        <f>decoded__2[[#This Row],[FRT_DEC]]-B1691</f>
        <v>12</v>
      </c>
      <c r="G1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INFO]]))),G1691)</f>
        <v>60</v>
      </c>
    </row>
    <row r="1693" spans="1:7" x14ac:dyDescent="0.25">
      <c r="A1693" s="12" t="s">
        <v>1804</v>
      </c>
      <c r="B1693" s="19">
        <v>1556339018493</v>
      </c>
      <c r="C1693" s="12" t="s">
        <v>6051</v>
      </c>
      <c r="D1693" s="12" t="s">
        <v>11</v>
      </c>
      <c r="E1693" s="6" t="s">
        <v>4024</v>
      </c>
      <c r="F1693" s="5">
        <f>decoded__2[[#This Row],[FRT_DEC]]-B1692</f>
        <v>4</v>
      </c>
      <c r="G1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INFO]]))),G1692)</f>
        <v>60</v>
      </c>
    </row>
    <row r="1694" spans="1:7" x14ac:dyDescent="0.25">
      <c r="A1694" s="12" t="s">
        <v>1805</v>
      </c>
      <c r="B1694" s="19">
        <v>1556339018502</v>
      </c>
      <c r="C1694" s="12" t="s">
        <v>6052</v>
      </c>
      <c r="D1694" s="12" t="s">
        <v>52</v>
      </c>
      <c r="E1694" s="6" t="s">
        <v>64</v>
      </c>
      <c r="F1694" s="5">
        <f>decoded__2[[#This Row],[FRT_DEC]]-B1693</f>
        <v>9</v>
      </c>
      <c r="G1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INFO]]))),G1693)</f>
        <v>60</v>
      </c>
    </row>
    <row r="1695" spans="1:7" x14ac:dyDescent="0.25">
      <c r="A1695" s="12" t="s">
        <v>1806</v>
      </c>
      <c r="B1695" s="19">
        <v>1556339018507</v>
      </c>
      <c r="C1695" s="12" t="s">
        <v>6053</v>
      </c>
      <c r="D1695" s="12" t="s">
        <v>67</v>
      </c>
      <c r="E1695" s="6" t="s">
        <v>4100</v>
      </c>
      <c r="F1695" s="5">
        <f>decoded__2[[#This Row],[FRT_DEC]]-B1694</f>
        <v>5</v>
      </c>
      <c r="G1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INFO]]))),G1694)</f>
        <v>60</v>
      </c>
    </row>
    <row r="1696" spans="1:7" x14ac:dyDescent="0.25">
      <c r="A1696" s="12" t="s">
        <v>1807</v>
      </c>
      <c r="B1696" s="19">
        <v>1556339018513</v>
      </c>
      <c r="C1696" s="12" t="s">
        <v>6054</v>
      </c>
      <c r="D1696" s="12" t="s">
        <v>97</v>
      </c>
      <c r="E1696" s="6" t="s">
        <v>3741</v>
      </c>
      <c r="F1696" s="5">
        <f>decoded__2[[#This Row],[FRT_DEC]]-B1695</f>
        <v>6</v>
      </c>
      <c r="G1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INFO]]))),G1695)</f>
        <v>60</v>
      </c>
    </row>
    <row r="1697" spans="1:7" x14ac:dyDescent="0.25">
      <c r="A1697" s="12" t="s">
        <v>1808</v>
      </c>
      <c r="B1697" s="19">
        <v>1556339018519</v>
      </c>
      <c r="C1697" s="12" t="s">
        <v>6055</v>
      </c>
      <c r="D1697" s="12" t="s">
        <v>97</v>
      </c>
      <c r="E1697" s="6" t="s">
        <v>2127</v>
      </c>
      <c r="F1697" s="5">
        <f>decoded__2[[#This Row],[FRT_DEC]]-B1696</f>
        <v>6</v>
      </c>
      <c r="G1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INFO]]))),G1696)</f>
        <v>60</v>
      </c>
    </row>
    <row r="1698" spans="1:7" x14ac:dyDescent="0.25">
      <c r="A1698" s="12" t="s">
        <v>1809</v>
      </c>
      <c r="B1698" s="19">
        <v>1556339018532</v>
      </c>
      <c r="C1698" s="12" t="s">
        <v>6056</v>
      </c>
      <c r="D1698" s="12" t="s">
        <v>9</v>
      </c>
      <c r="E1698" s="6" t="s">
        <v>4002</v>
      </c>
      <c r="F1698" s="5">
        <f>decoded__2[[#This Row],[FRT_DEC]]-B1697</f>
        <v>13</v>
      </c>
      <c r="G1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INFO]]))),G1697)</f>
        <v>60</v>
      </c>
    </row>
    <row r="1699" spans="1:7" x14ac:dyDescent="0.25">
      <c r="A1699" s="12" t="s">
        <v>1810</v>
      </c>
      <c r="B1699" s="19">
        <v>1556339018536</v>
      </c>
      <c r="C1699" s="12" t="s">
        <v>6057</v>
      </c>
      <c r="D1699" s="12" t="s">
        <v>97</v>
      </c>
      <c r="E1699" s="6" t="s">
        <v>2146</v>
      </c>
      <c r="F1699" s="5">
        <f>decoded__2[[#This Row],[FRT_DEC]]-B1698</f>
        <v>4</v>
      </c>
      <c r="G1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INFO]]))),G1698)</f>
        <v>60</v>
      </c>
    </row>
    <row r="1700" spans="1:7" x14ac:dyDescent="0.25">
      <c r="A1700" s="12" t="s">
        <v>1811</v>
      </c>
      <c r="B1700" s="19">
        <v>1556339019285</v>
      </c>
      <c r="C1700" s="12" t="s">
        <v>6058</v>
      </c>
      <c r="D1700" s="12" t="s">
        <v>12</v>
      </c>
      <c r="E1700" s="6" t="s">
        <v>4</v>
      </c>
      <c r="F1700" s="5">
        <f>decoded__2[[#This Row],[FRT_DEC]]-B1699</f>
        <v>749</v>
      </c>
      <c r="G1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INFO]]))),G1699)</f>
        <v>60</v>
      </c>
    </row>
    <row r="1701" spans="1:7" x14ac:dyDescent="0.25">
      <c r="A1701" s="12" t="s">
        <v>1812</v>
      </c>
      <c r="B1701" s="19">
        <v>1556339019290</v>
      </c>
      <c r="C1701" s="12" t="s">
        <v>6059</v>
      </c>
      <c r="D1701" s="12" t="s">
        <v>8</v>
      </c>
      <c r="E1701" s="6" t="s">
        <v>4081</v>
      </c>
      <c r="F1701" s="5">
        <f>decoded__2[[#This Row],[FRT_DEC]]-B1700</f>
        <v>5</v>
      </c>
      <c r="G1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INFO]]))),G1700)</f>
        <v>60</v>
      </c>
    </row>
    <row r="1702" spans="1:7" x14ac:dyDescent="0.25">
      <c r="A1702" s="12" t="s">
        <v>1813</v>
      </c>
      <c r="B1702" s="19">
        <v>1556339019386</v>
      </c>
      <c r="C1702" s="12" t="s">
        <v>6060</v>
      </c>
      <c r="D1702" s="12" t="s">
        <v>12</v>
      </c>
      <c r="E1702" s="6" t="s">
        <v>4</v>
      </c>
      <c r="F1702" s="5">
        <f>decoded__2[[#This Row],[FRT_DEC]]-B1701</f>
        <v>96</v>
      </c>
      <c r="G1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INFO]]))),G1701)</f>
        <v>60</v>
      </c>
    </row>
    <row r="1703" spans="1:7" x14ac:dyDescent="0.25">
      <c r="A1703" s="12" t="s">
        <v>1814</v>
      </c>
      <c r="B1703" s="19">
        <v>1556339019392</v>
      </c>
      <c r="C1703" s="12" t="s">
        <v>6061</v>
      </c>
      <c r="D1703" s="12" t="s">
        <v>8</v>
      </c>
      <c r="E1703" s="6" t="s">
        <v>4089</v>
      </c>
      <c r="F1703" s="5">
        <f>decoded__2[[#This Row],[FRT_DEC]]-B1702</f>
        <v>6</v>
      </c>
      <c r="G1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INFO]]))),G1702)</f>
        <v>60</v>
      </c>
    </row>
    <row r="1704" spans="1:7" x14ac:dyDescent="0.25">
      <c r="A1704" s="12" t="s">
        <v>1815</v>
      </c>
      <c r="B1704" s="19">
        <v>1556339464390</v>
      </c>
      <c r="C1704" s="12" t="s">
        <v>6062</v>
      </c>
      <c r="D1704" s="12" t="s">
        <v>13</v>
      </c>
      <c r="E1704" s="6" t="s">
        <v>5</v>
      </c>
      <c r="F1704" s="5">
        <f>decoded__2[[#This Row],[FRT_DEC]]-B1703</f>
        <v>444998</v>
      </c>
      <c r="G1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INFO]]))),G1703)</f>
        <v>60</v>
      </c>
    </row>
    <row r="1705" spans="1:7" x14ac:dyDescent="0.25">
      <c r="A1705" s="12" t="s">
        <v>1816</v>
      </c>
      <c r="B1705" s="19">
        <v>1556339464395</v>
      </c>
      <c r="C1705" s="12" t="s">
        <v>6063</v>
      </c>
      <c r="D1705" s="12" t="s">
        <v>11</v>
      </c>
      <c r="E1705" s="6" t="s">
        <v>4000</v>
      </c>
      <c r="F1705" s="5">
        <f>decoded__2[[#This Row],[FRT_DEC]]-B1704</f>
        <v>5</v>
      </c>
      <c r="G1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INFO]]))),G1704)</f>
        <v>60</v>
      </c>
    </row>
    <row r="1706" spans="1:7" x14ac:dyDescent="0.25">
      <c r="A1706" s="12" t="s">
        <v>1817</v>
      </c>
      <c r="B1706" s="19">
        <v>1556339464432</v>
      </c>
      <c r="C1706" s="12" t="s">
        <v>6064</v>
      </c>
      <c r="D1706" s="12" t="s">
        <v>12</v>
      </c>
      <c r="E1706" s="6" t="s">
        <v>4</v>
      </c>
      <c r="F1706" s="5">
        <f>decoded__2[[#This Row],[FRT_DEC]]-B1705</f>
        <v>37</v>
      </c>
      <c r="G1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INFO]]))),G1705)</f>
        <v>60</v>
      </c>
    </row>
    <row r="1707" spans="1:7" x14ac:dyDescent="0.25">
      <c r="A1707" s="12" t="s">
        <v>1818</v>
      </c>
      <c r="B1707" s="19">
        <v>1556339464436</v>
      </c>
      <c r="C1707" s="12" t="s">
        <v>6065</v>
      </c>
      <c r="D1707" s="12" t="s">
        <v>14</v>
      </c>
      <c r="E1707" s="6" t="s">
        <v>6</v>
      </c>
      <c r="F1707" s="5">
        <f>decoded__2[[#This Row],[FRT_DEC]]-B1706</f>
        <v>4</v>
      </c>
      <c r="G1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INFO]]))),G1706)</f>
        <v>60</v>
      </c>
    </row>
    <row r="1708" spans="1:7" x14ac:dyDescent="0.25">
      <c r="A1708" s="12" t="s">
        <v>1819</v>
      </c>
      <c r="B1708" s="19">
        <v>1556339464444</v>
      </c>
      <c r="C1708" s="12" t="s">
        <v>6066</v>
      </c>
      <c r="D1708" s="12" t="s">
        <v>14</v>
      </c>
      <c r="E1708" s="6" t="s">
        <v>36</v>
      </c>
      <c r="F1708" s="5">
        <f>decoded__2[[#This Row],[FRT_DEC]]-B1707</f>
        <v>8</v>
      </c>
      <c r="G1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INFO]]))),G1707)</f>
        <v>60</v>
      </c>
    </row>
    <row r="1709" spans="1:7" x14ac:dyDescent="0.25">
      <c r="A1709" s="12" t="s">
        <v>1820</v>
      </c>
      <c r="B1709" s="19">
        <v>1556339464453</v>
      </c>
      <c r="C1709" s="12" t="s">
        <v>6067</v>
      </c>
      <c r="D1709" s="12" t="s">
        <v>11</v>
      </c>
      <c r="E1709" s="6" t="s">
        <v>4020</v>
      </c>
      <c r="F1709" s="5">
        <f>decoded__2[[#This Row],[FRT_DEC]]-B1708</f>
        <v>9</v>
      </c>
      <c r="G1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INFO]]))),G1708)</f>
        <v>60</v>
      </c>
    </row>
    <row r="1710" spans="1:7" x14ac:dyDescent="0.25">
      <c r="A1710" s="12" t="s">
        <v>1821</v>
      </c>
      <c r="B1710" s="19">
        <v>1556339464473</v>
      </c>
      <c r="C1710" s="12" t="s">
        <v>6068</v>
      </c>
      <c r="D1710" s="12" t="s">
        <v>8</v>
      </c>
      <c r="E1710" s="6" t="s">
        <v>4085</v>
      </c>
      <c r="F1710" s="5">
        <f>decoded__2[[#This Row],[FRT_DEC]]-B1709</f>
        <v>20</v>
      </c>
      <c r="G1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INFO]]))),G1709)</f>
        <v>60</v>
      </c>
    </row>
    <row r="1711" spans="1:7" x14ac:dyDescent="0.25">
      <c r="A1711" s="12" t="s">
        <v>1822</v>
      </c>
      <c r="B1711" s="19">
        <v>1556339464500</v>
      </c>
      <c r="C1711" s="12" t="s">
        <v>6069</v>
      </c>
      <c r="D1711" s="12" t="s">
        <v>12</v>
      </c>
      <c r="E1711" s="6" t="s">
        <v>4</v>
      </c>
      <c r="F1711" s="5">
        <f>decoded__2[[#This Row],[FRT_DEC]]-B1710</f>
        <v>27</v>
      </c>
      <c r="G1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INFO]]))),G1710)</f>
        <v>60</v>
      </c>
    </row>
    <row r="1712" spans="1:7" x14ac:dyDescent="0.25">
      <c r="A1712" s="12" t="s">
        <v>1823</v>
      </c>
      <c r="B1712" s="19">
        <v>1556339464505</v>
      </c>
      <c r="C1712" s="12" t="s">
        <v>6070</v>
      </c>
      <c r="D1712" s="12" t="s">
        <v>8</v>
      </c>
      <c r="E1712" s="6" t="s">
        <v>4104</v>
      </c>
      <c r="F1712" s="5">
        <f>decoded__2[[#This Row],[FRT_DEC]]-B1711</f>
        <v>5</v>
      </c>
      <c r="G1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INFO]]))),G1711)</f>
        <v>60</v>
      </c>
    </row>
    <row r="1713" spans="1:7" x14ac:dyDescent="0.25">
      <c r="A1713" s="12" t="s">
        <v>1824</v>
      </c>
      <c r="B1713" s="19">
        <v>1556339713809</v>
      </c>
      <c r="C1713" s="12" t="s">
        <v>6071</v>
      </c>
      <c r="D1713" s="12" t="s">
        <v>11</v>
      </c>
      <c r="E1713" s="6" t="s">
        <v>4018</v>
      </c>
      <c r="F1713" s="5">
        <f>decoded__2[[#This Row],[FRT_DEC]]-B1712</f>
        <v>249304</v>
      </c>
      <c r="G1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INFO]]))),G1712)</f>
        <v>60</v>
      </c>
    </row>
    <row r="1714" spans="1:7" x14ac:dyDescent="0.25">
      <c r="A1714" s="12" t="s">
        <v>1825</v>
      </c>
      <c r="B1714" s="19">
        <v>1556339713836</v>
      </c>
      <c r="C1714" s="12" t="s">
        <v>6072</v>
      </c>
      <c r="D1714" s="12" t="s">
        <v>12</v>
      </c>
      <c r="E1714" s="6" t="s">
        <v>4</v>
      </c>
      <c r="F1714" s="5">
        <f>decoded__2[[#This Row],[FRT_DEC]]-B1713</f>
        <v>27</v>
      </c>
      <c r="G1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INFO]]))),G1713)</f>
        <v>60</v>
      </c>
    </row>
    <row r="1715" spans="1:7" x14ac:dyDescent="0.25">
      <c r="A1715" s="12" t="s">
        <v>1826</v>
      </c>
      <c r="B1715" s="19">
        <v>1556339713841</v>
      </c>
      <c r="C1715" s="12" t="s">
        <v>6073</v>
      </c>
      <c r="D1715" s="12" t="s">
        <v>8</v>
      </c>
      <c r="E1715" s="6" t="s">
        <v>6074</v>
      </c>
      <c r="F1715" s="5">
        <f>decoded__2[[#This Row],[FRT_DEC]]-B1714</f>
        <v>5</v>
      </c>
      <c r="G1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INFO]]))),G1714)</f>
        <v>60</v>
      </c>
    </row>
    <row r="1716" spans="1:7" x14ac:dyDescent="0.25">
      <c r="A1716" s="12" t="s">
        <v>1827</v>
      </c>
      <c r="B1716" s="19">
        <v>1556339981903</v>
      </c>
      <c r="C1716" s="12" t="s">
        <v>6075</v>
      </c>
      <c r="D1716" s="12" t="s">
        <v>13</v>
      </c>
      <c r="E1716" s="6" t="s">
        <v>5</v>
      </c>
      <c r="F1716" s="5">
        <f>decoded__2[[#This Row],[FRT_DEC]]-B1715</f>
        <v>268062</v>
      </c>
      <c r="G1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INFO]]))),G1715)</f>
        <v>60</v>
      </c>
    </row>
    <row r="1717" spans="1:7" x14ac:dyDescent="0.25">
      <c r="A1717" s="12" t="s">
        <v>1828</v>
      </c>
      <c r="B1717" s="19">
        <v>1556339981908</v>
      </c>
      <c r="C1717" s="12" t="s">
        <v>6076</v>
      </c>
      <c r="D1717" s="12" t="s">
        <v>11</v>
      </c>
      <c r="E1717" s="6" t="s">
        <v>4010</v>
      </c>
      <c r="F1717" s="5">
        <f>decoded__2[[#This Row],[FRT_DEC]]-B1716</f>
        <v>5</v>
      </c>
      <c r="G1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INFO]]))),G1716)</f>
        <v>60</v>
      </c>
    </row>
    <row r="1718" spans="1:7" x14ac:dyDescent="0.25">
      <c r="A1718" s="12" t="s">
        <v>1829</v>
      </c>
      <c r="B1718" s="19">
        <v>1556339981982</v>
      </c>
      <c r="C1718" s="12" t="s">
        <v>6077</v>
      </c>
      <c r="D1718" s="12" t="s">
        <v>12</v>
      </c>
      <c r="E1718" s="6" t="s">
        <v>4</v>
      </c>
      <c r="F1718" s="5">
        <f>decoded__2[[#This Row],[FRT_DEC]]-B1717</f>
        <v>74</v>
      </c>
      <c r="G1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INFO]]))),G1717)</f>
        <v>60</v>
      </c>
    </row>
    <row r="1719" spans="1:7" x14ac:dyDescent="0.25">
      <c r="A1719" s="12" t="s">
        <v>1830</v>
      </c>
      <c r="B1719" s="19">
        <v>1556339981985</v>
      </c>
      <c r="C1719" s="12" t="s">
        <v>6078</v>
      </c>
      <c r="D1719" s="12" t="s">
        <v>14</v>
      </c>
      <c r="E1719" s="6" t="s">
        <v>6</v>
      </c>
      <c r="F1719" s="5">
        <f>decoded__2[[#This Row],[FRT_DEC]]-B1718</f>
        <v>3</v>
      </c>
      <c r="G1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INFO]]))),G1718)</f>
        <v>60</v>
      </c>
    </row>
    <row r="1720" spans="1:7" x14ac:dyDescent="0.25">
      <c r="A1720" s="12" t="s">
        <v>1831</v>
      </c>
      <c r="B1720" s="19">
        <v>1556339981995</v>
      </c>
      <c r="C1720" s="12" t="s">
        <v>6079</v>
      </c>
      <c r="D1720" s="12" t="s">
        <v>14</v>
      </c>
      <c r="E1720" s="6" t="s">
        <v>71</v>
      </c>
      <c r="F1720" s="5">
        <f>decoded__2[[#This Row],[FRT_DEC]]-B1719</f>
        <v>10</v>
      </c>
      <c r="G1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INFO]]))),G1719)</f>
        <v>60</v>
      </c>
    </row>
    <row r="1721" spans="1:7" x14ac:dyDescent="0.25">
      <c r="A1721" s="12" t="s">
        <v>1832</v>
      </c>
      <c r="B1721" s="19">
        <v>1556339982001</v>
      </c>
      <c r="C1721" s="12" t="s">
        <v>6080</v>
      </c>
      <c r="D1721" s="12" t="s">
        <v>73</v>
      </c>
      <c r="E1721" s="6" t="s">
        <v>2164</v>
      </c>
      <c r="F1721" s="5">
        <f>decoded__2[[#This Row],[FRT_DEC]]-B1720</f>
        <v>6</v>
      </c>
      <c r="G1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INFO]]))),G1720)</f>
        <v>60</v>
      </c>
    </row>
    <row r="1722" spans="1:7" x14ac:dyDescent="0.25">
      <c r="A1722" s="12" t="s">
        <v>1923</v>
      </c>
      <c r="B1722" s="19">
        <v>1556339982005</v>
      </c>
      <c r="C1722" s="12" t="s">
        <v>6081</v>
      </c>
      <c r="D1722" s="12" t="s">
        <v>320</v>
      </c>
      <c r="E1722" s="6" t="s">
        <v>6082</v>
      </c>
      <c r="F1722" s="5">
        <f>decoded__2[[#This Row],[FRT_DEC]]-B1721</f>
        <v>4</v>
      </c>
      <c r="G1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INFO]]))),G1721)</f>
        <v>60</v>
      </c>
    </row>
    <row r="1723" spans="1:7" x14ac:dyDescent="0.25">
      <c r="A1723" s="12" t="s">
        <v>1833</v>
      </c>
      <c r="B1723" s="19">
        <v>1556339982008</v>
      </c>
      <c r="C1723" s="12" t="s">
        <v>6083</v>
      </c>
      <c r="D1723" s="12" t="s">
        <v>241</v>
      </c>
      <c r="E1723" s="6" t="s">
        <v>3764</v>
      </c>
      <c r="F1723" s="5">
        <f>decoded__2[[#This Row],[FRT_DEC]]-B1722</f>
        <v>3</v>
      </c>
      <c r="G1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INFO]]))),G1722)</f>
        <v>60</v>
      </c>
    </row>
    <row r="1724" spans="1:7" x14ac:dyDescent="0.25">
      <c r="A1724" s="12" t="s">
        <v>1834</v>
      </c>
      <c r="B1724" s="19">
        <v>1556339982037</v>
      </c>
      <c r="C1724" s="12" t="s">
        <v>6084</v>
      </c>
      <c r="D1724" s="12" t="s">
        <v>2162</v>
      </c>
      <c r="E1724" s="6" t="s">
        <v>3745</v>
      </c>
      <c r="F1724" s="5">
        <f>decoded__2[[#This Row],[FRT_DEC]]-B1723</f>
        <v>29</v>
      </c>
      <c r="G1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INFO]]))),G1723)</f>
        <v>60</v>
      </c>
    </row>
    <row r="1725" spans="1:7" x14ac:dyDescent="0.25">
      <c r="A1725" s="12" t="s">
        <v>1835</v>
      </c>
      <c r="B1725" s="19">
        <v>1556339982044</v>
      </c>
      <c r="C1725" s="12" t="s">
        <v>6085</v>
      </c>
      <c r="D1725" s="12" t="s">
        <v>74</v>
      </c>
      <c r="E1725" s="6" t="s">
        <v>243</v>
      </c>
      <c r="F1725" s="5">
        <f>decoded__2[[#This Row],[FRT_DEC]]-B1724</f>
        <v>7</v>
      </c>
      <c r="G1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INFO]]))),G1724)</f>
        <v>60</v>
      </c>
    </row>
    <row r="1726" spans="1:7" x14ac:dyDescent="0.25">
      <c r="A1726" s="12" t="s">
        <v>1836</v>
      </c>
      <c r="B1726" s="19">
        <v>1556339982047</v>
      </c>
      <c r="C1726" s="12" t="s">
        <v>6086</v>
      </c>
      <c r="D1726" s="12" t="s">
        <v>74</v>
      </c>
      <c r="E1726" s="6" t="s">
        <v>6087</v>
      </c>
      <c r="F1726" s="5">
        <f>decoded__2[[#This Row],[FRT_DEC]]-B1725</f>
        <v>3</v>
      </c>
      <c r="G1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INFO]]))),G1725)</f>
        <v>60</v>
      </c>
    </row>
    <row r="1727" spans="1:7" x14ac:dyDescent="0.25">
      <c r="A1727" s="12" t="s">
        <v>1837</v>
      </c>
      <c r="B1727" s="19">
        <v>1556339982060</v>
      </c>
      <c r="C1727" s="12" t="s">
        <v>6088</v>
      </c>
      <c r="D1727" s="12" t="s">
        <v>51</v>
      </c>
      <c r="E1727" s="6" t="s">
        <v>3747</v>
      </c>
      <c r="F1727" s="5">
        <f>decoded__2[[#This Row],[FRT_DEC]]-B1726</f>
        <v>13</v>
      </c>
      <c r="G1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INFO]]))),G1726)</f>
        <v>60</v>
      </c>
    </row>
    <row r="1728" spans="1:7" x14ac:dyDescent="0.25">
      <c r="A1728" s="12" t="s">
        <v>1838</v>
      </c>
      <c r="B1728" s="19">
        <v>1556339982064</v>
      </c>
      <c r="C1728" s="12" t="s">
        <v>6089</v>
      </c>
      <c r="D1728" s="12" t="s">
        <v>51</v>
      </c>
      <c r="E1728" s="6" t="s">
        <v>6090</v>
      </c>
      <c r="F1728" s="5">
        <f>decoded__2[[#This Row],[FRT_DEC]]-B1727</f>
        <v>4</v>
      </c>
      <c r="G1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INFO]]))),G1727)</f>
        <v>60</v>
      </c>
    </row>
    <row r="1729" spans="1:7" x14ac:dyDescent="0.25">
      <c r="A1729" s="12" t="s">
        <v>1839</v>
      </c>
      <c r="B1729" s="19">
        <v>1556339982067</v>
      </c>
      <c r="C1729" s="12" t="s">
        <v>6091</v>
      </c>
      <c r="D1729" s="12" t="s">
        <v>247</v>
      </c>
      <c r="E1729" s="6" t="s">
        <v>248</v>
      </c>
      <c r="F1729" s="5">
        <f>decoded__2[[#This Row],[FRT_DEC]]-B1728</f>
        <v>3</v>
      </c>
      <c r="G1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INFO]]))),G1728)</f>
        <v>60</v>
      </c>
    </row>
    <row r="1730" spans="1:7" x14ac:dyDescent="0.25">
      <c r="A1730" s="12" t="s">
        <v>1840</v>
      </c>
      <c r="B1730" s="19">
        <v>1556339982071</v>
      </c>
      <c r="C1730" s="12" t="s">
        <v>6092</v>
      </c>
      <c r="D1730" s="12" t="s">
        <v>11</v>
      </c>
      <c r="E1730" s="6" t="s">
        <v>4019</v>
      </c>
      <c r="F1730" s="5">
        <f>decoded__2[[#This Row],[FRT_DEC]]-B1729</f>
        <v>4</v>
      </c>
      <c r="G1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INFO]]))),G1729)</f>
        <v>60</v>
      </c>
    </row>
    <row r="1731" spans="1:7" x14ac:dyDescent="0.25">
      <c r="A1731" s="12" t="s">
        <v>1841</v>
      </c>
      <c r="B1731" s="19">
        <v>1556339982084</v>
      </c>
      <c r="C1731" s="12" t="s">
        <v>6093</v>
      </c>
      <c r="D1731" s="12" t="s">
        <v>52</v>
      </c>
      <c r="E1731" s="6" t="s">
        <v>321</v>
      </c>
      <c r="F1731" s="5">
        <f>decoded__2[[#This Row],[FRT_DEC]]-B1730</f>
        <v>13</v>
      </c>
      <c r="G1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INFO]]))),G1730)</f>
        <v>60</v>
      </c>
    </row>
    <row r="1732" spans="1:7" x14ac:dyDescent="0.25">
      <c r="A1732" s="12" t="s">
        <v>1842</v>
      </c>
      <c r="B1732" s="19">
        <v>1556339982094</v>
      </c>
      <c r="C1732" s="12" t="s">
        <v>6094</v>
      </c>
      <c r="D1732" s="12" t="s">
        <v>2082</v>
      </c>
      <c r="E1732" s="6" t="s">
        <v>4026</v>
      </c>
      <c r="F1732" s="5">
        <f>decoded__2[[#This Row],[FRT_DEC]]-B1731</f>
        <v>10</v>
      </c>
      <c r="G1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INFO]]))),G1731)</f>
        <v>60</v>
      </c>
    </row>
    <row r="1733" spans="1:7" x14ac:dyDescent="0.25">
      <c r="A1733" s="12" t="s">
        <v>1843</v>
      </c>
      <c r="B1733" s="19">
        <v>1556339982097</v>
      </c>
      <c r="C1733" s="12" t="s">
        <v>6095</v>
      </c>
      <c r="D1733" s="12" t="s">
        <v>322</v>
      </c>
      <c r="E1733" s="6" t="s">
        <v>6096</v>
      </c>
      <c r="F1733" s="5">
        <f>decoded__2[[#This Row],[FRT_DEC]]-B1732</f>
        <v>3</v>
      </c>
      <c r="G1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INFO]]))),G1732)</f>
        <v>60</v>
      </c>
    </row>
    <row r="1734" spans="1:7" x14ac:dyDescent="0.25">
      <c r="A1734" s="12" t="s">
        <v>1844</v>
      </c>
      <c r="B1734" s="19">
        <v>1556339982115</v>
      </c>
      <c r="C1734" s="12" t="s">
        <v>6097</v>
      </c>
      <c r="D1734" s="12" t="s">
        <v>12</v>
      </c>
      <c r="E1734" s="6" t="s">
        <v>4</v>
      </c>
      <c r="F1734" s="5">
        <f>decoded__2[[#This Row],[FRT_DEC]]-B1733</f>
        <v>18</v>
      </c>
      <c r="G1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INFO]]))),G1733)</f>
        <v>60</v>
      </c>
    </row>
    <row r="1735" spans="1:7" x14ac:dyDescent="0.25">
      <c r="A1735" s="12" t="s">
        <v>1845</v>
      </c>
      <c r="B1735" s="19">
        <v>1556339982121</v>
      </c>
      <c r="C1735" s="12" t="s">
        <v>6098</v>
      </c>
      <c r="D1735" s="12" t="s">
        <v>8</v>
      </c>
      <c r="E1735" s="6" t="s">
        <v>4089</v>
      </c>
      <c r="F1735" s="5">
        <f>decoded__2[[#This Row],[FRT_DEC]]-B1734</f>
        <v>6</v>
      </c>
      <c r="G1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INFO]]))),G1734)</f>
        <v>60</v>
      </c>
    </row>
    <row r="1736" spans="1:7" x14ac:dyDescent="0.25">
      <c r="A1736" s="12" t="s">
        <v>1846</v>
      </c>
      <c r="B1736" s="19">
        <v>1556339983052</v>
      </c>
      <c r="C1736" s="12" t="s">
        <v>6099</v>
      </c>
      <c r="D1736" s="12" t="s">
        <v>10</v>
      </c>
      <c r="E1736" s="6" t="s">
        <v>6100</v>
      </c>
      <c r="F1736" s="5">
        <f>decoded__2[[#This Row],[FRT_DEC]]-B1735</f>
        <v>931</v>
      </c>
      <c r="G1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INFO]]))),G1735)</f>
        <v>60</v>
      </c>
    </row>
    <row r="1737" spans="1:7" ht="30" x14ac:dyDescent="0.25">
      <c r="A1737" s="12" t="s">
        <v>1847</v>
      </c>
      <c r="B1737" s="19">
        <v>1556339983056</v>
      </c>
      <c r="C1737" s="12" t="s">
        <v>6101</v>
      </c>
      <c r="D1737" s="12" t="s">
        <v>10</v>
      </c>
      <c r="E1737" s="6" t="s">
        <v>6102</v>
      </c>
      <c r="F1737" s="5">
        <f>decoded__2[[#This Row],[FRT_DEC]]-B1736</f>
        <v>4</v>
      </c>
      <c r="G1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INFO]]))),G1736)</f>
        <v>60</v>
      </c>
    </row>
    <row r="1738" spans="1:7" x14ac:dyDescent="0.25">
      <c r="A1738" s="12" t="s">
        <v>1848</v>
      </c>
      <c r="B1738" s="19">
        <v>1556339983059</v>
      </c>
      <c r="C1738" s="12" t="s">
        <v>6103</v>
      </c>
      <c r="D1738" s="12" t="s">
        <v>10</v>
      </c>
      <c r="E1738" s="6" t="s">
        <v>6104</v>
      </c>
      <c r="F1738" s="5">
        <f>decoded__2[[#This Row],[FRT_DEC]]-B1737</f>
        <v>3</v>
      </c>
      <c r="G1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INFO]]))),G1737)</f>
        <v>60</v>
      </c>
    </row>
    <row r="1739" spans="1:7" x14ac:dyDescent="0.25">
      <c r="A1739" s="12" t="s">
        <v>1849</v>
      </c>
      <c r="B1739" s="19">
        <v>1556339983065</v>
      </c>
      <c r="C1739" s="12" t="s">
        <v>6105</v>
      </c>
      <c r="D1739" s="12" t="s">
        <v>1131</v>
      </c>
      <c r="E1739" s="6" t="s">
        <v>2120</v>
      </c>
      <c r="F1739" s="5">
        <f>decoded__2[[#This Row],[FRT_DEC]]-B1738</f>
        <v>6</v>
      </c>
      <c r="G1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INFO]]))),G1738)</f>
        <v>60</v>
      </c>
    </row>
    <row r="1740" spans="1:7" x14ac:dyDescent="0.25">
      <c r="A1740" s="12" t="s">
        <v>1850</v>
      </c>
      <c r="B1740" s="19">
        <v>1556339983068</v>
      </c>
      <c r="C1740" s="12" t="s">
        <v>6106</v>
      </c>
      <c r="D1740" s="12" t="s">
        <v>1131</v>
      </c>
      <c r="E1740" s="6" t="s">
        <v>2128</v>
      </c>
      <c r="F1740" s="5">
        <f>decoded__2[[#This Row],[FRT_DEC]]-B1739</f>
        <v>3</v>
      </c>
      <c r="G1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INFO]]))),G1739)</f>
        <v>60</v>
      </c>
    </row>
    <row r="1741" spans="1:7" x14ac:dyDescent="0.25">
      <c r="A1741" s="12" t="s">
        <v>1851</v>
      </c>
      <c r="B1741" s="19">
        <v>1556339983072</v>
      </c>
      <c r="C1741" s="12" t="s">
        <v>6107</v>
      </c>
      <c r="D1741" s="12" t="s">
        <v>65</v>
      </c>
      <c r="E1741" s="6" t="s">
        <v>66</v>
      </c>
      <c r="F1741" s="5">
        <f>decoded__2[[#This Row],[FRT_DEC]]-B1740</f>
        <v>4</v>
      </c>
      <c r="G1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INFO]]))),G1740)</f>
        <v>60</v>
      </c>
    </row>
    <row r="1742" spans="1:7" x14ac:dyDescent="0.25">
      <c r="A1742" s="12" t="s">
        <v>1852</v>
      </c>
      <c r="B1742" s="19">
        <v>1556339983078</v>
      </c>
      <c r="C1742" s="12" t="s">
        <v>6108</v>
      </c>
      <c r="D1742" s="12" t="s">
        <v>97</v>
      </c>
      <c r="E1742" s="6" t="s">
        <v>2129</v>
      </c>
      <c r="F1742" s="5">
        <f>decoded__2[[#This Row],[FRT_DEC]]-B1741</f>
        <v>6</v>
      </c>
      <c r="G1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INFO]]))),G1741)</f>
        <v>60</v>
      </c>
    </row>
    <row r="1743" spans="1:7" x14ac:dyDescent="0.25">
      <c r="A1743" s="12" t="s">
        <v>1853</v>
      </c>
      <c r="B1743" s="19">
        <v>1556339983090</v>
      </c>
      <c r="C1743" s="12" t="s">
        <v>6109</v>
      </c>
      <c r="D1743" s="12" t="s">
        <v>9</v>
      </c>
      <c r="E1743" s="6" t="s">
        <v>4002</v>
      </c>
      <c r="F1743" s="5">
        <f>decoded__2[[#This Row],[FRT_DEC]]-B1742</f>
        <v>12</v>
      </c>
      <c r="G1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INFO]]))),G1742)</f>
        <v>60</v>
      </c>
    </row>
    <row r="1744" spans="1:7" x14ac:dyDescent="0.25">
      <c r="A1744" s="12" t="s">
        <v>1924</v>
      </c>
      <c r="B1744" s="19">
        <v>1556339983095</v>
      </c>
      <c r="C1744" s="12" t="s">
        <v>6110</v>
      </c>
      <c r="D1744" s="12" t="s">
        <v>16</v>
      </c>
      <c r="E1744" s="6" t="s">
        <v>4059</v>
      </c>
      <c r="F1744" s="5">
        <f>decoded__2[[#This Row],[FRT_DEC]]-B1743</f>
        <v>5</v>
      </c>
      <c r="G1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INFO]]))),G1743)</f>
        <v>61</v>
      </c>
    </row>
    <row r="1745" spans="1:7" x14ac:dyDescent="0.25">
      <c r="A1745" s="12" t="s">
        <v>1925</v>
      </c>
      <c r="B1745" s="19">
        <v>1556339983116</v>
      </c>
      <c r="C1745" s="12" t="s">
        <v>6111</v>
      </c>
      <c r="D1745" s="12" t="s">
        <v>97</v>
      </c>
      <c r="E1745" s="6" t="s">
        <v>2131</v>
      </c>
      <c r="F1745" s="5">
        <f>decoded__2[[#This Row],[FRT_DEC]]-B1744</f>
        <v>21</v>
      </c>
      <c r="G1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INFO]]))),G1744)</f>
        <v>61</v>
      </c>
    </row>
    <row r="1746" spans="1:7" x14ac:dyDescent="0.25">
      <c r="A1746" s="12" t="s">
        <v>1854</v>
      </c>
      <c r="B1746" s="19">
        <v>1556339983138</v>
      </c>
      <c r="C1746" s="12" t="s">
        <v>6112</v>
      </c>
      <c r="D1746" s="12" t="s">
        <v>3726</v>
      </c>
      <c r="E1746" s="6" t="s">
        <v>6113</v>
      </c>
      <c r="F1746" s="5">
        <f>decoded__2[[#This Row],[FRT_DEC]]-B1745</f>
        <v>22</v>
      </c>
      <c r="G1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INFO]]))),G1745)</f>
        <v>61</v>
      </c>
    </row>
    <row r="1747" spans="1:7" x14ac:dyDescent="0.25">
      <c r="A1747" s="12" t="s">
        <v>1855</v>
      </c>
      <c r="B1747" s="19">
        <v>1556339983141</v>
      </c>
      <c r="C1747" s="12" t="s">
        <v>6114</v>
      </c>
      <c r="D1747" s="12" t="s">
        <v>3726</v>
      </c>
      <c r="E1747" s="6" t="s">
        <v>3986</v>
      </c>
      <c r="F1747" s="5">
        <f>decoded__2[[#This Row],[FRT_DEC]]-B1746</f>
        <v>3</v>
      </c>
      <c r="G1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INFO]]))),G1746)</f>
        <v>61</v>
      </c>
    </row>
    <row r="1748" spans="1:7" x14ac:dyDescent="0.25">
      <c r="A1748" s="12" t="s">
        <v>1926</v>
      </c>
      <c r="B1748" s="19">
        <v>1556339984045</v>
      </c>
      <c r="C1748" s="12" t="s">
        <v>6115</v>
      </c>
      <c r="D1748" s="12" t="s">
        <v>275</v>
      </c>
      <c r="E1748" s="6" t="s">
        <v>6116</v>
      </c>
      <c r="F1748" s="5">
        <f>decoded__2[[#This Row],[FRT_DEC]]-B1747</f>
        <v>904</v>
      </c>
      <c r="G1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INFO]]))),G1747)</f>
        <v>61</v>
      </c>
    </row>
    <row r="1749" spans="1:7" x14ac:dyDescent="0.25">
      <c r="A1749" s="12" t="s">
        <v>1927</v>
      </c>
      <c r="B1749" s="19">
        <v>1556339987135</v>
      </c>
      <c r="C1749" s="12" t="s">
        <v>6117</v>
      </c>
      <c r="D1749" s="12" t="s">
        <v>15</v>
      </c>
      <c r="E1749" s="6" t="s">
        <v>6118</v>
      </c>
      <c r="F1749" s="5">
        <f>decoded__2[[#This Row],[FRT_DEC]]-B1748</f>
        <v>3090</v>
      </c>
      <c r="G1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INFO]]))),G1748)</f>
        <v>61</v>
      </c>
    </row>
    <row r="1750" spans="1:7" x14ac:dyDescent="0.25">
      <c r="A1750" s="12" t="s">
        <v>1928</v>
      </c>
      <c r="B1750" s="19">
        <v>1556339987138</v>
      </c>
      <c r="C1750" s="12" t="s">
        <v>6119</v>
      </c>
      <c r="D1750" s="12" t="s">
        <v>15</v>
      </c>
      <c r="E1750" s="6" t="s">
        <v>3987</v>
      </c>
      <c r="F1750" s="5">
        <f>decoded__2[[#This Row],[FRT_DEC]]-B1749</f>
        <v>3</v>
      </c>
      <c r="G1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INFO]]))),G1749)</f>
        <v>61</v>
      </c>
    </row>
    <row r="1751" spans="1:7" x14ac:dyDescent="0.25">
      <c r="A1751" s="12" t="s">
        <v>1929</v>
      </c>
      <c r="B1751" s="19">
        <v>1556339987140</v>
      </c>
      <c r="C1751" s="12" t="s">
        <v>6120</v>
      </c>
      <c r="D1751" s="12" t="s">
        <v>3744</v>
      </c>
      <c r="E1751" s="6" t="s">
        <v>6121</v>
      </c>
      <c r="F1751" s="5">
        <f>decoded__2[[#This Row],[FRT_DEC]]-B1750</f>
        <v>2</v>
      </c>
      <c r="G1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INFO]]))),G1750)</f>
        <v>61</v>
      </c>
    </row>
    <row r="1752" spans="1:7" x14ac:dyDescent="0.25">
      <c r="A1752" s="12" t="s">
        <v>1930</v>
      </c>
      <c r="B1752" s="19">
        <v>1556339987142</v>
      </c>
      <c r="C1752" s="12" t="s">
        <v>6122</v>
      </c>
      <c r="D1752" s="12" t="s">
        <v>3744</v>
      </c>
      <c r="E1752" s="6" t="s">
        <v>3988</v>
      </c>
      <c r="F1752" s="5">
        <f>decoded__2[[#This Row],[FRT_DEC]]-B1751</f>
        <v>2</v>
      </c>
      <c r="G1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INFO]]))),G1751)</f>
        <v>61</v>
      </c>
    </row>
    <row r="1753" spans="1:7" x14ac:dyDescent="0.25">
      <c r="A1753" s="12" t="s">
        <v>1931</v>
      </c>
      <c r="B1753" s="19">
        <v>1556339987178</v>
      </c>
      <c r="C1753" s="12" t="s">
        <v>6123</v>
      </c>
      <c r="D1753" s="12" t="s">
        <v>3765</v>
      </c>
      <c r="E1753" s="6" t="s">
        <v>3766</v>
      </c>
      <c r="F1753" s="5">
        <f>decoded__2[[#This Row],[FRT_DEC]]-B1752</f>
        <v>36</v>
      </c>
      <c r="G1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INFO]]))),G1752)</f>
        <v>61</v>
      </c>
    </row>
    <row r="1754" spans="1:7" x14ac:dyDescent="0.25">
      <c r="A1754" s="12" t="s">
        <v>1856</v>
      </c>
      <c r="B1754" s="19">
        <v>1556339987181</v>
      </c>
      <c r="C1754" s="12" t="s">
        <v>6124</v>
      </c>
      <c r="D1754" s="12" t="s">
        <v>267</v>
      </c>
      <c r="E1754" s="6" t="s">
        <v>2165</v>
      </c>
      <c r="F1754" s="5">
        <f>decoded__2[[#This Row],[FRT_DEC]]-B1753</f>
        <v>3</v>
      </c>
      <c r="G1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INFO]]))),G1753)</f>
        <v>61</v>
      </c>
    </row>
    <row r="1755" spans="1:7" x14ac:dyDescent="0.25">
      <c r="A1755" s="12" t="s">
        <v>1857</v>
      </c>
      <c r="B1755" s="19">
        <v>1556339987184</v>
      </c>
      <c r="C1755" s="12" t="s">
        <v>6125</v>
      </c>
      <c r="D1755" s="12" t="s">
        <v>269</v>
      </c>
      <c r="E1755" s="6" t="s">
        <v>4086</v>
      </c>
      <c r="F1755" s="5">
        <f>decoded__2[[#This Row],[FRT_DEC]]-B1754</f>
        <v>3</v>
      </c>
      <c r="G1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INFO]]))),G1754)</f>
        <v>61</v>
      </c>
    </row>
    <row r="1756" spans="1:7" x14ac:dyDescent="0.25">
      <c r="A1756" s="12" t="s">
        <v>1858</v>
      </c>
      <c r="B1756" s="19">
        <v>1556339987189</v>
      </c>
      <c r="C1756" s="12" t="s">
        <v>6126</v>
      </c>
      <c r="D1756" s="12" t="s">
        <v>1131</v>
      </c>
      <c r="E1756" s="6" t="s">
        <v>2132</v>
      </c>
      <c r="F1756" s="5">
        <f>decoded__2[[#This Row],[FRT_DEC]]-B1755</f>
        <v>5</v>
      </c>
      <c r="G1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INFO]]))),G1755)</f>
        <v>61</v>
      </c>
    </row>
    <row r="1757" spans="1:7" x14ac:dyDescent="0.25">
      <c r="A1757" s="12" t="s">
        <v>1932</v>
      </c>
      <c r="B1757" s="19">
        <v>1556339987193</v>
      </c>
      <c r="C1757" s="12" t="s">
        <v>6127</v>
      </c>
      <c r="D1757" s="12" t="s">
        <v>97</v>
      </c>
      <c r="E1757" s="6" t="s">
        <v>2133</v>
      </c>
      <c r="F1757" s="5">
        <f>decoded__2[[#This Row],[FRT_DEC]]-B1756</f>
        <v>4</v>
      </c>
      <c r="G1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INFO]]))),G1756)</f>
        <v>61</v>
      </c>
    </row>
    <row r="1758" spans="1:7" x14ac:dyDescent="0.25">
      <c r="A1758" s="12" t="s">
        <v>1933</v>
      </c>
      <c r="B1758" s="19">
        <v>1556339987197</v>
      </c>
      <c r="C1758" s="12" t="s">
        <v>6128</v>
      </c>
      <c r="D1758" s="12" t="s">
        <v>97</v>
      </c>
      <c r="E1758" s="6" t="s">
        <v>2134</v>
      </c>
      <c r="F1758" s="5">
        <f>decoded__2[[#This Row],[FRT_DEC]]-B1757</f>
        <v>4</v>
      </c>
      <c r="G1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INFO]]))),G1757)</f>
        <v>61</v>
      </c>
    </row>
    <row r="1759" spans="1:7" x14ac:dyDescent="0.25">
      <c r="A1759" s="12" t="s">
        <v>1859</v>
      </c>
      <c r="B1759" s="19">
        <v>1556339987208</v>
      </c>
      <c r="C1759" s="12" t="s">
        <v>6129</v>
      </c>
      <c r="D1759" s="12" t="s">
        <v>272</v>
      </c>
      <c r="E1759" s="6" t="s">
        <v>6130</v>
      </c>
      <c r="F1759" s="5">
        <f>decoded__2[[#This Row],[FRT_DEC]]-B1758</f>
        <v>11</v>
      </c>
      <c r="G1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INFO]]))),G1758)</f>
        <v>61</v>
      </c>
    </row>
    <row r="1760" spans="1:7" x14ac:dyDescent="0.25">
      <c r="A1760" s="12" t="s">
        <v>1860</v>
      </c>
      <c r="B1760" s="19">
        <v>1556339987741</v>
      </c>
      <c r="C1760" s="12" t="s">
        <v>6131</v>
      </c>
      <c r="D1760" s="12" t="s">
        <v>1131</v>
      </c>
      <c r="E1760" s="6" t="s">
        <v>2135</v>
      </c>
      <c r="F1760" s="5">
        <f>decoded__2[[#This Row],[FRT_DEC]]-B1759</f>
        <v>533</v>
      </c>
      <c r="G1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INFO]]))),G1759)</f>
        <v>61</v>
      </c>
    </row>
    <row r="1761" spans="1:7" x14ac:dyDescent="0.25">
      <c r="A1761" s="12" t="s">
        <v>1934</v>
      </c>
      <c r="B1761" s="19">
        <v>1556339987746</v>
      </c>
      <c r="C1761" s="12" t="s">
        <v>6132</v>
      </c>
      <c r="D1761" s="12" t="s">
        <v>97</v>
      </c>
      <c r="E1761" s="6" t="s">
        <v>2136</v>
      </c>
      <c r="F1761" s="5">
        <f>decoded__2[[#This Row],[FRT_DEC]]-B1760</f>
        <v>5</v>
      </c>
      <c r="G1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INFO]]))),G1760)</f>
        <v>61</v>
      </c>
    </row>
    <row r="1762" spans="1:7" x14ac:dyDescent="0.25">
      <c r="A1762" s="12" t="s">
        <v>1861</v>
      </c>
      <c r="B1762" s="19">
        <v>1556339987759</v>
      </c>
      <c r="C1762" s="12" t="s">
        <v>6133</v>
      </c>
      <c r="D1762" s="12" t="s">
        <v>3727</v>
      </c>
      <c r="E1762" s="6" t="s">
        <v>6134</v>
      </c>
      <c r="F1762" s="5">
        <f>decoded__2[[#This Row],[FRT_DEC]]-B1761</f>
        <v>13</v>
      </c>
      <c r="G1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INFO]]))),G1761)</f>
        <v>61</v>
      </c>
    </row>
    <row r="1763" spans="1:7" x14ac:dyDescent="0.25">
      <c r="A1763" s="12" t="s">
        <v>1862</v>
      </c>
      <c r="B1763" s="19">
        <v>1556339987899</v>
      </c>
      <c r="C1763" s="12" t="s">
        <v>6135</v>
      </c>
      <c r="D1763" s="12" t="s">
        <v>289</v>
      </c>
      <c r="E1763" s="6" t="s">
        <v>6136</v>
      </c>
      <c r="F1763" s="5">
        <f>decoded__2[[#This Row],[FRT_DEC]]-B1762</f>
        <v>140</v>
      </c>
      <c r="G1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INFO]]))),G1762)</f>
        <v>61</v>
      </c>
    </row>
    <row r="1764" spans="1:7" x14ac:dyDescent="0.25">
      <c r="A1764" s="12" t="s">
        <v>1863</v>
      </c>
      <c r="B1764" s="19">
        <v>1556339989064</v>
      </c>
      <c r="C1764" s="12" t="s">
        <v>6137</v>
      </c>
      <c r="D1764" s="12" t="s">
        <v>109</v>
      </c>
      <c r="E1764" s="6" t="s">
        <v>3759</v>
      </c>
      <c r="F1764" s="5">
        <f>decoded__2[[#This Row],[FRT_DEC]]-B1763</f>
        <v>1165</v>
      </c>
      <c r="G1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INFO]]))),G1763)</f>
        <v>61</v>
      </c>
    </row>
    <row r="1765" spans="1:7" x14ac:dyDescent="0.25">
      <c r="A1765" s="12" t="s">
        <v>1864</v>
      </c>
      <c r="B1765" s="19">
        <v>1556339989067</v>
      </c>
      <c r="C1765" s="12" t="s">
        <v>6138</v>
      </c>
      <c r="D1765" s="12" t="s">
        <v>3742</v>
      </c>
      <c r="E1765" s="6" t="s">
        <v>6139</v>
      </c>
      <c r="F1765" s="5">
        <f>decoded__2[[#This Row],[FRT_DEC]]-B1764</f>
        <v>3</v>
      </c>
      <c r="G1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INFO]]))),G1764)</f>
        <v>61</v>
      </c>
    </row>
    <row r="1766" spans="1:7" x14ac:dyDescent="0.25">
      <c r="A1766" s="12" t="s">
        <v>1865</v>
      </c>
      <c r="B1766" s="19">
        <v>1556339989069</v>
      </c>
      <c r="C1766" s="12" t="s">
        <v>6140</v>
      </c>
      <c r="D1766" s="12" t="s">
        <v>3742</v>
      </c>
      <c r="E1766" s="6" t="s">
        <v>3982</v>
      </c>
      <c r="F1766" s="5">
        <f>decoded__2[[#This Row],[FRT_DEC]]-B1765</f>
        <v>2</v>
      </c>
      <c r="G1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INFO]]))),G1765)</f>
        <v>61</v>
      </c>
    </row>
    <row r="1767" spans="1:7" x14ac:dyDescent="0.25">
      <c r="A1767" s="12" t="s">
        <v>1866</v>
      </c>
      <c r="B1767" s="19">
        <v>1556339989085</v>
      </c>
      <c r="C1767" s="12" t="s">
        <v>6141</v>
      </c>
      <c r="D1767" s="12" t="s">
        <v>1131</v>
      </c>
      <c r="E1767" s="6" t="s">
        <v>2137</v>
      </c>
      <c r="F1767" s="5">
        <f>decoded__2[[#This Row],[FRT_DEC]]-B1766</f>
        <v>16</v>
      </c>
      <c r="G1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INFO]]))),G1766)</f>
        <v>61</v>
      </c>
    </row>
    <row r="1768" spans="1:7" x14ac:dyDescent="0.25">
      <c r="A1768" s="12" t="s">
        <v>1945</v>
      </c>
      <c r="B1768" s="19">
        <v>1556339989089</v>
      </c>
      <c r="C1768" s="12" t="s">
        <v>6142</v>
      </c>
      <c r="D1768" s="12" t="s">
        <v>97</v>
      </c>
      <c r="E1768" s="6" t="s">
        <v>2138</v>
      </c>
      <c r="F1768" s="5">
        <f>decoded__2[[#This Row],[FRT_DEC]]-B1767</f>
        <v>4</v>
      </c>
      <c r="G1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INFO]]))),G1767)</f>
        <v>61</v>
      </c>
    </row>
    <row r="1769" spans="1:7" x14ac:dyDescent="0.25">
      <c r="A1769" s="12" t="s">
        <v>1946</v>
      </c>
      <c r="B1769" s="19">
        <v>1556339989156</v>
      </c>
      <c r="C1769" s="12" t="s">
        <v>6143</v>
      </c>
      <c r="D1769" s="12" t="s">
        <v>110</v>
      </c>
      <c r="E1769" s="6" t="s">
        <v>290</v>
      </c>
      <c r="F1769" s="5">
        <f>decoded__2[[#This Row],[FRT_DEC]]-B1768</f>
        <v>67</v>
      </c>
      <c r="G1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INFO]]))),G1768)</f>
        <v>61</v>
      </c>
    </row>
    <row r="1770" spans="1:7" x14ac:dyDescent="0.25">
      <c r="A1770" s="12" t="s">
        <v>1867</v>
      </c>
      <c r="B1770" s="19">
        <v>1556339989169</v>
      </c>
      <c r="C1770" s="12" t="s">
        <v>6144</v>
      </c>
      <c r="D1770" s="12" t="s">
        <v>1131</v>
      </c>
      <c r="E1770" s="6" t="s">
        <v>2139</v>
      </c>
      <c r="F1770" s="5">
        <f>decoded__2[[#This Row],[FRT_DEC]]-B1769</f>
        <v>13</v>
      </c>
      <c r="G1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INFO]]))),G1769)</f>
        <v>61</v>
      </c>
    </row>
    <row r="1771" spans="1:7" x14ac:dyDescent="0.25">
      <c r="A1771" s="12" t="s">
        <v>1868</v>
      </c>
      <c r="B1771" s="19">
        <v>1556339989173</v>
      </c>
      <c r="C1771" s="12" t="s">
        <v>6145</v>
      </c>
      <c r="D1771" s="12" t="s">
        <v>97</v>
      </c>
      <c r="E1771" s="6" t="s">
        <v>2140</v>
      </c>
      <c r="F1771" s="5">
        <f>decoded__2[[#This Row],[FRT_DEC]]-B1770</f>
        <v>4</v>
      </c>
      <c r="G1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INFO]]))),G1770)</f>
        <v>61</v>
      </c>
    </row>
    <row r="1772" spans="1:7" x14ac:dyDescent="0.25">
      <c r="A1772" s="12" t="s">
        <v>1947</v>
      </c>
      <c r="B1772" s="19">
        <v>1556339989812</v>
      </c>
      <c r="C1772" s="12" t="s">
        <v>6146</v>
      </c>
      <c r="D1772" s="12" t="s">
        <v>112</v>
      </c>
      <c r="E1772" s="6" t="s">
        <v>3757</v>
      </c>
      <c r="F1772" s="5">
        <f>decoded__2[[#This Row],[FRT_DEC]]-B1771</f>
        <v>639</v>
      </c>
      <c r="G1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INFO]]))),G1771)</f>
        <v>61</v>
      </c>
    </row>
    <row r="1773" spans="1:7" x14ac:dyDescent="0.25">
      <c r="A1773" s="12" t="s">
        <v>1948</v>
      </c>
      <c r="B1773" s="19">
        <v>1556339989827</v>
      </c>
      <c r="C1773" s="12" t="s">
        <v>6147</v>
      </c>
      <c r="D1773" s="12" t="s">
        <v>1131</v>
      </c>
      <c r="E1773" s="6" t="s">
        <v>2141</v>
      </c>
      <c r="F1773" s="5">
        <f>decoded__2[[#This Row],[FRT_DEC]]-B1772</f>
        <v>15</v>
      </c>
      <c r="G1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INFO]]))),G1772)</f>
        <v>61</v>
      </c>
    </row>
    <row r="1774" spans="1:7" x14ac:dyDescent="0.25">
      <c r="A1774" s="12" t="s">
        <v>1949</v>
      </c>
      <c r="B1774" s="19">
        <v>1556339989832</v>
      </c>
      <c r="C1774" s="12" t="s">
        <v>6148</v>
      </c>
      <c r="D1774" s="12" t="s">
        <v>97</v>
      </c>
      <c r="E1774" s="6" t="s">
        <v>2142</v>
      </c>
      <c r="F1774" s="5">
        <f>decoded__2[[#This Row],[FRT_DEC]]-B1773</f>
        <v>5</v>
      </c>
      <c r="G1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INFO]]))),G1773)</f>
        <v>61</v>
      </c>
    </row>
    <row r="1775" spans="1:7" x14ac:dyDescent="0.25">
      <c r="A1775" s="12" t="s">
        <v>1950</v>
      </c>
      <c r="B1775" s="19">
        <v>1556339989838</v>
      </c>
      <c r="C1775" s="12" t="s">
        <v>6149</v>
      </c>
      <c r="D1775" s="12" t="s">
        <v>11</v>
      </c>
      <c r="E1775" s="6" t="s">
        <v>4006</v>
      </c>
      <c r="F1775" s="5">
        <f>decoded__2[[#This Row],[FRT_DEC]]-B1774</f>
        <v>6</v>
      </c>
      <c r="G1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INFO]]))),G1774)</f>
        <v>61</v>
      </c>
    </row>
    <row r="1776" spans="1:7" x14ac:dyDescent="0.25">
      <c r="A1776" s="12" t="s">
        <v>1951</v>
      </c>
      <c r="B1776" s="19">
        <v>1556339989847</v>
      </c>
      <c r="C1776" s="12" t="s">
        <v>6150</v>
      </c>
      <c r="D1776" s="12" t="s">
        <v>52</v>
      </c>
      <c r="E1776" s="6" t="s">
        <v>2078</v>
      </c>
      <c r="F1776" s="5">
        <f>decoded__2[[#This Row],[FRT_DEC]]-B1775</f>
        <v>9</v>
      </c>
      <c r="G1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INFO]]))),G1775)</f>
        <v>61</v>
      </c>
    </row>
    <row r="1777" spans="1:7" x14ac:dyDescent="0.25">
      <c r="A1777" s="12" t="s">
        <v>1952</v>
      </c>
      <c r="B1777" s="19">
        <v>1556339989850</v>
      </c>
      <c r="C1777" s="12" t="s">
        <v>6151</v>
      </c>
      <c r="D1777" s="12" t="s">
        <v>2079</v>
      </c>
      <c r="E1777" s="6" t="s">
        <v>4060</v>
      </c>
      <c r="F1777" s="5">
        <f>decoded__2[[#This Row],[FRT_DEC]]-B1776</f>
        <v>3</v>
      </c>
      <c r="G1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INFO]]))),G1776)</f>
        <v>61</v>
      </c>
    </row>
    <row r="1778" spans="1:7" x14ac:dyDescent="0.25">
      <c r="A1778" s="12" t="s">
        <v>1869</v>
      </c>
      <c r="B1778" s="19">
        <v>1556339989873</v>
      </c>
      <c r="C1778" s="12" t="s">
        <v>6152</v>
      </c>
      <c r="D1778" s="12" t="s">
        <v>12</v>
      </c>
      <c r="E1778" s="6" t="s">
        <v>4</v>
      </c>
      <c r="F1778" s="5">
        <f>decoded__2[[#This Row],[FRT_DEC]]-B1777</f>
        <v>23</v>
      </c>
      <c r="G1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INFO]]))),G1777)</f>
        <v>61</v>
      </c>
    </row>
    <row r="1779" spans="1:7" x14ac:dyDescent="0.25">
      <c r="A1779" s="12" t="s">
        <v>1870</v>
      </c>
      <c r="B1779" s="19">
        <v>1556339989882</v>
      </c>
      <c r="C1779" s="12" t="s">
        <v>6153</v>
      </c>
      <c r="D1779" s="12" t="s">
        <v>8</v>
      </c>
      <c r="E1779" s="6" t="s">
        <v>4089</v>
      </c>
      <c r="F1779" s="5">
        <f>decoded__2[[#This Row],[FRT_DEC]]-B1778</f>
        <v>9</v>
      </c>
      <c r="G1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INFO]]))),G1778)</f>
        <v>61</v>
      </c>
    </row>
    <row r="1780" spans="1:7" x14ac:dyDescent="0.25">
      <c r="A1780" s="12" t="s">
        <v>1871</v>
      </c>
      <c r="B1780" s="19">
        <v>1556339990064</v>
      </c>
      <c r="C1780" s="12" t="s">
        <v>6154</v>
      </c>
      <c r="D1780" s="12" t="s">
        <v>13</v>
      </c>
      <c r="E1780" s="6" t="s">
        <v>5</v>
      </c>
      <c r="F1780" s="5">
        <f>decoded__2[[#This Row],[FRT_DEC]]-B1779</f>
        <v>182</v>
      </c>
      <c r="G1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INFO]]))),G1779)</f>
        <v>61</v>
      </c>
    </row>
    <row r="1781" spans="1:7" x14ac:dyDescent="0.25">
      <c r="A1781" s="12" t="s">
        <v>1953</v>
      </c>
      <c r="B1781" s="19">
        <v>1556339990069</v>
      </c>
      <c r="C1781" s="12" t="s">
        <v>6155</v>
      </c>
      <c r="D1781" s="12" t="s">
        <v>11</v>
      </c>
      <c r="E1781" s="6" t="s">
        <v>4005</v>
      </c>
      <c r="F1781" s="5">
        <f>decoded__2[[#This Row],[FRT_DEC]]-B1780</f>
        <v>5</v>
      </c>
      <c r="G1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INFO]]))),G1780)</f>
        <v>61</v>
      </c>
    </row>
    <row r="1782" spans="1:7" x14ac:dyDescent="0.25">
      <c r="A1782" s="12" t="s">
        <v>1954</v>
      </c>
      <c r="B1782" s="19">
        <v>1556339990141</v>
      </c>
      <c r="C1782" s="12" t="s">
        <v>6156</v>
      </c>
      <c r="D1782" s="12" t="s">
        <v>12</v>
      </c>
      <c r="E1782" s="6" t="s">
        <v>4</v>
      </c>
      <c r="F1782" s="5">
        <f>decoded__2[[#This Row],[FRT_DEC]]-B1781</f>
        <v>72</v>
      </c>
      <c r="G1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INFO]]))),G1781)</f>
        <v>61</v>
      </c>
    </row>
    <row r="1783" spans="1:7" x14ac:dyDescent="0.25">
      <c r="A1783" s="12" t="s">
        <v>1872</v>
      </c>
      <c r="B1783" s="19">
        <v>1556339990144</v>
      </c>
      <c r="C1783" s="12" t="s">
        <v>6157</v>
      </c>
      <c r="D1783" s="12" t="s">
        <v>14</v>
      </c>
      <c r="E1783" s="6" t="s">
        <v>6</v>
      </c>
      <c r="F1783" s="5">
        <f>decoded__2[[#This Row],[FRT_DEC]]-B1782</f>
        <v>3</v>
      </c>
      <c r="G1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INFO]]))),G1782)</f>
        <v>61</v>
      </c>
    </row>
    <row r="1784" spans="1:7" x14ac:dyDescent="0.25">
      <c r="A1784" s="12" t="s">
        <v>1935</v>
      </c>
      <c r="B1784" s="19">
        <v>1556339990152</v>
      </c>
      <c r="C1784" s="12" t="s">
        <v>6158</v>
      </c>
      <c r="D1784" s="12" t="s">
        <v>14</v>
      </c>
      <c r="E1784" s="6" t="s">
        <v>71</v>
      </c>
      <c r="F1784" s="5">
        <f>decoded__2[[#This Row],[FRT_DEC]]-B1783</f>
        <v>8</v>
      </c>
      <c r="G1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INFO]]))),G1783)</f>
        <v>61</v>
      </c>
    </row>
    <row r="1785" spans="1:7" x14ac:dyDescent="0.25">
      <c r="A1785" s="12" t="s">
        <v>1955</v>
      </c>
      <c r="B1785" s="19">
        <v>1556339990163</v>
      </c>
      <c r="C1785" s="12" t="s">
        <v>6159</v>
      </c>
      <c r="D1785" s="12" t="s">
        <v>73</v>
      </c>
      <c r="E1785" s="6" t="s">
        <v>2080</v>
      </c>
      <c r="F1785" s="5">
        <f>decoded__2[[#This Row],[FRT_DEC]]-B1784</f>
        <v>11</v>
      </c>
      <c r="G1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INFO]]))),G1784)</f>
        <v>61</v>
      </c>
    </row>
    <row r="1786" spans="1:7" x14ac:dyDescent="0.25">
      <c r="A1786" s="12" t="s">
        <v>1873</v>
      </c>
      <c r="B1786" s="19">
        <v>1556339990167</v>
      </c>
      <c r="C1786" s="12" t="s">
        <v>6160</v>
      </c>
      <c r="D1786" s="12" t="s">
        <v>2081</v>
      </c>
      <c r="E1786" s="6" t="s">
        <v>2083</v>
      </c>
      <c r="F1786" s="5">
        <f>decoded__2[[#This Row],[FRT_DEC]]-B1785</f>
        <v>4</v>
      </c>
      <c r="G1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INFO]]))),G1785)</f>
        <v>61</v>
      </c>
    </row>
    <row r="1787" spans="1:7" x14ac:dyDescent="0.25">
      <c r="A1787" s="12" t="s">
        <v>1874</v>
      </c>
      <c r="B1787" s="19">
        <v>1556339990170</v>
      </c>
      <c r="C1787" s="12" t="s">
        <v>6161</v>
      </c>
      <c r="D1787" s="12" t="s">
        <v>8</v>
      </c>
      <c r="E1787" s="6" t="s">
        <v>4087</v>
      </c>
      <c r="F1787" s="5">
        <f>decoded__2[[#This Row],[FRT_DEC]]-B1786</f>
        <v>3</v>
      </c>
      <c r="G1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INFO]]))),G1786)</f>
        <v>61</v>
      </c>
    </row>
    <row r="1788" spans="1:7" x14ac:dyDescent="0.25">
      <c r="A1788" s="12" t="s">
        <v>1875</v>
      </c>
      <c r="B1788" s="19">
        <v>1556339990511</v>
      </c>
      <c r="C1788" s="12" t="s">
        <v>6162</v>
      </c>
      <c r="D1788" s="12" t="s">
        <v>55</v>
      </c>
      <c r="E1788" s="6" t="s">
        <v>3774</v>
      </c>
      <c r="F1788" s="5">
        <f>decoded__2[[#This Row],[FRT_DEC]]-B1787</f>
        <v>341</v>
      </c>
      <c r="G1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INFO]]))),G1787)</f>
        <v>61</v>
      </c>
    </row>
    <row r="1789" spans="1:7" x14ac:dyDescent="0.25">
      <c r="A1789" s="12" t="s">
        <v>1876</v>
      </c>
      <c r="B1789" s="19">
        <v>1556339990514</v>
      </c>
      <c r="C1789" s="12" t="s">
        <v>6163</v>
      </c>
      <c r="D1789" s="12" t="s">
        <v>3743</v>
      </c>
      <c r="E1789" s="6" t="s">
        <v>6164</v>
      </c>
      <c r="F1789" s="5">
        <f>decoded__2[[#This Row],[FRT_DEC]]-B1788</f>
        <v>3</v>
      </c>
      <c r="G1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INFO]]))),G1788)</f>
        <v>61</v>
      </c>
    </row>
    <row r="1790" spans="1:7" x14ac:dyDescent="0.25">
      <c r="A1790" s="12" t="s">
        <v>1877</v>
      </c>
      <c r="B1790" s="19">
        <v>1556339990516</v>
      </c>
      <c r="C1790" s="12" t="s">
        <v>6165</v>
      </c>
      <c r="D1790" s="12" t="s">
        <v>3743</v>
      </c>
      <c r="E1790" s="6" t="s">
        <v>3983</v>
      </c>
      <c r="F1790" s="5">
        <f>decoded__2[[#This Row],[FRT_DEC]]-B1789</f>
        <v>2</v>
      </c>
      <c r="G1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INFO]]))),G1789)</f>
        <v>61</v>
      </c>
    </row>
    <row r="1791" spans="1:7" ht="30" x14ac:dyDescent="0.25">
      <c r="A1791" s="12" t="s">
        <v>1878</v>
      </c>
      <c r="B1791" s="19">
        <v>1556339990550</v>
      </c>
      <c r="C1791" s="12" t="s">
        <v>6166</v>
      </c>
      <c r="D1791" s="12" t="s">
        <v>267</v>
      </c>
      <c r="E1791" s="6" t="s">
        <v>2166</v>
      </c>
      <c r="F1791" s="5">
        <f>decoded__2[[#This Row],[FRT_DEC]]-B1790</f>
        <v>34</v>
      </c>
      <c r="G1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INFO]]))),G1790)</f>
        <v>61</v>
      </c>
    </row>
    <row r="1792" spans="1:7" x14ac:dyDescent="0.25">
      <c r="A1792" s="12" t="s">
        <v>1879</v>
      </c>
      <c r="B1792" s="19">
        <v>1556339990554</v>
      </c>
      <c r="C1792" s="12" t="s">
        <v>6167</v>
      </c>
      <c r="D1792" s="12" t="s">
        <v>269</v>
      </c>
      <c r="E1792" s="6" t="s">
        <v>283</v>
      </c>
      <c r="F1792" s="5">
        <f>decoded__2[[#This Row],[FRT_DEC]]-B1791</f>
        <v>4</v>
      </c>
      <c r="G1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INFO]]))),G1791)</f>
        <v>61</v>
      </c>
    </row>
    <row r="1793" spans="1:7" x14ac:dyDescent="0.25">
      <c r="A1793" s="12" t="s">
        <v>1880</v>
      </c>
      <c r="B1793" s="19">
        <v>1556339990578</v>
      </c>
      <c r="C1793" s="12" t="s">
        <v>6168</v>
      </c>
      <c r="D1793" s="12" t="s">
        <v>11</v>
      </c>
      <c r="E1793" s="6" t="s">
        <v>4007</v>
      </c>
      <c r="F1793" s="5">
        <f>decoded__2[[#This Row],[FRT_DEC]]-B1792</f>
        <v>24</v>
      </c>
      <c r="G1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INFO]]))),G1792)</f>
        <v>61</v>
      </c>
    </row>
    <row r="1794" spans="1:7" x14ac:dyDescent="0.25">
      <c r="A1794" s="12" t="s">
        <v>1881</v>
      </c>
      <c r="B1794" s="19">
        <v>1556339990599</v>
      </c>
      <c r="C1794" s="12" t="s">
        <v>6169</v>
      </c>
      <c r="D1794" s="12" t="s">
        <v>52</v>
      </c>
      <c r="E1794" s="6" t="s">
        <v>56</v>
      </c>
      <c r="F1794" s="5">
        <f>decoded__2[[#This Row],[FRT_DEC]]-B1793</f>
        <v>21</v>
      </c>
      <c r="G1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INFO]]))),G1793)</f>
        <v>61</v>
      </c>
    </row>
    <row r="1795" spans="1:7" x14ac:dyDescent="0.25">
      <c r="A1795" s="12" t="s">
        <v>1882</v>
      </c>
      <c r="B1795" s="19">
        <v>1556339990605</v>
      </c>
      <c r="C1795" s="12" t="s">
        <v>6170</v>
      </c>
      <c r="D1795" s="12" t="s">
        <v>272</v>
      </c>
      <c r="E1795" s="6" t="s">
        <v>6171</v>
      </c>
      <c r="F1795" s="5">
        <f>decoded__2[[#This Row],[FRT_DEC]]-B1794</f>
        <v>6</v>
      </c>
      <c r="G1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INFO]]))),G1794)</f>
        <v>61</v>
      </c>
    </row>
    <row r="1796" spans="1:7" x14ac:dyDescent="0.25">
      <c r="A1796" s="12" t="s">
        <v>1883</v>
      </c>
      <c r="B1796" s="19">
        <v>1556339990612</v>
      </c>
      <c r="C1796" s="12" t="s">
        <v>6172</v>
      </c>
      <c r="D1796" s="12" t="s">
        <v>1131</v>
      </c>
      <c r="E1796" s="6" t="s">
        <v>2143</v>
      </c>
      <c r="F1796" s="5">
        <f>decoded__2[[#This Row],[FRT_DEC]]-B1795</f>
        <v>7</v>
      </c>
      <c r="G1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INFO]]))),G1795)</f>
        <v>61</v>
      </c>
    </row>
    <row r="1797" spans="1:7" x14ac:dyDescent="0.25">
      <c r="A1797" s="12" t="s">
        <v>1884</v>
      </c>
      <c r="B1797" s="19">
        <v>1556339990616</v>
      </c>
      <c r="C1797" s="12" t="s">
        <v>6173</v>
      </c>
      <c r="D1797" s="12" t="s">
        <v>1131</v>
      </c>
      <c r="E1797" s="6" t="s">
        <v>2144</v>
      </c>
      <c r="F1797" s="5">
        <f>decoded__2[[#This Row],[FRT_DEC]]-B1796</f>
        <v>4</v>
      </c>
      <c r="G1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INFO]]))),G1796)</f>
        <v>61</v>
      </c>
    </row>
    <row r="1798" spans="1:7" x14ac:dyDescent="0.25">
      <c r="A1798" s="12" t="s">
        <v>1885</v>
      </c>
      <c r="B1798" s="19">
        <v>1556339990629</v>
      </c>
      <c r="C1798" s="12" t="s">
        <v>6174</v>
      </c>
      <c r="D1798" s="12" t="s">
        <v>97</v>
      </c>
      <c r="E1798" s="6" t="s">
        <v>2131</v>
      </c>
      <c r="F1798" s="5">
        <f>decoded__2[[#This Row],[FRT_DEC]]-B1797</f>
        <v>13</v>
      </c>
      <c r="G1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INFO]]))),G1797)</f>
        <v>61</v>
      </c>
    </row>
    <row r="1799" spans="1:7" x14ac:dyDescent="0.25">
      <c r="A1799" s="12" t="s">
        <v>1886</v>
      </c>
      <c r="B1799" s="19">
        <v>1556339990648</v>
      </c>
      <c r="C1799" s="12" t="s">
        <v>6175</v>
      </c>
      <c r="D1799" s="12" t="s">
        <v>2082</v>
      </c>
      <c r="E1799" s="6" t="s">
        <v>4029</v>
      </c>
      <c r="F1799" s="5">
        <f>decoded__2[[#This Row],[FRT_DEC]]-B1798</f>
        <v>19</v>
      </c>
      <c r="G1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INFO]]))),G1798)</f>
        <v>61</v>
      </c>
    </row>
    <row r="1800" spans="1:7" x14ac:dyDescent="0.25">
      <c r="A1800" s="12" t="s">
        <v>1887</v>
      </c>
      <c r="B1800" s="19">
        <v>1556339990660</v>
      </c>
      <c r="C1800" s="12" t="s">
        <v>6176</v>
      </c>
      <c r="D1800" s="12" t="s">
        <v>3726</v>
      </c>
      <c r="E1800" s="6" t="s">
        <v>6177</v>
      </c>
      <c r="F1800" s="5">
        <f>decoded__2[[#This Row],[FRT_DEC]]-B1799</f>
        <v>12</v>
      </c>
      <c r="G1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INFO]]))),G1799)</f>
        <v>61</v>
      </c>
    </row>
    <row r="1801" spans="1:7" x14ac:dyDescent="0.25">
      <c r="A1801" s="12" t="s">
        <v>1888</v>
      </c>
      <c r="B1801" s="19">
        <v>1556339990662</v>
      </c>
      <c r="C1801" s="12" t="s">
        <v>6178</v>
      </c>
      <c r="D1801" s="12" t="s">
        <v>3726</v>
      </c>
      <c r="E1801" s="6" t="s">
        <v>3986</v>
      </c>
      <c r="F1801" s="5">
        <f>decoded__2[[#This Row],[FRT_DEC]]-B1800</f>
        <v>2</v>
      </c>
      <c r="G1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INFO]]))),G1800)</f>
        <v>61</v>
      </c>
    </row>
    <row r="1802" spans="1:7" x14ac:dyDescent="0.25">
      <c r="A1802" s="12" t="s">
        <v>1889</v>
      </c>
      <c r="B1802" s="19">
        <v>1556339991465</v>
      </c>
      <c r="C1802" s="12" t="s">
        <v>6179</v>
      </c>
      <c r="D1802" s="12" t="s">
        <v>275</v>
      </c>
      <c r="E1802" s="6" t="s">
        <v>6116</v>
      </c>
      <c r="F1802" s="5">
        <f>decoded__2[[#This Row],[FRT_DEC]]-B1801</f>
        <v>803</v>
      </c>
      <c r="G1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INFO]]))),G1801)</f>
        <v>61</v>
      </c>
    </row>
    <row r="1803" spans="1:7" x14ac:dyDescent="0.25">
      <c r="A1803" s="12" t="s">
        <v>1890</v>
      </c>
      <c r="B1803" s="19">
        <v>1556339991505</v>
      </c>
      <c r="C1803" s="12" t="s">
        <v>6180</v>
      </c>
      <c r="D1803" s="12" t="s">
        <v>12</v>
      </c>
      <c r="E1803" s="6" t="s">
        <v>4</v>
      </c>
      <c r="F1803" s="5">
        <f>decoded__2[[#This Row],[FRT_DEC]]-B1802</f>
        <v>40</v>
      </c>
      <c r="G1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INFO]]))),G1802)</f>
        <v>61</v>
      </c>
    </row>
    <row r="1804" spans="1:7" x14ac:dyDescent="0.25">
      <c r="A1804" s="12" t="s">
        <v>1891</v>
      </c>
      <c r="B1804" s="19">
        <v>1556339991509</v>
      </c>
      <c r="C1804" s="12" t="s">
        <v>6181</v>
      </c>
      <c r="D1804" s="12" t="s">
        <v>8</v>
      </c>
      <c r="E1804" s="6" t="s">
        <v>4088</v>
      </c>
      <c r="F1804" s="5">
        <f>decoded__2[[#This Row],[FRT_DEC]]-B1803</f>
        <v>4</v>
      </c>
      <c r="G1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INFO]]))),G1803)</f>
        <v>61</v>
      </c>
    </row>
    <row r="1805" spans="1:7" x14ac:dyDescent="0.25">
      <c r="A1805" s="12" t="s">
        <v>1892</v>
      </c>
      <c r="B1805" s="19">
        <v>1556339995468</v>
      </c>
      <c r="C1805" s="12" t="s">
        <v>6182</v>
      </c>
      <c r="D1805" s="12" t="s">
        <v>13</v>
      </c>
      <c r="E1805" s="6" t="s">
        <v>5</v>
      </c>
      <c r="F1805" s="5">
        <f>decoded__2[[#This Row],[FRT_DEC]]-B1804</f>
        <v>3959</v>
      </c>
      <c r="G1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INFO]]))),G1804)</f>
        <v>61</v>
      </c>
    </row>
    <row r="1806" spans="1:7" x14ac:dyDescent="0.25">
      <c r="A1806" s="12" t="s">
        <v>1936</v>
      </c>
      <c r="B1806" s="19">
        <v>1556339995472</v>
      </c>
      <c r="C1806" s="12" t="s">
        <v>6183</v>
      </c>
      <c r="D1806" s="12" t="s">
        <v>11</v>
      </c>
      <c r="E1806" s="6" t="s">
        <v>4021</v>
      </c>
      <c r="F1806" s="5">
        <f>decoded__2[[#This Row],[FRT_DEC]]-B1805</f>
        <v>4</v>
      </c>
      <c r="G1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INFO]]))),G1805)</f>
        <v>61</v>
      </c>
    </row>
    <row r="1807" spans="1:7" x14ac:dyDescent="0.25">
      <c r="A1807" s="12" t="s">
        <v>1937</v>
      </c>
      <c r="B1807" s="19">
        <v>1556339995509</v>
      </c>
      <c r="C1807" s="12" t="s">
        <v>6184</v>
      </c>
      <c r="D1807" s="12" t="s">
        <v>12</v>
      </c>
      <c r="E1807" s="6" t="s">
        <v>4</v>
      </c>
      <c r="F1807" s="5">
        <f>decoded__2[[#This Row],[FRT_DEC]]-B1806</f>
        <v>37</v>
      </c>
      <c r="G1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INFO]]))),G1806)</f>
        <v>61</v>
      </c>
    </row>
    <row r="1808" spans="1:7" x14ac:dyDescent="0.25">
      <c r="A1808" s="12" t="s">
        <v>1893</v>
      </c>
      <c r="B1808" s="19">
        <v>1556339995512</v>
      </c>
      <c r="C1808" s="12" t="s">
        <v>6185</v>
      </c>
      <c r="D1808" s="12" t="s">
        <v>14</v>
      </c>
      <c r="E1808" s="6" t="s">
        <v>6</v>
      </c>
      <c r="F1808" s="5">
        <f>decoded__2[[#This Row],[FRT_DEC]]-B1807</f>
        <v>3</v>
      </c>
      <c r="G1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INFO]]))),G1807)</f>
        <v>61</v>
      </c>
    </row>
    <row r="1809" spans="1:7" x14ac:dyDescent="0.25">
      <c r="A1809" s="12" t="s">
        <v>1894</v>
      </c>
      <c r="B1809" s="19">
        <v>1556339995521</v>
      </c>
      <c r="C1809" s="12" t="s">
        <v>6186</v>
      </c>
      <c r="D1809" s="12" t="s">
        <v>14</v>
      </c>
      <c r="E1809" s="6" t="s">
        <v>36</v>
      </c>
      <c r="F1809" s="5">
        <f>decoded__2[[#This Row],[FRT_DEC]]-B1808</f>
        <v>9</v>
      </c>
      <c r="G1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INFO]]))),G1808)</f>
        <v>61</v>
      </c>
    </row>
    <row r="1810" spans="1:7" x14ac:dyDescent="0.25">
      <c r="A1810" s="12" t="s">
        <v>1938</v>
      </c>
      <c r="B1810" s="19">
        <v>1556339995528</v>
      </c>
      <c r="C1810" s="12" t="s">
        <v>6187</v>
      </c>
      <c r="D1810" s="12" t="s">
        <v>11</v>
      </c>
      <c r="E1810" s="6" t="s">
        <v>4008</v>
      </c>
      <c r="F1810" s="5">
        <f>decoded__2[[#This Row],[FRT_DEC]]-B1809</f>
        <v>7</v>
      </c>
      <c r="G1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INFO]]))),G1809)</f>
        <v>61</v>
      </c>
    </row>
    <row r="1811" spans="1:7" x14ac:dyDescent="0.25">
      <c r="A1811" s="12" t="s">
        <v>1939</v>
      </c>
      <c r="B1811" s="19">
        <v>1556339995546</v>
      </c>
      <c r="C1811" s="12" t="s">
        <v>6188</v>
      </c>
      <c r="D1811" s="12" t="s">
        <v>8</v>
      </c>
      <c r="E1811" s="6" t="s">
        <v>4105</v>
      </c>
      <c r="F1811" s="5">
        <f>decoded__2[[#This Row],[FRT_DEC]]-B1810</f>
        <v>18</v>
      </c>
      <c r="G1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INFO]]))),G1810)</f>
        <v>61</v>
      </c>
    </row>
    <row r="1812" spans="1:7" x14ac:dyDescent="0.25">
      <c r="A1812" s="12" t="s">
        <v>1940</v>
      </c>
      <c r="B1812" s="19">
        <v>1556339995569</v>
      </c>
      <c r="C1812" s="12" t="s">
        <v>6189</v>
      </c>
      <c r="D1812" s="12" t="s">
        <v>12</v>
      </c>
      <c r="E1812" s="6" t="s">
        <v>4</v>
      </c>
      <c r="F1812" s="5">
        <f>decoded__2[[#This Row],[FRT_DEC]]-B1811</f>
        <v>23</v>
      </c>
      <c r="G1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INFO]]))),G1811)</f>
        <v>61</v>
      </c>
    </row>
    <row r="1813" spans="1:7" x14ac:dyDescent="0.25">
      <c r="A1813" s="12" t="s">
        <v>1941</v>
      </c>
      <c r="B1813" s="19">
        <v>1556339995574</v>
      </c>
      <c r="C1813" s="12" t="s">
        <v>6190</v>
      </c>
      <c r="D1813" s="12" t="s">
        <v>8</v>
      </c>
      <c r="E1813" s="6" t="s">
        <v>4079</v>
      </c>
      <c r="F1813" s="5">
        <f>decoded__2[[#This Row],[FRT_DEC]]-B1812</f>
        <v>5</v>
      </c>
      <c r="G1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INFO]]))),G1812)</f>
        <v>61</v>
      </c>
    </row>
    <row r="1814" spans="1:7" x14ac:dyDescent="0.25">
      <c r="A1814" s="12" t="s">
        <v>1942</v>
      </c>
      <c r="B1814" s="19">
        <v>1556340004875</v>
      </c>
      <c r="C1814" s="12" t="s">
        <v>6191</v>
      </c>
      <c r="D1814" s="12" t="s">
        <v>15</v>
      </c>
      <c r="E1814" s="6" t="s">
        <v>6192</v>
      </c>
      <c r="F1814" s="5">
        <f>decoded__2[[#This Row],[FRT_DEC]]-B1813</f>
        <v>9301</v>
      </c>
      <c r="G1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INFO]]))),G1813)</f>
        <v>61</v>
      </c>
    </row>
    <row r="1815" spans="1:7" x14ac:dyDescent="0.25">
      <c r="A1815" s="12" t="s">
        <v>1943</v>
      </c>
      <c r="B1815" s="19">
        <v>1556340004877</v>
      </c>
      <c r="C1815" s="12" t="s">
        <v>6193</v>
      </c>
      <c r="D1815" s="12" t="s">
        <v>15</v>
      </c>
      <c r="E1815" s="6" t="s">
        <v>3987</v>
      </c>
      <c r="F1815" s="5">
        <f>decoded__2[[#This Row],[FRT_DEC]]-B1814</f>
        <v>2</v>
      </c>
      <c r="G1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INFO]]))),G1814)</f>
        <v>61</v>
      </c>
    </row>
    <row r="1816" spans="1:7" x14ac:dyDescent="0.25">
      <c r="A1816" s="12" t="s">
        <v>1895</v>
      </c>
      <c r="B1816" s="19">
        <v>1556340004881</v>
      </c>
      <c r="C1816" s="12" t="s">
        <v>6194</v>
      </c>
      <c r="D1816" s="12" t="s">
        <v>3744</v>
      </c>
      <c r="E1816" s="6" t="s">
        <v>6195</v>
      </c>
      <c r="F1816" s="5">
        <f>decoded__2[[#This Row],[FRT_DEC]]-B1815</f>
        <v>4</v>
      </c>
      <c r="G1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INFO]]))),G1815)</f>
        <v>61</v>
      </c>
    </row>
    <row r="1817" spans="1:7" x14ac:dyDescent="0.25">
      <c r="A1817" s="12" t="s">
        <v>2167</v>
      </c>
      <c r="B1817" s="19">
        <v>1556340004884</v>
      </c>
      <c r="C1817" s="12" t="s">
        <v>6196</v>
      </c>
      <c r="D1817" s="12" t="s">
        <v>3744</v>
      </c>
      <c r="E1817" s="6" t="s">
        <v>3988</v>
      </c>
      <c r="F1817" s="5">
        <f>decoded__2[[#This Row],[FRT_DEC]]-B1816</f>
        <v>3</v>
      </c>
      <c r="G1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INFO]]))),G1816)</f>
        <v>61</v>
      </c>
    </row>
    <row r="1818" spans="1:7" x14ac:dyDescent="0.25">
      <c r="A1818" s="12" t="s">
        <v>2168</v>
      </c>
      <c r="B1818" s="19">
        <v>1556340004966</v>
      </c>
      <c r="C1818" s="12" t="s">
        <v>6197</v>
      </c>
      <c r="D1818" s="12" t="s">
        <v>3765</v>
      </c>
      <c r="E1818" s="6" t="s">
        <v>3766</v>
      </c>
      <c r="F1818" s="5">
        <f>decoded__2[[#This Row],[FRT_DEC]]-B1817</f>
        <v>82</v>
      </c>
      <c r="G1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INFO]]))),G1817)</f>
        <v>61</v>
      </c>
    </row>
    <row r="1819" spans="1:7" ht="30" x14ac:dyDescent="0.25">
      <c r="A1819" s="12" t="s">
        <v>2169</v>
      </c>
      <c r="B1819" s="19">
        <v>1556340004970</v>
      </c>
      <c r="C1819" s="12" t="s">
        <v>6198</v>
      </c>
      <c r="D1819" s="12" t="s">
        <v>267</v>
      </c>
      <c r="E1819" s="6" t="s">
        <v>3724</v>
      </c>
      <c r="F1819" s="5">
        <f>decoded__2[[#This Row],[FRT_DEC]]-B1818</f>
        <v>4</v>
      </c>
      <c r="G1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INFO]]))),G1818)</f>
        <v>61</v>
      </c>
    </row>
    <row r="1820" spans="1:7" x14ac:dyDescent="0.25">
      <c r="A1820" s="12" t="s">
        <v>2170</v>
      </c>
      <c r="B1820" s="19">
        <v>1556340004972</v>
      </c>
      <c r="C1820" s="12" t="s">
        <v>6199</v>
      </c>
      <c r="D1820" s="12" t="s">
        <v>269</v>
      </c>
      <c r="E1820" s="6" t="s">
        <v>283</v>
      </c>
      <c r="F1820" s="5">
        <f>decoded__2[[#This Row],[FRT_DEC]]-B1819</f>
        <v>2</v>
      </c>
      <c r="G1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INFO]]))),G1819)</f>
        <v>61</v>
      </c>
    </row>
    <row r="1821" spans="1:7" x14ac:dyDescent="0.25">
      <c r="A1821" s="12" t="s">
        <v>2171</v>
      </c>
      <c r="B1821" s="19">
        <v>1556340004978</v>
      </c>
      <c r="C1821" s="12" t="s">
        <v>6200</v>
      </c>
      <c r="D1821" s="12" t="s">
        <v>1131</v>
      </c>
      <c r="E1821" s="6" t="s">
        <v>2132</v>
      </c>
      <c r="F1821" s="5">
        <f>decoded__2[[#This Row],[FRT_DEC]]-B1820</f>
        <v>6</v>
      </c>
      <c r="G1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INFO]]))),G1820)</f>
        <v>61</v>
      </c>
    </row>
    <row r="1822" spans="1:7" x14ac:dyDescent="0.25">
      <c r="A1822" s="12" t="s">
        <v>2172</v>
      </c>
      <c r="B1822" s="19">
        <v>1556340004983</v>
      </c>
      <c r="C1822" s="12" t="s">
        <v>6201</v>
      </c>
      <c r="D1822" s="12" t="s">
        <v>97</v>
      </c>
      <c r="E1822" s="6" t="s">
        <v>2133</v>
      </c>
      <c r="F1822" s="5">
        <f>decoded__2[[#This Row],[FRT_DEC]]-B1821</f>
        <v>5</v>
      </c>
      <c r="G1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INFO]]))),G1821)</f>
        <v>61</v>
      </c>
    </row>
    <row r="1823" spans="1:7" x14ac:dyDescent="0.25">
      <c r="A1823" s="12" t="s">
        <v>2173</v>
      </c>
      <c r="B1823" s="19">
        <v>1556340004989</v>
      </c>
      <c r="C1823" s="12" t="s">
        <v>6202</v>
      </c>
      <c r="D1823" s="12" t="s">
        <v>97</v>
      </c>
      <c r="E1823" s="6" t="s">
        <v>2134</v>
      </c>
      <c r="F1823" s="5">
        <f>decoded__2[[#This Row],[FRT_DEC]]-B1822</f>
        <v>6</v>
      </c>
      <c r="G1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INFO]]))),G1822)</f>
        <v>61</v>
      </c>
    </row>
    <row r="1824" spans="1:7" x14ac:dyDescent="0.25">
      <c r="A1824" s="12" t="s">
        <v>2174</v>
      </c>
      <c r="B1824" s="19">
        <v>1556340005002</v>
      </c>
      <c r="C1824" s="12" t="s">
        <v>6203</v>
      </c>
      <c r="D1824" s="12" t="s">
        <v>272</v>
      </c>
      <c r="E1824" s="6" t="s">
        <v>6204</v>
      </c>
      <c r="F1824" s="5">
        <f>decoded__2[[#This Row],[FRT_DEC]]-B1823</f>
        <v>13</v>
      </c>
      <c r="G1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INFO]]))),G1823)</f>
        <v>61</v>
      </c>
    </row>
    <row r="1825" spans="1:7" x14ac:dyDescent="0.25">
      <c r="A1825" s="12" t="s">
        <v>2175</v>
      </c>
      <c r="B1825" s="19">
        <v>1556340005339</v>
      </c>
      <c r="C1825" s="12" t="s">
        <v>6205</v>
      </c>
      <c r="D1825" s="12" t="s">
        <v>1131</v>
      </c>
      <c r="E1825" s="6" t="s">
        <v>2135</v>
      </c>
      <c r="F1825" s="5">
        <f>decoded__2[[#This Row],[FRT_DEC]]-B1824</f>
        <v>337</v>
      </c>
      <c r="G1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INFO]]))),G1824)</f>
        <v>61</v>
      </c>
    </row>
    <row r="1826" spans="1:7" x14ac:dyDescent="0.25">
      <c r="A1826" s="12" t="s">
        <v>2176</v>
      </c>
      <c r="B1826" s="19">
        <v>1556340005344</v>
      </c>
      <c r="C1826" s="12" t="s">
        <v>6206</v>
      </c>
      <c r="D1826" s="12" t="s">
        <v>97</v>
      </c>
      <c r="E1826" s="6" t="s">
        <v>2136</v>
      </c>
      <c r="F1826" s="5">
        <f>decoded__2[[#This Row],[FRT_DEC]]-B1825</f>
        <v>5</v>
      </c>
      <c r="G1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INFO]]))),G1825)</f>
        <v>61</v>
      </c>
    </row>
    <row r="1827" spans="1:7" x14ac:dyDescent="0.25">
      <c r="A1827" s="12" t="s">
        <v>2177</v>
      </c>
      <c r="B1827" s="19">
        <v>1556340005357</v>
      </c>
      <c r="C1827" s="12" t="s">
        <v>6207</v>
      </c>
      <c r="D1827" s="12" t="s">
        <v>3727</v>
      </c>
      <c r="E1827" s="6" t="s">
        <v>6134</v>
      </c>
      <c r="F1827" s="5">
        <f>decoded__2[[#This Row],[FRT_DEC]]-B1826</f>
        <v>13</v>
      </c>
      <c r="G1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INFO]]))),G1826)</f>
        <v>61</v>
      </c>
    </row>
    <row r="1828" spans="1:7" x14ac:dyDescent="0.25">
      <c r="A1828" s="12" t="s">
        <v>2178</v>
      </c>
      <c r="B1828" s="19">
        <v>1556340005373</v>
      </c>
      <c r="C1828" s="12" t="s">
        <v>6208</v>
      </c>
      <c r="D1828" s="12" t="s">
        <v>289</v>
      </c>
      <c r="E1828" s="6" t="s">
        <v>6136</v>
      </c>
      <c r="F1828" s="5">
        <f>decoded__2[[#This Row],[FRT_DEC]]-B1827</f>
        <v>16</v>
      </c>
      <c r="G1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INFO]]))),G1827)</f>
        <v>61</v>
      </c>
    </row>
    <row r="1829" spans="1:7" x14ac:dyDescent="0.25">
      <c r="A1829" s="12" t="s">
        <v>2179</v>
      </c>
      <c r="B1829" s="19">
        <v>1556340006803</v>
      </c>
      <c r="C1829" s="12" t="s">
        <v>6209</v>
      </c>
      <c r="D1829" s="12" t="s">
        <v>109</v>
      </c>
      <c r="E1829" s="6" t="s">
        <v>3989</v>
      </c>
      <c r="F1829" s="5">
        <f>decoded__2[[#This Row],[FRT_DEC]]-B1828</f>
        <v>1430</v>
      </c>
      <c r="G1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INFO]]))),G1828)</f>
        <v>61</v>
      </c>
    </row>
    <row r="1830" spans="1:7" x14ac:dyDescent="0.25">
      <c r="A1830" s="12" t="s">
        <v>2180</v>
      </c>
      <c r="B1830" s="19">
        <v>1556340006807</v>
      </c>
      <c r="C1830" s="12" t="s">
        <v>6210</v>
      </c>
      <c r="D1830" s="12" t="s">
        <v>3742</v>
      </c>
      <c r="E1830" s="6" t="s">
        <v>6211</v>
      </c>
      <c r="F1830" s="5">
        <f>decoded__2[[#This Row],[FRT_DEC]]-B1829</f>
        <v>4</v>
      </c>
      <c r="G1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INFO]]))),G1829)</f>
        <v>61</v>
      </c>
    </row>
    <row r="1831" spans="1:7" x14ac:dyDescent="0.25">
      <c r="A1831" s="12" t="s">
        <v>2181</v>
      </c>
      <c r="B1831" s="19">
        <v>1556340006809</v>
      </c>
      <c r="C1831" s="12" t="s">
        <v>6212</v>
      </c>
      <c r="D1831" s="12" t="s">
        <v>3742</v>
      </c>
      <c r="E1831" s="6" t="s">
        <v>3982</v>
      </c>
      <c r="F1831" s="5">
        <f>decoded__2[[#This Row],[FRT_DEC]]-B1830</f>
        <v>2</v>
      </c>
      <c r="G1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INFO]]))),G1830)</f>
        <v>61</v>
      </c>
    </row>
    <row r="1832" spans="1:7" x14ac:dyDescent="0.25">
      <c r="A1832" s="12" t="s">
        <v>2182</v>
      </c>
      <c r="B1832" s="19">
        <v>1556340006824</v>
      </c>
      <c r="C1832" s="12" t="s">
        <v>6213</v>
      </c>
      <c r="D1832" s="12" t="s">
        <v>1131</v>
      </c>
      <c r="E1832" s="6" t="s">
        <v>2137</v>
      </c>
      <c r="F1832" s="5">
        <f>decoded__2[[#This Row],[FRT_DEC]]-B1831</f>
        <v>15</v>
      </c>
      <c r="G1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INFO]]))),G1831)</f>
        <v>61</v>
      </c>
    </row>
    <row r="1833" spans="1:7" x14ac:dyDescent="0.25">
      <c r="A1833" s="12" t="s">
        <v>2183</v>
      </c>
      <c r="B1833" s="19">
        <v>1556340006828</v>
      </c>
      <c r="C1833" s="12" t="s">
        <v>6214</v>
      </c>
      <c r="D1833" s="12" t="s">
        <v>97</v>
      </c>
      <c r="E1833" s="6" t="s">
        <v>2138</v>
      </c>
      <c r="F1833" s="5">
        <f>decoded__2[[#This Row],[FRT_DEC]]-B1832</f>
        <v>4</v>
      </c>
      <c r="G1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INFO]]))),G1832)</f>
        <v>61</v>
      </c>
    </row>
    <row r="1834" spans="1:7" x14ac:dyDescent="0.25">
      <c r="A1834" s="12" t="s">
        <v>2184</v>
      </c>
      <c r="B1834" s="19">
        <v>1556340006895</v>
      </c>
      <c r="C1834" s="12" t="s">
        <v>6215</v>
      </c>
      <c r="D1834" s="12" t="s">
        <v>110</v>
      </c>
      <c r="E1834" s="6" t="s">
        <v>290</v>
      </c>
      <c r="F1834" s="5">
        <f>decoded__2[[#This Row],[FRT_DEC]]-B1833</f>
        <v>67</v>
      </c>
      <c r="G1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INFO]]))),G1833)</f>
        <v>61</v>
      </c>
    </row>
    <row r="1835" spans="1:7" x14ac:dyDescent="0.25">
      <c r="A1835" s="12" t="s">
        <v>2185</v>
      </c>
      <c r="B1835" s="19">
        <v>1556340006907</v>
      </c>
      <c r="C1835" s="12" t="s">
        <v>6216</v>
      </c>
      <c r="D1835" s="12" t="s">
        <v>1131</v>
      </c>
      <c r="E1835" s="6" t="s">
        <v>2139</v>
      </c>
      <c r="F1835" s="5">
        <f>decoded__2[[#This Row],[FRT_DEC]]-B1834</f>
        <v>12</v>
      </c>
      <c r="G1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INFO]]))),G1834)</f>
        <v>61</v>
      </c>
    </row>
    <row r="1836" spans="1:7" x14ac:dyDescent="0.25">
      <c r="A1836" s="12" t="s">
        <v>2186</v>
      </c>
      <c r="B1836" s="19">
        <v>1556340006911</v>
      </c>
      <c r="C1836" s="12" t="s">
        <v>6217</v>
      </c>
      <c r="D1836" s="12" t="s">
        <v>97</v>
      </c>
      <c r="E1836" s="6" t="s">
        <v>2140</v>
      </c>
      <c r="F1836" s="5">
        <f>decoded__2[[#This Row],[FRT_DEC]]-B1835</f>
        <v>4</v>
      </c>
      <c r="G1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INFO]]))),G1835)</f>
        <v>61</v>
      </c>
    </row>
    <row r="1837" spans="1:7" x14ac:dyDescent="0.25">
      <c r="A1837" s="12" t="s">
        <v>2187</v>
      </c>
      <c r="B1837" s="19">
        <v>1556340007551</v>
      </c>
      <c r="C1837" s="12" t="s">
        <v>6218</v>
      </c>
      <c r="D1837" s="12" t="s">
        <v>112</v>
      </c>
      <c r="E1837" s="6" t="s">
        <v>3757</v>
      </c>
      <c r="F1837" s="5">
        <f>decoded__2[[#This Row],[FRT_DEC]]-B1836</f>
        <v>640</v>
      </c>
      <c r="G1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INFO]]))),G1836)</f>
        <v>61</v>
      </c>
    </row>
    <row r="1838" spans="1:7" x14ac:dyDescent="0.25">
      <c r="A1838" s="12" t="s">
        <v>2188</v>
      </c>
      <c r="B1838" s="19">
        <v>1556340007564</v>
      </c>
      <c r="C1838" s="12" t="s">
        <v>6219</v>
      </c>
      <c r="D1838" s="12" t="s">
        <v>1131</v>
      </c>
      <c r="E1838" s="6" t="s">
        <v>2141</v>
      </c>
      <c r="F1838" s="5">
        <f>decoded__2[[#This Row],[FRT_DEC]]-B1837</f>
        <v>13</v>
      </c>
      <c r="G1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INFO]]))),G1837)</f>
        <v>61</v>
      </c>
    </row>
    <row r="1839" spans="1:7" x14ac:dyDescent="0.25">
      <c r="A1839" s="12" t="s">
        <v>2189</v>
      </c>
      <c r="B1839" s="19">
        <v>1556340007569</v>
      </c>
      <c r="C1839" s="12" t="s">
        <v>6220</v>
      </c>
      <c r="D1839" s="12" t="s">
        <v>97</v>
      </c>
      <c r="E1839" s="6" t="s">
        <v>2142</v>
      </c>
      <c r="F1839" s="5">
        <f>decoded__2[[#This Row],[FRT_DEC]]-B1838</f>
        <v>5</v>
      </c>
      <c r="G1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INFO]]))),G1838)</f>
        <v>61</v>
      </c>
    </row>
    <row r="1840" spans="1:7" x14ac:dyDescent="0.25">
      <c r="A1840" s="12" t="s">
        <v>2190</v>
      </c>
      <c r="B1840" s="19">
        <v>1556340007572</v>
      </c>
      <c r="C1840" s="12" t="s">
        <v>6221</v>
      </c>
      <c r="D1840" s="12" t="s">
        <v>291</v>
      </c>
      <c r="E1840" s="6" t="s">
        <v>6222</v>
      </c>
      <c r="F1840" s="5">
        <f>decoded__2[[#This Row],[FRT_DEC]]-B1839</f>
        <v>3</v>
      </c>
      <c r="G1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INFO]]))),G1839)</f>
        <v>61</v>
      </c>
    </row>
    <row r="1841" spans="1:7" x14ac:dyDescent="0.25">
      <c r="A1841" s="12" t="s">
        <v>2191</v>
      </c>
      <c r="B1841" s="19">
        <v>1556340007577</v>
      </c>
      <c r="C1841" s="12" t="s">
        <v>6223</v>
      </c>
      <c r="D1841" s="12" t="s">
        <v>11</v>
      </c>
      <c r="E1841" s="6" t="s">
        <v>4012</v>
      </c>
      <c r="F1841" s="5">
        <f>decoded__2[[#This Row],[FRT_DEC]]-B1840</f>
        <v>5</v>
      </c>
      <c r="G1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INFO]]))),G1840)</f>
        <v>61</v>
      </c>
    </row>
    <row r="1842" spans="1:7" x14ac:dyDescent="0.25">
      <c r="A1842" s="12" t="s">
        <v>2192</v>
      </c>
      <c r="B1842" s="19">
        <v>1556340007586</v>
      </c>
      <c r="C1842" s="12" t="s">
        <v>6224</v>
      </c>
      <c r="D1842" s="12" t="s">
        <v>52</v>
      </c>
      <c r="E1842" s="6" t="s">
        <v>356</v>
      </c>
      <c r="F1842" s="5">
        <f>decoded__2[[#This Row],[FRT_DEC]]-B1841</f>
        <v>9</v>
      </c>
      <c r="G1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INFO]]))),G1841)</f>
        <v>61</v>
      </c>
    </row>
    <row r="1843" spans="1:7" x14ac:dyDescent="0.25">
      <c r="A1843" s="12" t="s">
        <v>2193</v>
      </c>
      <c r="B1843" s="19">
        <v>1556340007589</v>
      </c>
      <c r="C1843" s="12" t="s">
        <v>6225</v>
      </c>
      <c r="D1843" s="12" t="s">
        <v>358</v>
      </c>
      <c r="E1843" s="6" t="s">
        <v>6226</v>
      </c>
      <c r="F1843" s="5">
        <f>decoded__2[[#This Row],[FRT_DEC]]-B1842</f>
        <v>3</v>
      </c>
      <c r="G1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INFO]]))),G1842)</f>
        <v>61</v>
      </c>
    </row>
    <row r="1844" spans="1:7" x14ac:dyDescent="0.25">
      <c r="A1844" s="12" t="s">
        <v>2194</v>
      </c>
      <c r="B1844" s="19">
        <v>1556340007594</v>
      </c>
      <c r="C1844" s="12" t="s">
        <v>6227</v>
      </c>
      <c r="D1844" s="12" t="s">
        <v>8</v>
      </c>
      <c r="E1844" s="6" t="s">
        <v>4027</v>
      </c>
      <c r="F1844" s="5">
        <f>decoded__2[[#This Row],[FRT_DEC]]-B1843</f>
        <v>5</v>
      </c>
      <c r="G1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INFO]]))),G1843)</f>
        <v>61</v>
      </c>
    </row>
    <row r="1845" spans="1:7" x14ac:dyDescent="0.25">
      <c r="A1845" s="12" t="s">
        <v>2195</v>
      </c>
      <c r="B1845" s="19">
        <v>1556340007599</v>
      </c>
      <c r="C1845" s="12" t="s">
        <v>6228</v>
      </c>
      <c r="D1845" s="12" t="s">
        <v>11</v>
      </c>
      <c r="E1845" s="6" t="s">
        <v>4016</v>
      </c>
      <c r="F1845" s="5">
        <f>decoded__2[[#This Row],[FRT_DEC]]-B1844</f>
        <v>5</v>
      </c>
      <c r="G1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INFO]]))),G1844)</f>
        <v>61</v>
      </c>
    </row>
    <row r="1846" spans="1:7" x14ac:dyDescent="0.25">
      <c r="A1846" s="12" t="s">
        <v>2196</v>
      </c>
      <c r="B1846" s="19">
        <v>1556340007607</v>
      </c>
      <c r="C1846" s="12" t="s">
        <v>6229</v>
      </c>
      <c r="D1846" s="12" t="s">
        <v>52</v>
      </c>
      <c r="E1846" s="6" t="s">
        <v>2078</v>
      </c>
      <c r="F1846" s="5">
        <f>decoded__2[[#This Row],[FRT_DEC]]-B1845</f>
        <v>8</v>
      </c>
      <c r="G1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INFO]]))),G1845)</f>
        <v>61</v>
      </c>
    </row>
    <row r="1847" spans="1:7" x14ac:dyDescent="0.25">
      <c r="A1847" s="12" t="s">
        <v>2197</v>
      </c>
      <c r="B1847" s="19">
        <v>1556340007609</v>
      </c>
      <c r="C1847" s="12" t="s">
        <v>6230</v>
      </c>
      <c r="D1847" s="12" t="s">
        <v>2079</v>
      </c>
      <c r="E1847" s="6" t="s">
        <v>4060</v>
      </c>
      <c r="F1847" s="5">
        <f>decoded__2[[#This Row],[FRT_DEC]]-B1846</f>
        <v>2</v>
      </c>
      <c r="G1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INFO]]))),G1846)</f>
        <v>61</v>
      </c>
    </row>
    <row r="1848" spans="1:7" x14ac:dyDescent="0.25">
      <c r="A1848" s="12" t="s">
        <v>2198</v>
      </c>
      <c r="B1848" s="19">
        <v>1556340007655</v>
      </c>
      <c r="C1848" s="12" t="s">
        <v>6231</v>
      </c>
      <c r="D1848" s="12" t="s">
        <v>12</v>
      </c>
      <c r="E1848" s="6" t="s">
        <v>4</v>
      </c>
      <c r="F1848" s="5">
        <f>decoded__2[[#This Row],[FRT_DEC]]-B1847</f>
        <v>46</v>
      </c>
      <c r="G1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INFO]]))),G1847)</f>
        <v>61</v>
      </c>
    </row>
    <row r="1849" spans="1:7" x14ac:dyDescent="0.25">
      <c r="A1849" s="12" t="s">
        <v>2199</v>
      </c>
      <c r="B1849" s="19">
        <v>1556340007660</v>
      </c>
      <c r="C1849" s="12" t="s">
        <v>6232</v>
      </c>
      <c r="D1849" s="12" t="s">
        <v>8</v>
      </c>
      <c r="E1849" s="6" t="s">
        <v>4089</v>
      </c>
      <c r="F1849" s="5">
        <f>decoded__2[[#This Row],[FRT_DEC]]-B1848</f>
        <v>5</v>
      </c>
      <c r="G1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INFO]]))),G1848)</f>
        <v>61</v>
      </c>
    </row>
    <row r="1850" spans="1:7" x14ac:dyDescent="0.25">
      <c r="A1850" s="12" t="s">
        <v>2200</v>
      </c>
      <c r="B1850" s="19">
        <v>1556340007985</v>
      </c>
      <c r="C1850" s="12" t="s">
        <v>6233</v>
      </c>
      <c r="D1850" s="12" t="s">
        <v>12</v>
      </c>
      <c r="E1850" s="6" t="s">
        <v>4</v>
      </c>
      <c r="F1850" s="5">
        <f>decoded__2[[#This Row],[FRT_DEC]]-B1849</f>
        <v>325</v>
      </c>
      <c r="G1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INFO]]))),G1849)</f>
        <v>61</v>
      </c>
    </row>
    <row r="1851" spans="1:7" x14ac:dyDescent="0.25">
      <c r="A1851" s="12" t="s">
        <v>2201</v>
      </c>
      <c r="B1851" s="19">
        <v>1556340007991</v>
      </c>
      <c r="C1851" s="12" t="s">
        <v>6234</v>
      </c>
      <c r="D1851" s="12" t="s">
        <v>8</v>
      </c>
      <c r="E1851" s="6" t="s">
        <v>4078</v>
      </c>
      <c r="F1851" s="5">
        <f>decoded__2[[#This Row],[FRT_DEC]]-B1850</f>
        <v>6</v>
      </c>
      <c r="G1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INFO]]))),G1850)</f>
        <v>61</v>
      </c>
    </row>
    <row r="1852" spans="1:7" x14ac:dyDescent="0.25">
      <c r="A1852" s="12" t="s">
        <v>2202</v>
      </c>
      <c r="B1852" s="19">
        <v>1556340008181</v>
      </c>
      <c r="C1852" s="12" t="s">
        <v>6235</v>
      </c>
      <c r="D1852" s="12" t="s">
        <v>13</v>
      </c>
      <c r="E1852" s="6" t="s">
        <v>5</v>
      </c>
      <c r="F1852" s="5">
        <f>decoded__2[[#This Row],[FRT_DEC]]-B1851</f>
        <v>190</v>
      </c>
      <c r="G1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INFO]]))),G1851)</f>
        <v>61</v>
      </c>
    </row>
    <row r="1853" spans="1:7" x14ac:dyDescent="0.25">
      <c r="A1853" s="12" t="s">
        <v>2203</v>
      </c>
      <c r="B1853" s="19">
        <v>1556340008185</v>
      </c>
      <c r="C1853" s="12" t="s">
        <v>6236</v>
      </c>
      <c r="D1853" s="12" t="s">
        <v>11</v>
      </c>
      <c r="E1853" s="6" t="s">
        <v>4010</v>
      </c>
      <c r="F1853" s="5">
        <f>decoded__2[[#This Row],[FRT_DEC]]-B1852</f>
        <v>4</v>
      </c>
      <c r="G1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INFO]]))),G1852)</f>
        <v>61</v>
      </c>
    </row>
    <row r="1854" spans="1:7" x14ac:dyDescent="0.25">
      <c r="A1854" s="12" t="s">
        <v>2204</v>
      </c>
      <c r="B1854" s="19">
        <v>1556340008261</v>
      </c>
      <c r="C1854" s="12" t="s">
        <v>6237</v>
      </c>
      <c r="D1854" s="12" t="s">
        <v>12</v>
      </c>
      <c r="E1854" s="6" t="s">
        <v>4</v>
      </c>
      <c r="F1854" s="5">
        <f>decoded__2[[#This Row],[FRT_DEC]]-B1853</f>
        <v>76</v>
      </c>
      <c r="G1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INFO]]))),G1853)</f>
        <v>61</v>
      </c>
    </row>
    <row r="1855" spans="1:7" x14ac:dyDescent="0.25">
      <c r="A1855" s="12" t="s">
        <v>2205</v>
      </c>
      <c r="B1855" s="19">
        <v>1556340008264</v>
      </c>
      <c r="C1855" s="12" t="s">
        <v>6238</v>
      </c>
      <c r="D1855" s="12" t="s">
        <v>14</v>
      </c>
      <c r="E1855" s="6" t="s">
        <v>6</v>
      </c>
      <c r="F1855" s="5">
        <f>decoded__2[[#This Row],[FRT_DEC]]-B1854</f>
        <v>3</v>
      </c>
      <c r="G1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INFO]]))),G1854)</f>
        <v>61</v>
      </c>
    </row>
    <row r="1856" spans="1:7" x14ac:dyDescent="0.25">
      <c r="A1856" s="12" t="s">
        <v>2206</v>
      </c>
      <c r="B1856" s="19">
        <v>1556340008277</v>
      </c>
      <c r="C1856" s="12" t="s">
        <v>6239</v>
      </c>
      <c r="D1856" s="12" t="s">
        <v>14</v>
      </c>
      <c r="E1856" s="6" t="s">
        <v>71</v>
      </c>
      <c r="F1856" s="5">
        <f>decoded__2[[#This Row],[FRT_DEC]]-B1855</f>
        <v>13</v>
      </c>
      <c r="G1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INFO]]))),G1855)</f>
        <v>61</v>
      </c>
    </row>
    <row r="1857" spans="1:7" x14ac:dyDescent="0.25">
      <c r="A1857" s="12" t="s">
        <v>2207</v>
      </c>
      <c r="B1857" s="19">
        <v>1556340008410</v>
      </c>
      <c r="C1857" s="12" t="s">
        <v>6240</v>
      </c>
      <c r="D1857" s="12" t="s">
        <v>55</v>
      </c>
      <c r="E1857" s="6" t="s">
        <v>3774</v>
      </c>
      <c r="F1857" s="5">
        <f>decoded__2[[#This Row],[FRT_DEC]]-B1856</f>
        <v>133</v>
      </c>
      <c r="G1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INFO]]))),G1856)</f>
        <v>61</v>
      </c>
    </row>
    <row r="1858" spans="1:7" x14ac:dyDescent="0.25">
      <c r="A1858" s="12" t="s">
        <v>2208</v>
      </c>
      <c r="B1858" s="19">
        <v>1556340008413</v>
      </c>
      <c r="C1858" s="12" t="s">
        <v>6241</v>
      </c>
      <c r="D1858" s="12" t="s">
        <v>3743</v>
      </c>
      <c r="E1858" s="6" t="s">
        <v>6242</v>
      </c>
      <c r="F1858" s="5">
        <f>decoded__2[[#This Row],[FRT_DEC]]-B1857</f>
        <v>3</v>
      </c>
      <c r="G1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INFO]]))),G1857)</f>
        <v>61</v>
      </c>
    </row>
    <row r="1859" spans="1:7" x14ac:dyDescent="0.25">
      <c r="A1859" s="12" t="s">
        <v>2209</v>
      </c>
      <c r="B1859" s="19">
        <v>1556340008416</v>
      </c>
      <c r="C1859" s="12" t="s">
        <v>6243</v>
      </c>
      <c r="D1859" s="12" t="s">
        <v>3743</v>
      </c>
      <c r="E1859" s="6" t="s">
        <v>3983</v>
      </c>
      <c r="F1859" s="5">
        <f>decoded__2[[#This Row],[FRT_DEC]]-B1858</f>
        <v>3</v>
      </c>
      <c r="G1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INFO]]))),G1858)</f>
        <v>61</v>
      </c>
    </row>
    <row r="1860" spans="1:7" x14ac:dyDescent="0.25">
      <c r="A1860" s="12" t="s">
        <v>2210</v>
      </c>
      <c r="B1860" s="19">
        <v>1556340008431</v>
      </c>
      <c r="C1860" s="12" t="s">
        <v>6244</v>
      </c>
      <c r="D1860" s="12" t="s">
        <v>73</v>
      </c>
      <c r="E1860" s="6" t="s">
        <v>2080</v>
      </c>
      <c r="F1860" s="5">
        <f>decoded__2[[#This Row],[FRT_DEC]]-B1859</f>
        <v>15</v>
      </c>
      <c r="G1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INFO]]))),G1859)</f>
        <v>61</v>
      </c>
    </row>
    <row r="1861" spans="1:7" x14ac:dyDescent="0.25">
      <c r="A1861" s="12" t="s">
        <v>2211</v>
      </c>
      <c r="B1861" s="19">
        <v>1556340008435</v>
      </c>
      <c r="C1861" s="12" t="s">
        <v>6245</v>
      </c>
      <c r="D1861" s="12" t="s">
        <v>2081</v>
      </c>
      <c r="E1861" s="6" t="s">
        <v>2083</v>
      </c>
      <c r="F1861" s="5">
        <f>decoded__2[[#This Row],[FRT_DEC]]-B1860</f>
        <v>4</v>
      </c>
      <c r="G1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INFO]]))),G1860)</f>
        <v>61</v>
      </c>
    </row>
    <row r="1862" spans="1:7" x14ac:dyDescent="0.25">
      <c r="A1862" s="12" t="s">
        <v>2212</v>
      </c>
      <c r="B1862" s="19">
        <v>1556340008439</v>
      </c>
      <c r="C1862" s="12" t="s">
        <v>6246</v>
      </c>
      <c r="D1862" s="12" t="s">
        <v>8</v>
      </c>
      <c r="E1862" s="6" t="s">
        <v>4090</v>
      </c>
      <c r="F1862" s="5">
        <f>decoded__2[[#This Row],[FRT_DEC]]-B1861</f>
        <v>4</v>
      </c>
      <c r="G1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INFO]]))),G1861)</f>
        <v>61</v>
      </c>
    </row>
    <row r="1863" spans="1:7" ht="30" x14ac:dyDescent="0.25">
      <c r="A1863" s="12" t="s">
        <v>2213</v>
      </c>
      <c r="B1863" s="19">
        <v>1556340008450</v>
      </c>
      <c r="C1863" s="12" t="s">
        <v>6247</v>
      </c>
      <c r="D1863" s="12" t="s">
        <v>267</v>
      </c>
      <c r="E1863" s="6" t="s">
        <v>3725</v>
      </c>
      <c r="F1863" s="5">
        <f>decoded__2[[#This Row],[FRT_DEC]]-B1862</f>
        <v>11</v>
      </c>
      <c r="G1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INFO]]))),G1862)</f>
        <v>61</v>
      </c>
    </row>
    <row r="1864" spans="1:7" x14ac:dyDescent="0.25">
      <c r="A1864" s="12" t="s">
        <v>2214</v>
      </c>
      <c r="B1864" s="19">
        <v>1556340008453</v>
      </c>
      <c r="C1864" s="12" t="s">
        <v>6248</v>
      </c>
      <c r="D1864" s="12" t="s">
        <v>269</v>
      </c>
      <c r="E1864" s="6" t="s">
        <v>298</v>
      </c>
      <c r="F1864" s="5">
        <f>decoded__2[[#This Row],[FRT_DEC]]-B1863</f>
        <v>3</v>
      </c>
      <c r="G1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INFO]]))),G1863)</f>
        <v>61</v>
      </c>
    </row>
    <row r="1865" spans="1:7" x14ac:dyDescent="0.25">
      <c r="A1865" s="12" t="s">
        <v>2215</v>
      </c>
      <c r="B1865" s="19">
        <v>1556340008467</v>
      </c>
      <c r="C1865" s="12" t="s">
        <v>6249</v>
      </c>
      <c r="D1865" s="12" t="s">
        <v>11</v>
      </c>
      <c r="E1865" s="6" t="s">
        <v>4011</v>
      </c>
      <c r="F1865" s="5">
        <f>decoded__2[[#This Row],[FRT_DEC]]-B1864</f>
        <v>14</v>
      </c>
      <c r="G1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INFO]]))),G1864)</f>
        <v>61</v>
      </c>
    </row>
    <row r="1866" spans="1:7" x14ac:dyDescent="0.25">
      <c r="A1866" s="12" t="s">
        <v>2216</v>
      </c>
      <c r="B1866" s="19">
        <v>1556340008487</v>
      </c>
      <c r="C1866" s="12" t="s">
        <v>6250</v>
      </c>
      <c r="D1866" s="12" t="s">
        <v>52</v>
      </c>
      <c r="E1866" s="6" t="s">
        <v>56</v>
      </c>
      <c r="F1866" s="5">
        <f>decoded__2[[#This Row],[FRT_DEC]]-B1865</f>
        <v>20</v>
      </c>
      <c r="G1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INFO]]))),G1865)</f>
        <v>61</v>
      </c>
    </row>
    <row r="1867" spans="1:7" x14ac:dyDescent="0.25">
      <c r="A1867" s="12" t="s">
        <v>2217</v>
      </c>
      <c r="B1867" s="19">
        <v>1556340008492</v>
      </c>
      <c r="C1867" s="12" t="s">
        <v>6251</v>
      </c>
      <c r="D1867" s="12" t="s">
        <v>272</v>
      </c>
      <c r="E1867" s="6" t="s">
        <v>6252</v>
      </c>
      <c r="F1867" s="5">
        <f>decoded__2[[#This Row],[FRT_DEC]]-B1866</f>
        <v>5</v>
      </c>
      <c r="G1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INFO]]))),G1866)</f>
        <v>61</v>
      </c>
    </row>
    <row r="1868" spans="1:7" x14ac:dyDescent="0.25">
      <c r="A1868" s="12" t="s">
        <v>2218</v>
      </c>
      <c r="B1868" s="19">
        <v>1556340008500</v>
      </c>
      <c r="C1868" s="12" t="s">
        <v>6253</v>
      </c>
      <c r="D1868" s="12" t="s">
        <v>57</v>
      </c>
      <c r="E1868" s="6" t="s">
        <v>366</v>
      </c>
      <c r="F1868" s="5">
        <f>decoded__2[[#This Row],[FRT_DEC]]-B1867</f>
        <v>8</v>
      </c>
      <c r="G1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INFO]]))),G1867)</f>
        <v>61</v>
      </c>
    </row>
    <row r="1869" spans="1:7" x14ac:dyDescent="0.25">
      <c r="A1869" s="12" t="s">
        <v>2219</v>
      </c>
      <c r="B1869" s="19">
        <v>1556340008503</v>
      </c>
      <c r="C1869" s="12" t="s">
        <v>6254</v>
      </c>
      <c r="D1869" s="12" t="s">
        <v>57</v>
      </c>
      <c r="E1869" s="6" t="s">
        <v>368</v>
      </c>
      <c r="F1869" s="5">
        <f>decoded__2[[#This Row],[FRT_DEC]]-B1868</f>
        <v>3</v>
      </c>
      <c r="G1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INFO]]))),G1868)</f>
        <v>61</v>
      </c>
    </row>
    <row r="1870" spans="1:7" x14ac:dyDescent="0.25">
      <c r="A1870" s="12" t="s">
        <v>2220</v>
      </c>
      <c r="B1870" s="19">
        <v>1556340008507</v>
      </c>
      <c r="C1870" s="12" t="s">
        <v>6255</v>
      </c>
      <c r="D1870" s="12" t="s">
        <v>57</v>
      </c>
      <c r="E1870" s="6" t="s">
        <v>59</v>
      </c>
      <c r="F1870" s="5">
        <f>decoded__2[[#This Row],[FRT_DEC]]-B1869</f>
        <v>4</v>
      </c>
      <c r="G1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INFO]]))),G1869)</f>
        <v>61</v>
      </c>
    </row>
    <row r="1871" spans="1:7" x14ac:dyDescent="0.25">
      <c r="A1871" s="12" t="s">
        <v>2221</v>
      </c>
      <c r="B1871" s="19">
        <v>1556340008511</v>
      </c>
      <c r="C1871" s="12" t="s">
        <v>6256</v>
      </c>
      <c r="D1871" s="12" t="s">
        <v>57</v>
      </c>
      <c r="E1871" s="6" t="s">
        <v>60</v>
      </c>
      <c r="F1871" s="5">
        <f>decoded__2[[#This Row],[FRT_DEC]]-B1870</f>
        <v>4</v>
      </c>
      <c r="G1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INFO]]))),G1870)</f>
        <v>61</v>
      </c>
    </row>
    <row r="1872" spans="1:7" x14ac:dyDescent="0.25">
      <c r="A1872" s="12" t="s">
        <v>2222</v>
      </c>
      <c r="B1872" s="19">
        <v>1556340008515</v>
      </c>
      <c r="C1872" s="12" t="s">
        <v>6257</v>
      </c>
      <c r="D1872" s="12" t="s">
        <v>61</v>
      </c>
      <c r="E1872" s="6" t="s">
        <v>6258</v>
      </c>
      <c r="F1872" s="5">
        <f>decoded__2[[#This Row],[FRT_DEC]]-B1871</f>
        <v>4</v>
      </c>
      <c r="G1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INFO]]))),G1871)</f>
        <v>61</v>
      </c>
    </row>
    <row r="1873" spans="1:7" x14ac:dyDescent="0.25">
      <c r="A1873" s="12" t="s">
        <v>2223</v>
      </c>
      <c r="B1873" s="19">
        <v>1556340008518</v>
      </c>
      <c r="C1873" s="12" t="s">
        <v>6259</v>
      </c>
      <c r="D1873" s="12" t="s">
        <v>62</v>
      </c>
      <c r="E1873" s="6" t="s">
        <v>63</v>
      </c>
      <c r="F1873" s="5">
        <f>decoded__2[[#This Row],[FRT_DEC]]-B1872</f>
        <v>3</v>
      </c>
      <c r="G1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INFO]]))),G1872)</f>
        <v>61</v>
      </c>
    </row>
    <row r="1874" spans="1:7" x14ac:dyDescent="0.25">
      <c r="A1874" s="12" t="s">
        <v>2224</v>
      </c>
      <c r="B1874" s="19">
        <v>1556340008531</v>
      </c>
      <c r="C1874" s="12" t="s">
        <v>6260</v>
      </c>
      <c r="D1874" s="12" t="s">
        <v>1131</v>
      </c>
      <c r="E1874" s="6" t="s">
        <v>2143</v>
      </c>
      <c r="F1874" s="5">
        <f>decoded__2[[#This Row],[FRT_DEC]]-B1873</f>
        <v>13</v>
      </c>
      <c r="G1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INFO]]))),G1873)</f>
        <v>61</v>
      </c>
    </row>
    <row r="1875" spans="1:7" x14ac:dyDescent="0.25">
      <c r="A1875" s="12" t="s">
        <v>2225</v>
      </c>
      <c r="B1875" s="19">
        <v>1556340008535</v>
      </c>
      <c r="C1875" s="12" t="s">
        <v>6261</v>
      </c>
      <c r="D1875" s="12" t="s">
        <v>1131</v>
      </c>
      <c r="E1875" s="6" t="s">
        <v>2144</v>
      </c>
      <c r="F1875" s="5">
        <f>decoded__2[[#This Row],[FRT_DEC]]-B1874</f>
        <v>4</v>
      </c>
      <c r="G1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INFO]]))),G1874)</f>
        <v>61</v>
      </c>
    </row>
    <row r="1876" spans="1:7" x14ac:dyDescent="0.25">
      <c r="A1876" s="12" t="s">
        <v>2226</v>
      </c>
      <c r="B1876" s="19">
        <v>1556340008548</v>
      </c>
      <c r="C1876" s="12" t="s">
        <v>6262</v>
      </c>
      <c r="D1876" s="12" t="s">
        <v>1131</v>
      </c>
      <c r="E1876" s="6" t="s">
        <v>2145</v>
      </c>
      <c r="F1876" s="5">
        <f>decoded__2[[#This Row],[FRT_DEC]]-B1875</f>
        <v>13</v>
      </c>
      <c r="G1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INFO]]))),G1875)</f>
        <v>61</v>
      </c>
    </row>
    <row r="1877" spans="1:7" x14ac:dyDescent="0.25">
      <c r="A1877" s="12" t="s">
        <v>2227</v>
      </c>
      <c r="B1877" s="19">
        <v>1556340008552</v>
      </c>
      <c r="C1877" s="12" t="s">
        <v>6263</v>
      </c>
      <c r="D1877" s="12" t="s">
        <v>65</v>
      </c>
      <c r="E1877" s="6" t="s">
        <v>66</v>
      </c>
      <c r="F1877" s="5">
        <f>decoded__2[[#This Row],[FRT_DEC]]-B1876</f>
        <v>4</v>
      </c>
      <c r="G1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INFO]]))),G1876)</f>
        <v>61</v>
      </c>
    </row>
    <row r="1878" spans="1:7" x14ac:dyDescent="0.25">
      <c r="A1878" s="12" t="s">
        <v>2228</v>
      </c>
      <c r="B1878" s="19">
        <v>1556340008561</v>
      </c>
      <c r="C1878" s="12" t="s">
        <v>6264</v>
      </c>
      <c r="D1878" s="12" t="s">
        <v>11</v>
      </c>
      <c r="E1878" s="6" t="s">
        <v>4014</v>
      </c>
      <c r="F1878" s="5">
        <f>decoded__2[[#This Row],[FRT_DEC]]-B1877</f>
        <v>9</v>
      </c>
      <c r="G1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INFO]]))),G1877)</f>
        <v>61</v>
      </c>
    </row>
    <row r="1879" spans="1:7" x14ac:dyDescent="0.25">
      <c r="A1879" s="12" t="s">
        <v>2229</v>
      </c>
      <c r="B1879" s="19">
        <v>1556340008573</v>
      </c>
      <c r="C1879" s="12" t="s">
        <v>6265</v>
      </c>
      <c r="D1879" s="12" t="s">
        <v>52</v>
      </c>
      <c r="E1879" s="6" t="s">
        <v>754</v>
      </c>
      <c r="F1879" s="5">
        <f>decoded__2[[#This Row],[FRT_DEC]]-B1878</f>
        <v>12</v>
      </c>
      <c r="G1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INFO]]))),G1878)</f>
        <v>61</v>
      </c>
    </row>
    <row r="1880" spans="1:7" x14ac:dyDescent="0.25">
      <c r="A1880" s="12" t="s">
        <v>2230</v>
      </c>
      <c r="B1880" s="19">
        <v>1556340008578</v>
      </c>
      <c r="C1880" s="12" t="s">
        <v>6266</v>
      </c>
      <c r="D1880" s="12" t="s">
        <v>11</v>
      </c>
      <c r="E1880" s="6" t="s">
        <v>4015</v>
      </c>
      <c r="F1880" s="5">
        <f>decoded__2[[#This Row],[FRT_DEC]]-B1879</f>
        <v>5</v>
      </c>
      <c r="G1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INFO]]))),G1879)</f>
        <v>61</v>
      </c>
    </row>
    <row r="1881" spans="1:7" x14ac:dyDescent="0.25">
      <c r="A1881" s="12" t="s">
        <v>2231</v>
      </c>
      <c r="B1881" s="19">
        <v>1556340008599</v>
      </c>
      <c r="C1881" s="12" t="s">
        <v>6267</v>
      </c>
      <c r="D1881" s="12" t="s">
        <v>52</v>
      </c>
      <c r="E1881" s="6" t="s">
        <v>64</v>
      </c>
      <c r="F1881" s="5">
        <f>decoded__2[[#This Row],[FRT_DEC]]-B1880</f>
        <v>21</v>
      </c>
      <c r="G1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INFO]]))),G1880)</f>
        <v>61</v>
      </c>
    </row>
    <row r="1882" spans="1:7" x14ac:dyDescent="0.25">
      <c r="A1882" s="12" t="s">
        <v>2232</v>
      </c>
      <c r="B1882" s="19">
        <v>1556340008603</v>
      </c>
      <c r="C1882" s="12" t="s">
        <v>6268</v>
      </c>
      <c r="D1882" s="12" t="s">
        <v>67</v>
      </c>
      <c r="E1882" s="6" t="s">
        <v>4091</v>
      </c>
      <c r="F1882" s="5">
        <f>decoded__2[[#This Row],[FRT_DEC]]-B1881</f>
        <v>4</v>
      </c>
      <c r="G1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INFO]]))),G1881)</f>
        <v>61</v>
      </c>
    </row>
    <row r="1883" spans="1:7" x14ac:dyDescent="0.25">
      <c r="A1883" s="12" t="s">
        <v>2233</v>
      </c>
      <c r="B1883" s="19">
        <v>1556340008609</v>
      </c>
      <c r="C1883" s="12" t="s">
        <v>6269</v>
      </c>
      <c r="D1883" s="12" t="s">
        <v>97</v>
      </c>
      <c r="E1883" s="6" t="s">
        <v>3741</v>
      </c>
      <c r="F1883" s="5">
        <f>decoded__2[[#This Row],[FRT_DEC]]-B1882</f>
        <v>6</v>
      </c>
      <c r="G1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INFO]]))),G1882)</f>
        <v>61</v>
      </c>
    </row>
    <row r="1884" spans="1:7" x14ac:dyDescent="0.25">
      <c r="A1884" s="12" t="s">
        <v>2234</v>
      </c>
      <c r="B1884" s="19">
        <v>1556340008614</v>
      </c>
      <c r="C1884" s="12" t="s">
        <v>6270</v>
      </c>
      <c r="D1884" s="12" t="s">
        <v>97</v>
      </c>
      <c r="E1884" s="6" t="s">
        <v>2127</v>
      </c>
      <c r="F1884" s="5">
        <f>decoded__2[[#This Row],[FRT_DEC]]-B1883</f>
        <v>5</v>
      </c>
      <c r="G1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INFO]]))),G1883)</f>
        <v>61</v>
      </c>
    </row>
    <row r="1885" spans="1:7" x14ac:dyDescent="0.25">
      <c r="A1885" s="12" t="s">
        <v>2235</v>
      </c>
      <c r="B1885" s="19">
        <v>1556340008626</v>
      </c>
      <c r="C1885" s="12" t="s">
        <v>6271</v>
      </c>
      <c r="D1885" s="12" t="s">
        <v>9</v>
      </c>
      <c r="E1885" s="6" t="s">
        <v>4002</v>
      </c>
      <c r="F1885" s="5">
        <f>decoded__2[[#This Row],[FRT_DEC]]-B1884</f>
        <v>12</v>
      </c>
      <c r="G1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INFO]]))),G1884)</f>
        <v>61</v>
      </c>
    </row>
    <row r="1886" spans="1:7" x14ac:dyDescent="0.25">
      <c r="A1886" s="12" t="s">
        <v>2236</v>
      </c>
      <c r="B1886" s="19">
        <v>1556340008632</v>
      </c>
      <c r="C1886" s="12" t="s">
        <v>6272</v>
      </c>
      <c r="D1886" s="12" t="s">
        <v>97</v>
      </c>
      <c r="E1886" s="6" t="s">
        <v>2146</v>
      </c>
      <c r="F1886" s="5">
        <f>decoded__2[[#This Row],[FRT_DEC]]-B1885</f>
        <v>6</v>
      </c>
      <c r="G1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INFO]]))),G1885)</f>
        <v>61</v>
      </c>
    </row>
    <row r="1887" spans="1:7" x14ac:dyDescent="0.25">
      <c r="A1887" s="12" t="s">
        <v>2237</v>
      </c>
      <c r="B1887" s="19">
        <v>1556340009379</v>
      </c>
      <c r="C1887" s="12" t="s">
        <v>6273</v>
      </c>
      <c r="D1887" s="12" t="s">
        <v>12</v>
      </c>
      <c r="E1887" s="6" t="s">
        <v>4</v>
      </c>
      <c r="F1887" s="5">
        <f>decoded__2[[#This Row],[FRT_DEC]]-B1886</f>
        <v>747</v>
      </c>
      <c r="G1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INFO]]))),G1886)</f>
        <v>61</v>
      </c>
    </row>
    <row r="1888" spans="1:7" x14ac:dyDescent="0.25">
      <c r="A1888" s="12" t="s">
        <v>2238</v>
      </c>
      <c r="B1888" s="19">
        <v>1556340009385</v>
      </c>
      <c r="C1888" s="12" t="s">
        <v>6274</v>
      </c>
      <c r="D1888" s="12" t="s">
        <v>8</v>
      </c>
      <c r="E1888" s="6" t="s">
        <v>4078</v>
      </c>
      <c r="F1888" s="5">
        <f>decoded__2[[#This Row],[FRT_DEC]]-B1887</f>
        <v>6</v>
      </c>
      <c r="G1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INFO]]))),G1887)</f>
        <v>61</v>
      </c>
    </row>
    <row r="1889" spans="1:7" x14ac:dyDescent="0.25">
      <c r="A1889" s="12" t="s">
        <v>2239</v>
      </c>
      <c r="B1889" s="19">
        <v>1556340009470</v>
      </c>
      <c r="C1889" s="12" t="s">
        <v>6275</v>
      </c>
      <c r="D1889" s="12" t="s">
        <v>12</v>
      </c>
      <c r="E1889" s="6" t="s">
        <v>4</v>
      </c>
      <c r="F1889" s="5">
        <f>decoded__2[[#This Row],[FRT_DEC]]-B1888</f>
        <v>85</v>
      </c>
      <c r="G1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INFO]]))),G1888)</f>
        <v>61</v>
      </c>
    </row>
    <row r="1890" spans="1:7" x14ac:dyDescent="0.25">
      <c r="A1890" s="12" t="s">
        <v>2240</v>
      </c>
      <c r="B1890" s="19">
        <v>1556340009475</v>
      </c>
      <c r="C1890" s="12" t="s">
        <v>6276</v>
      </c>
      <c r="D1890" s="12" t="s">
        <v>8</v>
      </c>
      <c r="E1890" s="6" t="s">
        <v>4080</v>
      </c>
      <c r="F1890" s="5">
        <f>decoded__2[[#This Row],[FRT_DEC]]-B1889</f>
        <v>5</v>
      </c>
      <c r="G1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INFO]]))),G1889)</f>
        <v>61</v>
      </c>
    </row>
    <row r="1891" spans="1:7" x14ac:dyDescent="0.25">
      <c r="A1891" s="12" t="s">
        <v>2241</v>
      </c>
      <c r="B1891" s="19">
        <v>1556340009582</v>
      </c>
      <c r="C1891" s="12" t="s">
        <v>6277</v>
      </c>
      <c r="D1891" s="12" t="s">
        <v>12</v>
      </c>
      <c r="E1891" s="6" t="s">
        <v>4</v>
      </c>
      <c r="F1891" s="5">
        <f>decoded__2[[#This Row],[FRT_DEC]]-B1890</f>
        <v>107</v>
      </c>
      <c r="G1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INFO]]))),G1890)</f>
        <v>61</v>
      </c>
    </row>
    <row r="1892" spans="1:7" x14ac:dyDescent="0.25">
      <c r="A1892" s="12" t="s">
        <v>2242</v>
      </c>
      <c r="B1892" s="19">
        <v>1556340009587</v>
      </c>
      <c r="C1892" s="12" t="s">
        <v>6278</v>
      </c>
      <c r="D1892" s="12" t="s">
        <v>8</v>
      </c>
      <c r="E1892" s="6" t="s">
        <v>4081</v>
      </c>
      <c r="F1892" s="5">
        <f>decoded__2[[#This Row],[FRT_DEC]]-B1891</f>
        <v>5</v>
      </c>
      <c r="G1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INFO]]))),G1891)</f>
        <v>61</v>
      </c>
    </row>
    <row r="1893" spans="1:7" x14ac:dyDescent="0.25">
      <c r="A1893" s="12" t="s">
        <v>2243</v>
      </c>
      <c r="B1893" s="19">
        <v>1556340013395</v>
      </c>
      <c r="C1893" s="12" t="s">
        <v>6279</v>
      </c>
      <c r="D1893" s="12" t="s">
        <v>1131</v>
      </c>
      <c r="E1893" s="6" t="s">
        <v>2120</v>
      </c>
      <c r="F1893" s="5">
        <f>decoded__2[[#This Row],[FRT_DEC]]-B1892</f>
        <v>3808</v>
      </c>
      <c r="G1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INFO]]))),G1892)</f>
        <v>61</v>
      </c>
    </row>
    <row r="1894" spans="1:7" x14ac:dyDescent="0.25">
      <c r="A1894" s="12" t="s">
        <v>2244</v>
      </c>
      <c r="B1894" s="19">
        <v>1556340013398</v>
      </c>
      <c r="C1894" s="12" t="s">
        <v>6280</v>
      </c>
      <c r="D1894" s="12" t="s">
        <v>97</v>
      </c>
      <c r="E1894" s="6" t="s">
        <v>2121</v>
      </c>
      <c r="F1894" s="5">
        <f>decoded__2[[#This Row],[FRT_DEC]]-B1893</f>
        <v>3</v>
      </c>
      <c r="G1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INFO]]))),G1893)</f>
        <v>61</v>
      </c>
    </row>
    <row r="1895" spans="1:7" x14ac:dyDescent="0.25">
      <c r="A1895" s="12" t="s">
        <v>2245</v>
      </c>
      <c r="B1895" s="19">
        <v>1556340013548</v>
      </c>
      <c r="C1895" s="12" t="s">
        <v>6281</v>
      </c>
      <c r="D1895" s="12" t="s">
        <v>109</v>
      </c>
      <c r="E1895" s="6" t="s">
        <v>3768</v>
      </c>
      <c r="F1895" s="5">
        <f>decoded__2[[#This Row],[FRT_DEC]]-B1894</f>
        <v>150</v>
      </c>
      <c r="G1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INFO]]))),G1894)</f>
        <v>61</v>
      </c>
    </row>
    <row r="1896" spans="1:7" x14ac:dyDescent="0.25">
      <c r="A1896" s="12" t="s">
        <v>2246</v>
      </c>
      <c r="B1896" s="19">
        <v>1556340013551</v>
      </c>
      <c r="C1896" s="12" t="s">
        <v>6282</v>
      </c>
      <c r="D1896" s="12" t="s">
        <v>3742</v>
      </c>
      <c r="E1896" s="6" t="s">
        <v>6283</v>
      </c>
      <c r="F1896" s="5">
        <f>decoded__2[[#This Row],[FRT_DEC]]-B1895</f>
        <v>3</v>
      </c>
      <c r="G1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INFO]]))),G1895)</f>
        <v>61</v>
      </c>
    </row>
    <row r="1897" spans="1:7" x14ac:dyDescent="0.25">
      <c r="A1897" s="12" t="s">
        <v>2247</v>
      </c>
      <c r="B1897" s="19">
        <v>1556340013553</v>
      </c>
      <c r="C1897" s="12" t="s">
        <v>6284</v>
      </c>
      <c r="D1897" s="12" t="s">
        <v>3742</v>
      </c>
      <c r="E1897" s="6" t="s">
        <v>3982</v>
      </c>
      <c r="F1897" s="5">
        <f>decoded__2[[#This Row],[FRT_DEC]]-B1896</f>
        <v>2</v>
      </c>
      <c r="G1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INFO]]))),G1896)</f>
        <v>61</v>
      </c>
    </row>
    <row r="1898" spans="1:7" x14ac:dyDescent="0.25">
      <c r="A1898" s="12" t="s">
        <v>2248</v>
      </c>
      <c r="B1898" s="19">
        <v>1556340013566</v>
      </c>
      <c r="C1898" s="12" t="s">
        <v>6285</v>
      </c>
      <c r="D1898" s="12" t="s">
        <v>1131</v>
      </c>
      <c r="E1898" s="6" t="s">
        <v>2122</v>
      </c>
      <c r="F1898" s="5">
        <f>decoded__2[[#This Row],[FRT_DEC]]-B1897</f>
        <v>13</v>
      </c>
      <c r="G1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INFO]]))),G1897)</f>
        <v>61</v>
      </c>
    </row>
    <row r="1899" spans="1:7" x14ac:dyDescent="0.25">
      <c r="A1899" s="12" t="s">
        <v>2249</v>
      </c>
      <c r="B1899" s="19">
        <v>1556340013570</v>
      </c>
      <c r="C1899" s="12" t="s">
        <v>6286</v>
      </c>
      <c r="D1899" s="12" t="s">
        <v>97</v>
      </c>
      <c r="E1899" s="6" t="s">
        <v>2123</v>
      </c>
      <c r="F1899" s="5">
        <f>decoded__2[[#This Row],[FRT_DEC]]-B1898</f>
        <v>4</v>
      </c>
      <c r="G1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INFO]]))),G1898)</f>
        <v>61</v>
      </c>
    </row>
    <row r="1900" spans="1:7" x14ac:dyDescent="0.25">
      <c r="A1900" s="12" t="s">
        <v>2250</v>
      </c>
      <c r="B1900" s="19">
        <v>1556340013640</v>
      </c>
      <c r="C1900" s="12" t="s">
        <v>6287</v>
      </c>
      <c r="D1900" s="12" t="s">
        <v>110</v>
      </c>
      <c r="E1900" s="6" t="s">
        <v>234</v>
      </c>
      <c r="F1900" s="5">
        <f>decoded__2[[#This Row],[FRT_DEC]]-B1899</f>
        <v>70</v>
      </c>
      <c r="G1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INFO]]))),G1899)</f>
        <v>61</v>
      </c>
    </row>
    <row r="1901" spans="1:7" x14ac:dyDescent="0.25">
      <c r="A1901" s="12" t="s">
        <v>2251</v>
      </c>
      <c r="B1901" s="19">
        <v>1556340013652</v>
      </c>
      <c r="C1901" s="12" t="s">
        <v>6288</v>
      </c>
      <c r="D1901" s="12" t="s">
        <v>1131</v>
      </c>
      <c r="E1901" s="6" t="s">
        <v>2124</v>
      </c>
      <c r="F1901" s="5">
        <f>decoded__2[[#This Row],[FRT_DEC]]-B1900</f>
        <v>12</v>
      </c>
      <c r="G1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INFO]]))),G1900)</f>
        <v>61</v>
      </c>
    </row>
    <row r="1902" spans="1:7" x14ac:dyDescent="0.25">
      <c r="A1902" s="12" t="s">
        <v>2252</v>
      </c>
      <c r="B1902" s="19">
        <v>1556340013656</v>
      </c>
      <c r="C1902" s="12" t="s">
        <v>6289</v>
      </c>
      <c r="D1902" s="12" t="s">
        <v>97</v>
      </c>
      <c r="E1902" s="6" t="s">
        <v>2125</v>
      </c>
      <c r="F1902" s="5">
        <f>decoded__2[[#This Row],[FRT_DEC]]-B1901</f>
        <v>4</v>
      </c>
      <c r="G1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INFO]]))),G1901)</f>
        <v>61</v>
      </c>
    </row>
    <row r="1903" spans="1:7" x14ac:dyDescent="0.25">
      <c r="A1903" s="12" t="s">
        <v>2253</v>
      </c>
      <c r="B1903" s="19">
        <v>1556340014957</v>
      </c>
      <c r="C1903" s="12" t="s">
        <v>6290</v>
      </c>
      <c r="D1903" s="12" t="s">
        <v>112</v>
      </c>
      <c r="E1903" s="6" t="s">
        <v>3761</v>
      </c>
      <c r="F1903" s="5">
        <f>decoded__2[[#This Row],[FRT_DEC]]-B1902</f>
        <v>1301</v>
      </c>
      <c r="G1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INFO]]))),G1902)</f>
        <v>61</v>
      </c>
    </row>
    <row r="1904" spans="1:7" x14ac:dyDescent="0.25">
      <c r="A1904" s="12" t="s">
        <v>2254</v>
      </c>
      <c r="B1904" s="19">
        <v>1556340014973</v>
      </c>
      <c r="C1904" s="12" t="s">
        <v>6291</v>
      </c>
      <c r="D1904" s="12" t="s">
        <v>238</v>
      </c>
      <c r="E1904" s="6" t="s">
        <v>239</v>
      </c>
      <c r="F1904" s="5">
        <f>decoded__2[[#This Row],[FRT_DEC]]-B1903</f>
        <v>16</v>
      </c>
      <c r="G1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INFO]]))),G1903)</f>
        <v>61</v>
      </c>
    </row>
    <row r="1905" spans="1:7" x14ac:dyDescent="0.25">
      <c r="A1905" s="12" t="s">
        <v>2255</v>
      </c>
      <c r="B1905" s="19">
        <v>1556340014976</v>
      </c>
      <c r="C1905" s="12" t="s">
        <v>6292</v>
      </c>
      <c r="D1905" s="12" t="s">
        <v>241</v>
      </c>
      <c r="E1905" s="6" t="s">
        <v>3764</v>
      </c>
      <c r="F1905" s="5">
        <f>decoded__2[[#This Row],[FRT_DEC]]-B1904</f>
        <v>3</v>
      </c>
      <c r="G1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INFO]]))),G1904)</f>
        <v>61</v>
      </c>
    </row>
    <row r="1906" spans="1:7" x14ac:dyDescent="0.25">
      <c r="A1906" s="12" t="s">
        <v>2256</v>
      </c>
      <c r="B1906" s="19">
        <v>1556340014979</v>
      </c>
      <c r="C1906" s="12" t="s">
        <v>6293</v>
      </c>
      <c r="D1906" s="12" t="s">
        <v>74</v>
      </c>
      <c r="E1906" s="6" t="s">
        <v>243</v>
      </c>
      <c r="F1906" s="5">
        <f>decoded__2[[#This Row],[FRT_DEC]]-B1905</f>
        <v>3</v>
      </c>
      <c r="G1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INFO]]))),G1905)</f>
        <v>61</v>
      </c>
    </row>
    <row r="1907" spans="1:7" x14ac:dyDescent="0.25">
      <c r="A1907" s="12" t="s">
        <v>2257</v>
      </c>
      <c r="B1907" s="19">
        <v>1556340014983</v>
      </c>
      <c r="C1907" s="12" t="s">
        <v>6294</v>
      </c>
      <c r="D1907" s="12" t="s">
        <v>74</v>
      </c>
      <c r="E1907" s="6" t="s">
        <v>76</v>
      </c>
      <c r="F1907" s="5">
        <f>decoded__2[[#This Row],[FRT_DEC]]-B1906</f>
        <v>4</v>
      </c>
      <c r="G1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INFO]]))),G1906)</f>
        <v>61</v>
      </c>
    </row>
    <row r="1908" spans="1:7" x14ac:dyDescent="0.25">
      <c r="A1908" s="12" t="s">
        <v>2258</v>
      </c>
      <c r="B1908" s="19">
        <v>1556340014995</v>
      </c>
      <c r="C1908" s="12" t="s">
        <v>6295</v>
      </c>
      <c r="D1908" s="12" t="s">
        <v>51</v>
      </c>
      <c r="E1908" s="6" t="s">
        <v>2012</v>
      </c>
      <c r="F1908" s="5">
        <f>decoded__2[[#This Row],[FRT_DEC]]-B1907</f>
        <v>12</v>
      </c>
      <c r="G1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INFO]]))),G1907)</f>
        <v>61</v>
      </c>
    </row>
    <row r="1909" spans="1:7" x14ac:dyDescent="0.25">
      <c r="A1909" s="12" t="s">
        <v>2259</v>
      </c>
      <c r="B1909" s="19">
        <v>1556340015004</v>
      </c>
      <c r="C1909" s="12" t="s">
        <v>6296</v>
      </c>
      <c r="D1909" s="12" t="s">
        <v>51</v>
      </c>
      <c r="E1909" s="6" t="s">
        <v>6297</v>
      </c>
      <c r="F1909" s="5">
        <f>decoded__2[[#This Row],[FRT_DEC]]-B1908</f>
        <v>9</v>
      </c>
      <c r="G1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INFO]]))),G1908)</f>
        <v>61</v>
      </c>
    </row>
    <row r="1910" spans="1:7" x14ac:dyDescent="0.25">
      <c r="A1910" s="12" t="s">
        <v>2260</v>
      </c>
      <c r="B1910" s="19">
        <v>1556340015006</v>
      </c>
      <c r="C1910" s="12" t="s">
        <v>6298</v>
      </c>
      <c r="D1910" s="12" t="s">
        <v>247</v>
      </c>
      <c r="E1910" s="6" t="s">
        <v>248</v>
      </c>
      <c r="F1910" s="5">
        <f>decoded__2[[#This Row],[FRT_DEC]]-B1909</f>
        <v>2</v>
      </c>
      <c r="G1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INFO]]))),G1909)</f>
        <v>61</v>
      </c>
    </row>
    <row r="1911" spans="1:7" x14ac:dyDescent="0.25">
      <c r="A1911" s="12" t="s">
        <v>2261</v>
      </c>
      <c r="B1911" s="19">
        <v>1556340015009</v>
      </c>
      <c r="C1911" s="12" t="s">
        <v>6299</v>
      </c>
      <c r="D1911" s="12" t="s">
        <v>9</v>
      </c>
      <c r="E1911" s="6" t="s">
        <v>4002</v>
      </c>
      <c r="F1911" s="5">
        <f>decoded__2[[#This Row],[FRT_DEC]]-B1910</f>
        <v>3</v>
      </c>
      <c r="G1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INFO]]))),G1910)</f>
        <v>61</v>
      </c>
    </row>
    <row r="1912" spans="1:7" x14ac:dyDescent="0.25">
      <c r="A1912" s="12" t="s">
        <v>2262</v>
      </c>
      <c r="B1912" s="19">
        <v>1556340015014</v>
      </c>
      <c r="C1912" s="12" t="s">
        <v>6300</v>
      </c>
      <c r="D1912" s="12" t="s">
        <v>11</v>
      </c>
      <c r="E1912" s="6" t="s">
        <v>4022</v>
      </c>
      <c r="F1912" s="5">
        <f>decoded__2[[#This Row],[FRT_DEC]]-B1911</f>
        <v>5</v>
      </c>
      <c r="G1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INFO]]))),G1911)</f>
        <v>61</v>
      </c>
    </row>
    <row r="1913" spans="1:7" x14ac:dyDescent="0.25">
      <c r="A1913" s="12" t="s">
        <v>2263</v>
      </c>
      <c r="B1913" s="19">
        <v>1556340015044</v>
      </c>
      <c r="C1913" s="12" t="s">
        <v>6301</v>
      </c>
      <c r="D1913" s="12" t="s">
        <v>52</v>
      </c>
      <c r="E1913" s="6" t="s">
        <v>53</v>
      </c>
      <c r="F1913" s="5">
        <f>decoded__2[[#This Row],[FRT_DEC]]-B1912</f>
        <v>30</v>
      </c>
      <c r="G1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INFO]]))),G1912)</f>
        <v>61</v>
      </c>
    </row>
    <row r="1914" spans="1:7" x14ac:dyDescent="0.25">
      <c r="A1914" s="12" t="s">
        <v>2264</v>
      </c>
      <c r="B1914" s="19">
        <v>1556340015052</v>
      </c>
      <c r="C1914" s="12" t="s">
        <v>6302</v>
      </c>
      <c r="D1914" s="12" t="s">
        <v>54</v>
      </c>
      <c r="E1914" s="6" t="s">
        <v>4061</v>
      </c>
      <c r="F1914" s="5">
        <f>decoded__2[[#This Row],[FRT_DEC]]-B1913</f>
        <v>8</v>
      </c>
      <c r="G1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INFO]]))),G1913)</f>
        <v>61</v>
      </c>
    </row>
    <row r="1915" spans="1:7" x14ac:dyDescent="0.25">
      <c r="A1915" s="12" t="s">
        <v>2265</v>
      </c>
      <c r="B1915" s="19">
        <v>1556340015058</v>
      </c>
      <c r="C1915" s="12" t="s">
        <v>6303</v>
      </c>
      <c r="D1915" s="12" t="s">
        <v>1131</v>
      </c>
      <c r="E1915" s="6" t="s">
        <v>2126</v>
      </c>
      <c r="F1915" s="5">
        <f>decoded__2[[#This Row],[FRT_DEC]]-B1914</f>
        <v>6</v>
      </c>
      <c r="G1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INFO]]))),G1914)</f>
        <v>61</v>
      </c>
    </row>
    <row r="1916" spans="1:7" x14ac:dyDescent="0.25">
      <c r="A1916" s="12" t="s">
        <v>2266</v>
      </c>
      <c r="B1916" s="19">
        <v>1556340015062</v>
      </c>
      <c r="C1916" s="12" t="s">
        <v>6304</v>
      </c>
      <c r="D1916" s="12" t="s">
        <v>97</v>
      </c>
      <c r="E1916" s="6" t="s">
        <v>2127</v>
      </c>
      <c r="F1916" s="5">
        <f>decoded__2[[#This Row],[FRT_DEC]]-B1915</f>
        <v>4</v>
      </c>
      <c r="G1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INFO]]))),G1915)</f>
        <v>61</v>
      </c>
    </row>
    <row r="1917" spans="1:7" ht="30" x14ac:dyDescent="0.25">
      <c r="A1917" s="12" t="s">
        <v>2267</v>
      </c>
      <c r="B1917" s="19">
        <v>1556340015077</v>
      </c>
      <c r="C1917" s="12" t="s">
        <v>6305</v>
      </c>
      <c r="D1917" s="12" t="s">
        <v>10</v>
      </c>
      <c r="E1917" s="6" t="s">
        <v>6306</v>
      </c>
      <c r="F1917" s="5">
        <f>decoded__2[[#This Row],[FRT_DEC]]-B1916</f>
        <v>15</v>
      </c>
      <c r="G1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INFO]]))),G1916)</f>
        <v>61</v>
      </c>
    </row>
    <row r="1918" spans="1:7" ht="30" x14ac:dyDescent="0.25">
      <c r="A1918" s="12" t="s">
        <v>2268</v>
      </c>
      <c r="B1918" s="19">
        <v>1556340015080</v>
      </c>
      <c r="C1918" s="12" t="s">
        <v>6307</v>
      </c>
      <c r="D1918" s="12" t="s">
        <v>10</v>
      </c>
      <c r="E1918" s="6" t="s">
        <v>6306</v>
      </c>
      <c r="F1918" s="5">
        <f>decoded__2[[#This Row],[FRT_DEC]]-B1917</f>
        <v>3</v>
      </c>
      <c r="G1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INFO]]))),G1917)</f>
        <v>61</v>
      </c>
    </row>
    <row r="1919" spans="1:7" x14ac:dyDescent="0.25">
      <c r="A1919" s="12" t="s">
        <v>2269</v>
      </c>
      <c r="B1919" s="19">
        <v>1556340015083</v>
      </c>
      <c r="C1919" s="12" t="s">
        <v>6308</v>
      </c>
      <c r="D1919" s="12" t="s">
        <v>10</v>
      </c>
      <c r="E1919" s="6" t="s">
        <v>6309</v>
      </c>
      <c r="F1919" s="5">
        <f>decoded__2[[#This Row],[FRT_DEC]]-B1918</f>
        <v>3</v>
      </c>
      <c r="G1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INFO]]))),G1918)</f>
        <v>61</v>
      </c>
    </row>
    <row r="1920" spans="1:7" x14ac:dyDescent="0.25">
      <c r="A1920" s="12" t="s">
        <v>2270</v>
      </c>
      <c r="B1920" s="19">
        <v>1556340015087</v>
      </c>
      <c r="C1920" s="12" t="s">
        <v>6310</v>
      </c>
      <c r="D1920" s="12" t="s">
        <v>1131</v>
      </c>
      <c r="E1920" s="6" t="s">
        <v>2128</v>
      </c>
      <c r="F1920" s="5">
        <f>decoded__2[[#This Row],[FRT_DEC]]-B1919</f>
        <v>4</v>
      </c>
      <c r="G1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INFO]]))),G1919)</f>
        <v>61</v>
      </c>
    </row>
    <row r="1921" spans="1:7" x14ac:dyDescent="0.25">
      <c r="A1921" s="12" t="s">
        <v>2271</v>
      </c>
      <c r="B1921" s="19">
        <v>1556340015091</v>
      </c>
      <c r="C1921" s="12" t="s">
        <v>6311</v>
      </c>
      <c r="D1921" s="12" t="s">
        <v>1131</v>
      </c>
      <c r="E1921" s="6" t="s">
        <v>2128</v>
      </c>
      <c r="F1921" s="5">
        <f>decoded__2[[#This Row],[FRT_DEC]]-B1920</f>
        <v>4</v>
      </c>
      <c r="G1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INFO]]))),G1920)</f>
        <v>61</v>
      </c>
    </row>
    <row r="1922" spans="1:7" x14ac:dyDescent="0.25">
      <c r="A1922" s="12" t="s">
        <v>2272</v>
      </c>
      <c r="B1922" s="19">
        <v>1556340015096</v>
      </c>
      <c r="C1922" s="12" t="s">
        <v>6312</v>
      </c>
      <c r="D1922" s="12" t="s">
        <v>97</v>
      </c>
      <c r="E1922" s="6" t="s">
        <v>2129</v>
      </c>
      <c r="F1922" s="5">
        <f>decoded__2[[#This Row],[FRT_DEC]]-B1921</f>
        <v>5</v>
      </c>
      <c r="G1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INFO]]))),G1921)</f>
        <v>61</v>
      </c>
    </row>
    <row r="1923" spans="1:7" x14ac:dyDescent="0.25">
      <c r="A1923" s="12" t="s">
        <v>2273</v>
      </c>
      <c r="B1923" s="19">
        <v>1556340015121</v>
      </c>
      <c r="C1923" s="12" t="s">
        <v>6313</v>
      </c>
      <c r="D1923" s="12" t="s">
        <v>16</v>
      </c>
      <c r="E1923" s="6" t="s">
        <v>4062</v>
      </c>
      <c r="F1923" s="5">
        <f>decoded__2[[#This Row],[FRT_DEC]]-B1922</f>
        <v>25</v>
      </c>
      <c r="G1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INFO]]))),G1922)</f>
        <v>62</v>
      </c>
    </row>
    <row r="1924" spans="1:7" x14ac:dyDescent="0.25">
      <c r="A1924" s="12" t="s">
        <v>2274</v>
      </c>
      <c r="B1924" s="19">
        <v>1556340015126</v>
      </c>
      <c r="C1924" s="12" t="s">
        <v>6314</v>
      </c>
      <c r="D1924" s="12" t="s">
        <v>97</v>
      </c>
      <c r="E1924" s="6" t="s">
        <v>2130</v>
      </c>
      <c r="F1924" s="5">
        <f>decoded__2[[#This Row],[FRT_DEC]]-B1923</f>
        <v>5</v>
      </c>
      <c r="G1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INFO]]))),G1923)</f>
        <v>62</v>
      </c>
    </row>
    <row r="1925" spans="1:7" x14ac:dyDescent="0.25">
      <c r="A1925" s="12" t="s">
        <v>2275</v>
      </c>
      <c r="B1925" s="19">
        <v>1556340015131</v>
      </c>
      <c r="C1925" s="12" t="s">
        <v>6315</v>
      </c>
      <c r="D1925" s="12" t="s">
        <v>11</v>
      </c>
      <c r="E1925" s="6" t="s">
        <v>4006</v>
      </c>
      <c r="F1925" s="5">
        <f>decoded__2[[#This Row],[FRT_DEC]]-B1924</f>
        <v>5</v>
      </c>
      <c r="G1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INFO]]))),G1924)</f>
        <v>62</v>
      </c>
    </row>
    <row r="1926" spans="1:7" x14ac:dyDescent="0.25">
      <c r="A1926" s="12" t="s">
        <v>2276</v>
      </c>
      <c r="B1926" s="19">
        <v>1556340015139</v>
      </c>
      <c r="C1926" s="12" t="s">
        <v>6316</v>
      </c>
      <c r="D1926" s="12" t="s">
        <v>52</v>
      </c>
      <c r="E1926" s="6" t="s">
        <v>2078</v>
      </c>
      <c r="F1926" s="5">
        <f>decoded__2[[#This Row],[FRT_DEC]]-B1925</f>
        <v>8</v>
      </c>
      <c r="G1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INFO]]))),G1925)</f>
        <v>62</v>
      </c>
    </row>
    <row r="1927" spans="1:7" x14ac:dyDescent="0.25">
      <c r="A1927" s="12" t="s">
        <v>2277</v>
      </c>
      <c r="B1927" s="19">
        <v>1556340015142</v>
      </c>
      <c r="C1927" s="12" t="s">
        <v>6317</v>
      </c>
      <c r="D1927" s="12" t="s">
        <v>2079</v>
      </c>
      <c r="E1927" s="6" t="s">
        <v>4063</v>
      </c>
      <c r="F1927" s="5">
        <f>decoded__2[[#This Row],[FRT_DEC]]-B1926</f>
        <v>3</v>
      </c>
      <c r="G1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INFO]]))),G1926)</f>
        <v>62</v>
      </c>
    </row>
    <row r="1928" spans="1:7" x14ac:dyDescent="0.25">
      <c r="A1928" s="12" t="s">
        <v>2278</v>
      </c>
      <c r="B1928" s="19">
        <v>1556340015168</v>
      </c>
      <c r="C1928" s="12" t="s">
        <v>6318</v>
      </c>
      <c r="D1928" s="12" t="s">
        <v>12</v>
      </c>
      <c r="E1928" s="6" t="s">
        <v>4</v>
      </c>
      <c r="F1928" s="5">
        <f>decoded__2[[#This Row],[FRT_DEC]]-B1927</f>
        <v>26</v>
      </c>
      <c r="G1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INFO]]))),G1927)</f>
        <v>62</v>
      </c>
    </row>
    <row r="1929" spans="1:7" x14ac:dyDescent="0.25">
      <c r="A1929" s="12" t="s">
        <v>2279</v>
      </c>
      <c r="B1929" s="19">
        <v>1556340015172</v>
      </c>
      <c r="C1929" s="12" t="s">
        <v>6319</v>
      </c>
      <c r="D1929" s="12" t="s">
        <v>8</v>
      </c>
      <c r="E1929" s="6" t="s">
        <v>4078</v>
      </c>
      <c r="F1929" s="5">
        <f>decoded__2[[#This Row],[FRT_DEC]]-B1928</f>
        <v>4</v>
      </c>
      <c r="G1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INFO]]))),G1928)</f>
        <v>62</v>
      </c>
    </row>
    <row r="1930" spans="1:7" x14ac:dyDescent="0.25">
      <c r="A1930" s="12" t="s">
        <v>2280</v>
      </c>
      <c r="B1930" s="19">
        <v>1556340015536</v>
      </c>
      <c r="C1930" s="12" t="s">
        <v>6320</v>
      </c>
      <c r="D1930" s="12" t="s">
        <v>12</v>
      </c>
      <c r="E1930" s="6" t="s">
        <v>4</v>
      </c>
      <c r="F1930" s="5">
        <f>decoded__2[[#This Row],[FRT_DEC]]-B1929</f>
        <v>364</v>
      </c>
      <c r="G1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INFO]]))),G1929)</f>
        <v>62</v>
      </c>
    </row>
    <row r="1931" spans="1:7" x14ac:dyDescent="0.25">
      <c r="A1931" s="12" t="s">
        <v>2281</v>
      </c>
      <c r="B1931" s="19">
        <v>1556340015540</v>
      </c>
      <c r="C1931" s="12" t="s">
        <v>6321</v>
      </c>
      <c r="D1931" s="12" t="s">
        <v>8</v>
      </c>
      <c r="E1931" s="6" t="s">
        <v>4089</v>
      </c>
      <c r="F1931" s="5">
        <f>decoded__2[[#This Row],[FRT_DEC]]-B1930</f>
        <v>4</v>
      </c>
      <c r="G1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INFO]]))),G1930)</f>
        <v>62</v>
      </c>
    </row>
    <row r="1932" spans="1:7" x14ac:dyDescent="0.25">
      <c r="A1932" s="12" t="s">
        <v>2282</v>
      </c>
      <c r="B1932" s="19">
        <v>1556340015730</v>
      </c>
      <c r="C1932" s="12" t="s">
        <v>6322</v>
      </c>
      <c r="D1932" s="12" t="s">
        <v>13</v>
      </c>
      <c r="E1932" s="6" t="s">
        <v>5</v>
      </c>
      <c r="F1932" s="5">
        <f>decoded__2[[#This Row],[FRT_DEC]]-B1931</f>
        <v>190</v>
      </c>
      <c r="G1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INFO]]))),G1931)</f>
        <v>62</v>
      </c>
    </row>
    <row r="1933" spans="1:7" x14ac:dyDescent="0.25">
      <c r="A1933" s="12" t="s">
        <v>2283</v>
      </c>
      <c r="B1933" s="19">
        <v>1556340015735</v>
      </c>
      <c r="C1933" s="12" t="s">
        <v>6323</v>
      </c>
      <c r="D1933" s="12" t="s">
        <v>11</v>
      </c>
      <c r="E1933" s="6" t="s">
        <v>4010</v>
      </c>
      <c r="F1933" s="5">
        <f>decoded__2[[#This Row],[FRT_DEC]]-B1932</f>
        <v>5</v>
      </c>
      <c r="G1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INFO]]))),G1932)</f>
        <v>62</v>
      </c>
    </row>
    <row r="1934" spans="1:7" x14ac:dyDescent="0.25">
      <c r="A1934" s="12" t="s">
        <v>2284</v>
      </c>
      <c r="B1934" s="19">
        <v>1556340015806</v>
      </c>
      <c r="C1934" s="12" t="s">
        <v>6324</v>
      </c>
      <c r="D1934" s="12" t="s">
        <v>12</v>
      </c>
      <c r="E1934" s="6" t="s">
        <v>4</v>
      </c>
      <c r="F1934" s="5">
        <f>decoded__2[[#This Row],[FRT_DEC]]-B1933</f>
        <v>71</v>
      </c>
      <c r="G1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INFO]]))),G1933)</f>
        <v>62</v>
      </c>
    </row>
    <row r="1935" spans="1:7" x14ac:dyDescent="0.25">
      <c r="A1935" s="12" t="s">
        <v>2285</v>
      </c>
      <c r="B1935" s="19">
        <v>1556340015811</v>
      </c>
      <c r="C1935" s="12" t="s">
        <v>6325</v>
      </c>
      <c r="D1935" s="12" t="s">
        <v>14</v>
      </c>
      <c r="E1935" s="6" t="s">
        <v>6</v>
      </c>
      <c r="F1935" s="5">
        <f>decoded__2[[#This Row],[FRT_DEC]]-B1934</f>
        <v>5</v>
      </c>
      <c r="G1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INFO]]))),G1934)</f>
        <v>62</v>
      </c>
    </row>
    <row r="1936" spans="1:7" x14ac:dyDescent="0.25">
      <c r="A1936" s="12" t="s">
        <v>2286</v>
      </c>
      <c r="B1936" s="19">
        <v>1556340015819</v>
      </c>
      <c r="C1936" s="12" t="s">
        <v>6326</v>
      </c>
      <c r="D1936" s="12" t="s">
        <v>14</v>
      </c>
      <c r="E1936" s="6" t="s">
        <v>71</v>
      </c>
      <c r="F1936" s="5">
        <f>decoded__2[[#This Row],[FRT_DEC]]-B1935</f>
        <v>8</v>
      </c>
      <c r="G1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INFO]]))),G1935)</f>
        <v>62</v>
      </c>
    </row>
    <row r="1937" spans="1:7" x14ac:dyDescent="0.25">
      <c r="A1937" s="12" t="s">
        <v>2287</v>
      </c>
      <c r="B1937" s="19">
        <v>1556340015825</v>
      </c>
      <c r="C1937" s="12" t="s">
        <v>6327</v>
      </c>
      <c r="D1937" s="12" t="s">
        <v>73</v>
      </c>
      <c r="E1937" s="6" t="s">
        <v>2080</v>
      </c>
      <c r="F1937" s="5">
        <f>decoded__2[[#This Row],[FRT_DEC]]-B1936</f>
        <v>6</v>
      </c>
      <c r="G1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INFO]]))),G1936)</f>
        <v>62</v>
      </c>
    </row>
    <row r="1938" spans="1:7" x14ac:dyDescent="0.25">
      <c r="A1938" s="12" t="s">
        <v>2288</v>
      </c>
      <c r="B1938" s="19">
        <v>1556340015829</v>
      </c>
      <c r="C1938" s="12" t="s">
        <v>6328</v>
      </c>
      <c r="D1938" s="12" t="s">
        <v>2081</v>
      </c>
      <c r="E1938" s="6" t="s">
        <v>2083</v>
      </c>
      <c r="F1938" s="5">
        <f>decoded__2[[#This Row],[FRT_DEC]]-B1937</f>
        <v>4</v>
      </c>
      <c r="G1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INFO]]))),G1937)</f>
        <v>62</v>
      </c>
    </row>
    <row r="1939" spans="1:7" x14ac:dyDescent="0.25">
      <c r="A1939" s="12" t="s">
        <v>2289</v>
      </c>
      <c r="B1939" s="19">
        <v>1556340015832</v>
      </c>
      <c r="C1939" s="12" t="s">
        <v>6329</v>
      </c>
      <c r="D1939" s="12" t="s">
        <v>8</v>
      </c>
      <c r="E1939" s="6" t="s">
        <v>4090</v>
      </c>
      <c r="F1939" s="5">
        <f>decoded__2[[#This Row],[FRT_DEC]]-B1938</f>
        <v>3</v>
      </c>
      <c r="G1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INFO]]))),G1938)</f>
        <v>62</v>
      </c>
    </row>
    <row r="1940" spans="1:7" x14ac:dyDescent="0.25">
      <c r="A1940" s="12" t="s">
        <v>2290</v>
      </c>
      <c r="B1940" s="19">
        <v>1556340016193</v>
      </c>
      <c r="C1940" s="12" t="s">
        <v>6330</v>
      </c>
      <c r="D1940" s="12" t="s">
        <v>55</v>
      </c>
      <c r="E1940" s="6" t="s">
        <v>3994</v>
      </c>
      <c r="F1940" s="5">
        <f>decoded__2[[#This Row],[FRT_DEC]]-B1939</f>
        <v>361</v>
      </c>
      <c r="G1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INFO]]))),G1939)</f>
        <v>62</v>
      </c>
    </row>
    <row r="1941" spans="1:7" x14ac:dyDescent="0.25">
      <c r="A1941" s="12" t="s">
        <v>2291</v>
      </c>
      <c r="B1941" s="19">
        <v>1556340016195</v>
      </c>
      <c r="C1941" s="12" t="s">
        <v>6331</v>
      </c>
      <c r="D1941" s="12" t="s">
        <v>3743</v>
      </c>
      <c r="E1941" s="6" t="s">
        <v>6332</v>
      </c>
      <c r="F1941" s="5">
        <f>decoded__2[[#This Row],[FRT_DEC]]-B1940</f>
        <v>2</v>
      </c>
      <c r="G1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INFO]]))),G1940)</f>
        <v>62</v>
      </c>
    </row>
    <row r="1942" spans="1:7" x14ac:dyDescent="0.25">
      <c r="A1942" s="12" t="s">
        <v>2292</v>
      </c>
      <c r="B1942" s="19">
        <v>1556340016199</v>
      </c>
      <c r="C1942" s="12" t="s">
        <v>6333</v>
      </c>
      <c r="D1942" s="12" t="s">
        <v>3743</v>
      </c>
      <c r="E1942" s="6" t="s">
        <v>3983</v>
      </c>
      <c r="F1942" s="5">
        <f>decoded__2[[#This Row],[FRT_DEC]]-B1941</f>
        <v>4</v>
      </c>
      <c r="G1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INFO]]))),G1941)</f>
        <v>62</v>
      </c>
    </row>
    <row r="1943" spans="1:7" x14ac:dyDescent="0.25">
      <c r="A1943" s="12" t="s">
        <v>2293</v>
      </c>
      <c r="B1943" s="19">
        <v>1556340016231</v>
      </c>
      <c r="C1943" s="12" t="s">
        <v>6334</v>
      </c>
      <c r="D1943" s="12" t="s">
        <v>267</v>
      </c>
      <c r="E1943" s="6" t="s">
        <v>1082</v>
      </c>
      <c r="F1943" s="5">
        <f>decoded__2[[#This Row],[FRT_DEC]]-B1942</f>
        <v>32</v>
      </c>
      <c r="G1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INFO]]))),G1942)</f>
        <v>62</v>
      </c>
    </row>
    <row r="1944" spans="1:7" x14ac:dyDescent="0.25">
      <c r="A1944" s="12" t="s">
        <v>2294</v>
      </c>
      <c r="B1944" s="19">
        <v>1556340016235</v>
      </c>
      <c r="C1944" s="12" t="s">
        <v>6335</v>
      </c>
      <c r="D1944" s="12" t="s">
        <v>269</v>
      </c>
      <c r="E1944" s="6" t="s">
        <v>4092</v>
      </c>
      <c r="F1944" s="5">
        <f>decoded__2[[#This Row],[FRT_DEC]]-B1943</f>
        <v>4</v>
      </c>
      <c r="G1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INFO]]))),G1943)</f>
        <v>62</v>
      </c>
    </row>
    <row r="1945" spans="1:7" x14ac:dyDescent="0.25">
      <c r="A1945" s="12" t="s">
        <v>2295</v>
      </c>
      <c r="B1945" s="19">
        <v>1556340016249</v>
      </c>
      <c r="C1945" s="12" t="s">
        <v>6336</v>
      </c>
      <c r="D1945" s="12" t="s">
        <v>11</v>
      </c>
      <c r="E1945" s="6" t="s">
        <v>4011</v>
      </c>
      <c r="F1945" s="5">
        <f>decoded__2[[#This Row],[FRT_DEC]]-B1944</f>
        <v>14</v>
      </c>
      <c r="G1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INFO]]))),G1944)</f>
        <v>62</v>
      </c>
    </row>
    <row r="1946" spans="1:7" x14ac:dyDescent="0.25">
      <c r="A1946" s="12" t="s">
        <v>2296</v>
      </c>
      <c r="B1946" s="19">
        <v>1556340016269</v>
      </c>
      <c r="C1946" s="12" t="s">
        <v>6337</v>
      </c>
      <c r="D1946" s="12" t="s">
        <v>52</v>
      </c>
      <c r="E1946" s="6" t="s">
        <v>56</v>
      </c>
      <c r="F1946" s="5">
        <f>decoded__2[[#This Row],[FRT_DEC]]-B1945</f>
        <v>20</v>
      </c>
      <c r="G1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INFO]]))),G1945)</f>
        <v>62</v>
      </c>
    </row>
    <row r="1947" spans="1:7" x14ac:dyDescent="0.25">
      <c r="A1947" s="12" t="s">
        <v>2297</v>
      </c>
      <c r="B1947" s="19">
        <v>1556340016275</v>
      </c>
      <c r="C1947" s="12" t="s">
        <v>6338</v>
      </c>
      <c r="D1947" s="12" t="s">
        <v>272</v>
      </c>
      <c r="E1947" s="6" t="s">
        <v>6339</v>
      </c>
      <c r="F1947" s="5">
        <f>decoded__2[[#This Row],[FRT_DEC]]-B1946</f>
        <v>6</v>
      </c>
      <c r="G1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INFO]]))),G1946)</f>
        <v>62</v>
      </c>
    </row>
    <row r="1948" spans="1:7" x14ac:dyDescent="0.25">
      <c r="A1948" s="12" t="s">
        <v>2298</v>
      </c>
      <c r="B1948" s="19">
        <v>1556340016282</v>
      </c>
      <c r="C1948" s="12" t="s">
        <v>6340</v>
      </c>
      <c r="D1948" s="12" t="s">
        <v>1131</v>
      </c>
      <c r="E1948" s="6" t="s">
        <v>3767</v>
      </c>
      <c r="F1948" s="5">
        <f>decoded__2[[#This Row],[FRT_DEC]]-B1947</f>
        <v>7</v>
      </c>
      <c r="G1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INFO]]))),G1947)</f>
        <v>62</v>
      </c>
    </row>
    <row r="1949" spans="1:7" x14ac:dyDescent="0.25">
      <c r="A1949" s="12" t="s">
        <v>2299</v>
      </c>
      <c r="B1949" s="19">
        <v>1556340016289</v>
      </c>
      <c r="C1949" s="12" t="s">
        <v>6341</v>
      </c>
      <c r="D1949" s="12" t="s">
        <v>97</v>
      </c>
      <c r="E1949" s="6" t="s">
        <v>2131</v>
      </c>
      <c r="F1949" s="5">
        <f>decoded__2[[#This Row],[FRT_DEC]]-B1948</f>
        <v>7</v>
      </c>
      <c r="G1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INFO]]))),G1948)</f>
        <v>62</v>
      </c>
    </row>
    <row r="1950" spans="1:7" x14ac:dyDescent="0.25">
      <c r="A1950" s="12" t="s">
        <v>2300</v>
      </c>
      <c r="B1950" s="19">
        <v>1556340016310</v>
      </c>
      <c r="C1950" s="12" t="s">
        <v>6342</v>
      </c>
      <c r="D1950" s="12" t="s">
        <v>3726</v>
      </c>
      <c r="E1950" s="6" t="s">
        <v>6343</v>
      </c>
      <c r="F1950" s="5">
        <f>decoded__2[[#This Row],[FRT_DEC]]-B1949</f>
        <v>21</v>
      </c>
      <c r="G1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INFO]]))),G1949)</f>
        <v>62</v>
      </c>
    </row>
    <row r="1951" spans="1:7" x14ac:dyDescent="0.25">
      <c r="A1951" s="12" t="s">
        <v>2301</v>
      </c>
      <c r="B1951" s="19">
        <v>1556340016312</v>
      </c>
      <c r="C1951" s="12" t="s">
        <v>6344</v>
      </c>
      <c r="D1951" s="12" t="s">
        <v>3726</v>
      </c>
      <c r="E1951" s="6" t="s">
        <v>3986</v>
      </c>
      <c r="F1951" s="5">
        <f>decoded__2[[#This Row],[FRT_DEC]]-B1950</f>
        <v>2</v>
      </c>
      <c r="G1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INFO]]))),G1950)</f>
        <v>62</v>
      </c>
    </row>
    <row r="1952" spans="1:7" x14ac:dyDescent="0.25">
      <c r="A1952" s="12" t="s">
        <v>2302</v>
      </c>
      <c r="B1952" s="19">
        <v>1556340017544</v>
      </c>
      <c r="C1952" s="12" t="s">
        <v>6345</v>
      </c>
      <c r="D1952" s="12" t="s">
        <v>275</v>
      </c>
      <c r="E1952" s="6" t="s">
        <v>4096</v>
      </c>
      <c r="F1952" s="5">
        <f>decoded__2[[#This Row],[FRT_DEC]]-B1951</f>
        <v>1232</v>
      </c>
      <c r="G1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INFO]]))),G1951)</f>
        <v>62</v>
      </c>
    </row>
    <row r="1953" spans="1:7" x14ac:dyDescent="0.25">
      <c r="A1953" s="12" t="s">
        <v>2303</v>
      </c>
      <c r="B1953" s="19">
        <v>1556340017585</v>
      </c>
      <c r="C1953" s="12" t="s">
        <v>6346</v>
      </c>
      <c r="D1953" s="12" t="s">
        <v>12</v>
      </c>
      <c r="E1953" s="6" t="s">
        <v>4</v>
      </c>
      <c r="F1953" s="5">
        <f>decoded__2[[#This Row],[FRT_DEC]]-B1952</f>
        <v>41</v>
      </c>
      <c r="G1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INFO]]))),G1952)</f>
        <v>62</v>
      </c>
    </row>
    <row r="1954" spans="1:7" x14ac:dyDescent="0.25">
      <c r="A1954" s="12" t="s">
        <v>2304</v>
      </c>
      <c r="B1954" s="19">
        <v>1556340017589</v>
      </c>
      <c r="C1954" s="12" t="s">
        <v>6347</v>
      </c>
      <c r="D1954" s="12" t="s">
        <v>8</v>
      </c>
      <c r="E1954" s="6" t="s">
        <v>4080</v>
      </c>
      <c r="F1954" s="5">
        <f>decoded__2[[#This Row],[FRT_DEC]]-B1953</f>
        <v>4</v>
      </c>
      <c r="G1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INFO]]))),G1953)</f>
        <v>62</v>
      </c>
    </row>
    <row r="1955" spans="1:7" x14ac:dyDescent="0.25">
      <c r="A1955" s="12" t="s">
        <v>2305</v>
      </c>
      <c r="B1955" s="19">
        <v>1556340018873</v>
      </c>
      <c r="C1955" s="12" t="s">
        <v>6348</v>
      </c>
      <c r="D1955" s="12" t="s">
        <v>15</v>
      </c>
      <c r="E1955" s="6" t="s">
        <v>6349</v>
      </c>
      <c r="F1955" s="5">
        <f>decoded__2[[#This Row],[FRT_DEC]]-B1954</f>
        <v>1284</v>
      </c>
      <c r="G1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INFO]]))),G1954)</f>
        <v>62</v>
      </c>
    </row>
    <row r="1956" spans="1:7" x14ac:dyDescent="0.25">
      <c r="A1956" s="12" t="s">
        <v>2306</v>
      </c>
      <c r="B1956" s="19">
        <v>1556340018877</v>
      </c>
      <c r="C1956" s="12" t="s">
        <v>6350</v>
      </c>
      <c r="D1956" s="12" t="s">
        <v>15</v>
      </c>
      <c r="E1956" s="6" t="s">
        <v>3987</v>
      </c>
      <c r="F1956" s="5">
        <f>decoded__2[[#This Row],[FRT_DEC]]-B1955</f>
        <v>4</v>
      </c>
      <c r="G1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INFO]]))),G1955)</f>
        <v>62</v>
      </c>
    </row>
    <row r="1957" spans="1:7" x14ac:dyDescent="0.25">
      <c r="A1957" s="12" t="s">
        <v>2307</v>
      </c>
      <c r="B1957" s="19">
        <v>1556340018879</v>
      </c>
      <c r="C1957" s="12" t="s">
        <v>6351</v>
      </c>
      <c r="D1957" s="12" t="s">
        <v>3744</v>
      </c>
      <c r="E1957" s="6" t="s">
        <v>6352</v>
      </c>
      <c r="F1957" s="5">
        <f>decoded__2[[#This Row],[FRT_DEC]]-B1956</f>
        <v>2</v>
      </c>
      <c r="G1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INFO]]))),G1956)</f>
        <v>62</v>
      </c>
    </row>
    <row r="1958" spans="1:7" x14ac:dyDescent="0.25">
      <c r="A1958" s="12" t="s">
        <v>2308</v>
      </c>
      <c r="B1958" s="19">
        <v>1556340018882</v>
      </c>
      <c r="C1958" s="12" t="s">
        <v>6353</v>
      </c>
      <c r="D1958" s="12" t="s">
        <v>3744</v>
      </c>
      <c r="E1958" s="6" t="s">
        <v>3988</v>
      </c>
      <c r="F1958" s="5">
        <f>decoded__2[[#This Row],[FRT_DEC]]-B1957</f>
        <v>3</v>
      </c>
      <c r="G1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INFO]]))),G1957)</f>
        <v>62</v>
      </c>
    </row>
    <row r="1959" spans="1:7" x14ac:dyDescent="0.25">
      <c r="A1959" s="12" t="s">
        <v>2309</v>
      </c>
      <c r="B1959" s="19">
        <v>1556340018916</v>
      </c>
      <c r="C1959" s="12" t="s">
        <v>6354</v>
      </c>
      <c r="D1959" s="12" t="s">
        <v>3765</v>
      </c>
      <c r="E1959" s="6" t="s">
        <v>3766</v>
      </c>
      <c r="F1959" s="5">
        <f>decoded__2[[#This Row],[FRT_DEC]]-B1958</f>
        <v>34</v>
      </c>
      <c r="G1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INFO]]))),G1958)</f>
        <v>62</v>
      </c>
    </row>
    <row r="1960" spans="1:7" ht="30" x14ac:dyDescent="0.25">
      <c r="A1960" s="12" t="s">
        <v>2310</v>
      </c>
      <c r="B1960" s="19">
        <v>1556340018919</v>
      </c>
      <c r="C1960" s="12" t="s">
        <v>6355</v>
      </c>
      <c r="D1960" s="12" t="s">
        <v>267</v>
      </c>
      <c r="E1960" s="6" t="s">
        <v>281</v>
      </c>
      <c r="F1960" s="5">
        <f>decoded__2[[#This Row],[FRT_DEC]]-B1959</f>
        <v>3</v>
      </c>
      <c r="G1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INFO]]))),G1959)</f>
        <v>62</v>
      </c>
    </row>
    <row r="1961" spans="1:7" x14ac:dyDescent="0.25">
      <c r="A1961" s="12" t="s">
        <v>2311</v>
      </c>
      <c r="B1961" s="19">
        <v>1556340018921</v>
      </c>
      <c r="C1961" s="12" t="s">
        <v>6356</v>
      </c>
      <c r="D1961" s="12" t="s">
        <v>269</v>
      </c>
      <c r="E1961" s="6" t="s">
        <v>283</v>
      </c>
      <c r="F1961" s="5">
        <f>decoded__2[[#This Row],[FRT_DEC]]-B1960</f>
        <v>2</v>
      </c>
      <c r="G1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INFO]]))),G1960)</f>
        <v>62</v>
      </c>
    </row>
    <row r="1962" spans="1:7" x14ac:dyDescent="0.25">
      <c r="A1962" s="12" t="s">
        <v>2312</v>
      </c>
      <c r="B1962" s="19">
        <v>1556340018926</v>
      </c>
      <c r="C1962" s="12" t="s">
        <v>6357</v>
      </c>
      <c r="D1962" s="12" t="s">
        <v>1131</v>
      </c>
      <c r="E1962" s="6" t="s">
        <v>2132</v>
      </c>
      <c r="F1962" s="5">
        <f>decoded__2[[#This Row],[FRT_DEC]]-B1961</f>
        <v>5</v>
      </c>
      <c r="G1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INFO]]))),G1961)</f>
        <v>62</v>
      </c>
    </row>
    <row r="1963" spans="1:7" x14ac:dyDescent="0.25">
      <c r="A1963" s="12" t="s">
        <v>2313</v>
      </c>
      <c r="B1963" s="19">
        <v>1556340018933</v>
      </c>
      <c r="C1963" s="12" t="s">
        <v>6358</v>
      </c>
      <c r="D1963" s="12" t="s">
        <v>97</v>
      </c>
      <c r="E1963" s="6" t="s">
        <v>2133</v>
      </c>
      <c r="F1963" s="5">
        <f>decoded__2[[#This Row],[FRT_DEC]]-B1962</f>
        <v>7</v>
      </c>
      <c r="G1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INFO]]))),G1962)</f>
        <v>62</v>
      </c>
    </row>
    <row r="1964" spans="1:7" x14ac:dyDescent="0.25">
      <c r="A1964" s="12" t="s">
        <v>2314</v>
      </c>
      <c r="B1964" s="19">
        <v>1556340018936</v>
      </c>
      <c r="C1964" s="12" t="s">
        <v>6359</v>
      </c>
      <c r="D1964" s="12" t="s">
        <v>97</v>
      </c>
      <c r="E1964" s="6" t="s">
        <v>2134</v>
      </c>
      <c r="F1964" s="5">
        <f>decoded__2[[#This Row],[FRT_DEC]]-B1963</f>
        <v>3</v>
      </c>
      <c r="G1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INFO]]))),G1963)</f>
        <v>62</v>
      </c>
    </row>
    <row r="1965" spans="1:7" x14ac:dyDescent="0.25">
      <c r="A1965" s="12" t="s">
        <v>2315</v>
      </c>
      <c r="B1965" s="19">
        <v>1556340018947</v>
      </c>
      <c r="C1965" s="12" t="s">
        <v>6360</v>
      </c>
      <c r="D1965" s="12" t="s">
        <v>272</v>
      </c>
      <c r="E1965" s="6" t="s">
        <v>6361</v>
      </c>
      <c r="F1965" s="5">
        <f>decoded__2[[#This Row],[FRT_DEC]]-B1964</f>
        <v>11</v>
      </c>
      <c r="G1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INFO]]))),G1964)</f>
        <v>62</v>
      </c>
    </row>
    <row r="1966" spans="1:7" x14ac:dyDescent="0.25">
      <c r="A1966" s="12" t="s">
        <v>2316</v>
      </c>
      <c r="B1966" s="19">
        <v>1556340019475</v>
      </c>
      <c r="C1966" s="12" t="s">
        <v>6362</v>
      </c>
      <c r="D1966" s="12" t="s">
        <v>1131</v>
      </c>
      <c r="E1966" s="6" t="s">
        <v>2135</v>
      </c>
      <c r="F1966" s="5">
        <f>decoded__2[[#This Row],[FRT_DEC]]-B1965</f>
        <v>528</v>
      </c>
      <c r="G1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INFO]]))),G1965)</f>
        <v>62</v>
      </c>
    </row>
    <row r="1967" spans="1:7" x14ac:dyDescent="0.25">
      <c r="A1967" s="12" t="s">
        <v>2317</v>
      </c>
      <c r="B1967" s="19">
        <v>1556340019480</v>
      </c>
      <c r="C1967" s="12" t="s">
        <v>6363</v>
      </c>
      <c r="D1967" s="12" t="s">
        <v>97</v>
      </c>
      <c r="E1967" s="6" t="s">
        <v>2136</v>
      </c>
      <c r="F1967" s="5">
        <f>decoded__2[[#This Row],[FRT_DEC]]-B1966</f>
        <v>5</v>
      </c>
      <c r="G1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INFO]]))),G1966)</f>
        <v>62</v>
      </c>
    </row>
    <row r="1968" spans="1:7" x14ac:dyDescent="0.25">
      <c r="A1968" s="12" t="s">
        <v>2318</v>
      </c>
      <c r="B1968" s="19">
        <v>1556340019493</v>
      </c>
      <c r="C1968" s="12" t="s">
        <v>6364</v>
      </c>
      <c r="D1968" s="12" t="s">
        <v>3727</v>
      </c>
      <c r="E1968" s="6" t="s">
        <v>4097</v>
      </c>
      <c r="F1968" s="5">
        <f>decoded__2[[#This Row],[FRT_DEC]]-B1967</f>
        <v>13</v>
      </c>
      <c r="G1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INFO]]))),G1967)</f>
        <v>62</v>
      </c>
    </row>
    <row r="1969" spans="1:7" x14ac:dyDescent="0.25">
      <c r="A1969" s="12" t="s">
        <v>2319</v>
      </c>
      <c r="B1969" s="19">
        <v>1556340019651</v>
      </c>
      <c r="C1969" s="12" t="s">
        <v>6365</v>
      </c>
      <c r="D1969" s="12" t="s">
        <v>289</v>
      </c>
      <c r="E1969" s="6" t="s">
        <v>4098</v>
      </c>
      <c r="F1969" s="5">
        <f>decoded__2[[#This Row],[FRT_DEC]]-B1968</f>
        <v>158</v>
      </c>
      <c r="G1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INFO]]))),G1968)</f>
        <v>62</v>
      </c>
    </row>
    <row r="1970" spans="1:7" x14ac:dyDescent="0.25">
      <c r="A1970" s="12" t="s">
        <v>2320</v>
      </c>
      <c r="B1970" s="19">
        <v>1556340020969</v>
      </c>
      <c r="C1970" s="12" t="s">
        <v>6366</v>
      </c>
      <c r="D1970" s="12" t="s">
        <v>109</v>
      </c>
      <c r="E1970" s="6" t="s">
        <v>4099</v>
      </c>
      <c r="F1970" s="5">
        <f>decoded__2[[#This Row],[FRT_DEC]]-B1969</f>
        <v>1318</v>
      </c>
      <c r="G1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INFO]]))),G1969)</f>
        <v>62</v>
      </c>
    </row>
    <row r="1971" spans="1:7" x14ac:dyDescent="0.25">
      <c r="A1971" s="12" t="s">
        <v>2321</v>
      </c>
      <c r="B1971" s="19">
        <v>1556340020972</v>
      </c>
      <c r="C1971" s="12" t="s">
        <v>6367</v>
      </c>
      <c r="D1971" s="12" t="s">
        <v>3742</v>
      </c>
      <c r="E1971" s="6" t="s">
        <v>6368</v>
      </c>
      <c r="F1971" s="5">
        <f>decoded__2[[#This Row],[FRT_DEC]]-B1970</f>
        <v>3</v>
      </c>
      <c r="G1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INFO]]))),G1970)</f>
        <v>62</v>
      </c>
    </row>
    <row r="1972" spans="1:7" x14ac:dyDescent="0.25">
      <c r="A1972" s="12" t="s">
        <v>2322</v>
      </c>
      <c r="B1972" s="19">
        <v>1556340020974</v>
      </c>
      <c r="C1972" s="12" t="s">
        <v>6369</v>
      </c>
      <c r="D1972" s="12" t="s">
        <v>3742</v>
      </c>
      <c r="E1972" s="6" t="s">
        <v>3982</v>
      </c>
      <c r="F1972" s="5">
        <f>decoded__2[[#This Row],[FRT_DEC]]-B1971</f>
        <v>2</v>
      </c>
      <c r="G1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INFO]]))),G1971)</f>
        <v>62</v>
      </c>
    </row>
    <row r="1973" spans="1:7" x14ac:dyDescent="0.25">
      <c r="A1973" s="12" t="s">
        <v>2324</v>
      </c>
      <c r="B1973" s="19">
        <v>1556340021012</v>
      </c>
      <c r="C1973" s="12" t="s">
        <v>6370</v>
      </c>
      <c r="D1973" s="12" t="s">
        <v>1131</v>
      </c>
      <c r="E1973" s="6" t="s">
        <v>2137</v>
      </c>
      <c r="F1973" s="5">
        <f>decoded__2[[#This Row],[FRT_DEC]]-B1972</f>
        <v>38</v>
      </c>
      <c r="G1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INFO]]))),G1972)</f>
        <v>62</v>
      </c>
    </row>
    <row r="1974" spans="1:7" x14ac:dyDescent="0.25">
      <c r="A1974" s="12" t="s">
        <v>2325</v>
      </c>
      <c r="B1974" s="19">
        <v>1556340021017</v>
      </c>
      <c r="C1974" s="12" t="s">
        <v>6371</v>
      </c>
      <c r="D1974" s="12" t="s">
        <v>97</v>
      </c>
      <c r="E1974" s="6" t="s">
        <v>2138</v>
      </c>
      <c r="F1974" s="5">
        <f>decoded__2[[#This Row],[FRT_DEC]]-B1973</f>
        <v>5</v>
      </c>
      <c r="G1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INFO]]))),G1973)</f>
        <v>62</v>
      </c>
    </row>
    <row r="1975" spans="1:7" x14ac:dyDescent="0.25">
      <c r="A1975" s="12" t="s">
        <v>2326</v>
      </c>
      <c r="B1975" s="19">
        <v>1556340021170</v>
      </c>
      <c r="C1975" s="12" t="s">
        <v>6372</v>
      </c>
      <c r="D1975" s="12" t="s">
        <v>110</v>
      </c>
      <c r="E1975" s="6" t="s">
        <v>290</v>
      </c>
      <c r="F1975" s="5">
        <f>decoded__2[[#This Row],[FRT_DEC]]-B1974</f>
        <v>153</v>
      </c>
      <c r="G1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INFO]]))),G1974)</f>
        <v>62</v>
      </c>
    </row>
    <row r="1976" spans="1:7" x14ac:dyDescent="0.25">
      <c r="A1976" s="12" t="s">
        <v>2327</v>
      </c>
      <c r="B1976" s="19">
        <v>1556340021175</v>
      </c>
      <c r="C1976" s="12" t="s">
        <v>6373</v>
      </c>
      <c r="D1976" s="12" t="s">
        <v>112</v>
      </c>
      <c r="E1976" s="6" t="s">
        <v>3769</v>
      </c>
      <c r="F1976" s="5">
        <f>decoded__2[[#This Row],[FRT_DEC]]-B1975</f>
        <v>5</v>
      </c>
      <c r="G1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INFO]]))),G1975)</f>
        <v>62</v>
      </c>
    </row>
    <row r="1977" spans="1:7" x14ac:dyDescent="0.25">
      <c r="A1977" s="12" t="s">
        <v>2328</v>
      </c>
      <c r="B1977" s="19">
        <v>1556340021195</v>
      </c>
      <c r="C1977" s="12" t="s">
        <v>6374</v>
      </c>
      <c r="D1977" s="12" t="s">
        <v>1131</v>
      </c>
      <c r="E1977" s="6" t="s">
        <v>2139</v>
      </c>
      <c r="F1977" s="5">
        <f>decoded__2[[#This Row],[FRT_DEC]]-B1976</f>
        <v>20</v>
      </c>
      <c r="G1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INFO]]))),G1976)</f>
        <v>62</v>
      </c>
    </row>
    <row r="1978" spans="1:7" x14ac:dyDescent="0.25">
      <c r="A1978" s="12" t="s">
        <v>2329</v>
      </c>
      <c r="B1978" s="19">
        <v>1556340021199</v>
      </c>
      <c r="C1978" s="12" t="s">
        <v>6375</v>
      </c>
      <c r="D1978" s="12" t="s">
        <v>97</v>
      </c>
      <c r="E1978" s="6" t="s">
        <v>2140</v>
      </c>
      <c r="F1978" s="5">
        <f>decoded__2[[#This Row],[FRT_DEC]]-B1977</f>
        <v>4</v>
      </c>
      <c r="G1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INFO]]))),G1977)</f>
        <v>62</v>
      </c>
    </row>
    <row r="1979" spans="1:7" x14ac:dyDescent="0.25">
      <c r="A1979" s="12" t="s">
        <v>2330</v>
      </c>
      <c r="B1979" s="19">
        <v>1556340021287</v>
      </c>
      <c r="C1979" s="12" t="s">
        <v>6376</v>
      </c>
      <c r="D1979" s="12" t="s">
        <v>1131</v>
      </c>
      <c r="E1979" s="6" t="s">
        <v>2141</v>
      </c>
      <c r="F1979" s="5">
        <f>decoded__2[[#This Row],[FRT_DEC]]-B1978</f>
        <v>88</v>
      </c>
      <c r="G1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INFO]]))),G1978)</f>
        <v>62</v>
      </c>
    </row>
    <row r="1980" spans="1:7" x14ac:dyDescent="0.25">
      <c r="A1980" s="12" t="s">
        <v>2331</v>
      </c>
      <c r="B1980" s="19">
        <v>1556340021291</v>
      </c>
      <c r="C1980" s="12" t="s">
        <v>6377</v>
      </c>
      <c r="D1980" s="12" t="s">
        <v>97</v>
      </c>
      <c r="E1980" s="6" t="s">
        <v>2142</v>
      </c>
      <c r="F1980" s="5">
        <f>decoded__2[[#This Row],[FRT_DEC]]-B1979</f>
        <v>4</v>
      </c>
      <c r="G1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INFO]]))),G1979)</f>
        <v>62</v>
      </c>
    </row>
    <row r="1981" spans="1:7" x14ac:dyDescent="0.25">
      <c r="A1981" s="12" t="s">
        <v>2332</v>
      </c>
      <c r="B1981" s="19">
        <v>1556340021297</v>
      </c>
      <c r="C1981" s="12" t="s">
        <v>6378</v>
      </c>
      <c r="D1981" s="12" t="s">
        <v>11</v>
      </c>
      <c r="E1981" s="6" t="s">
        <v>4006</v>
      </c>
      <c r="F1981" s="5">
        <f>decoded__2[[#This Row],[FRT_DEC]]-B1980</f>
        <v>6</v>
      </c>
      <c r="G1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INFO]]))),G1980)</f>
        <v>62</v>
      </c>
    </row>
    <row r="1982" spans="1:7" x14ac:dyDescent="0.25">
      <c r="A1982" s="12" t="s">
        <v>2333</v>
      </c>
      <c r="B1982" s="19">
        <v>1556340021370</v>
      </c>
      <c r="C1982" s="12" t="s">
        <v>6379</v>
      </c>
      <c r="D1982" s="12" t="s">
        <v>52</v>
      </c>
      <c r="E1982" s="6" t="s">
        <v>2078</v>
      </c>
      <c r="F1982" s="5">
        <f>decoded__2[[#This Row],[FRT_DEC]]-B1981</f>
        <v>73</v>
      </c>
      <c r="G1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INFO]]))),G1981)</f>
        <v>62</v>
      </c>
    </row>
    <row r="1983" spans="1:7" x14ac:dyDescent="0.25">
      <c r="A1983" s="12" t="s">
        <v>2334</v>
      </c>
      <c r="B1983" s="19">
        <v>1556340021372</v>
      </c>
      <c r="C1983" s="12" t="s">
        <v>6380</v>
      </c>
      <c r="D1983" s="12" t="s">
        <v>2079</v>
      </c>
      <c r="E1983" s="6" t="s">
        <v>4063</v>
      </c>
      <c r="F1983" s="5">
        <f>decoded__2[[#This Row],[FRT_DEC]]-B1982</f>
        <v>2</v>
      </c>
      <c r="G1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INFO]]))),G1982)</f>
        <v>62</v>
      </c>
    </row>
    <row r="1984" spans="1:7" x14ac:dyDescent="0.25">
      <c r="A1984" s="12" t="s">
        <v>2335</v>
      </c>
      <c r="B1984" s="19">
        <v>1556340021414</v>
      </c>
      <c r="C1984" s="12" t="s">
        <v>6381</v>
      </c>
      <c r="D1984" s="12" t="s">
        <v>12</v>
      </c>
      <c r="E1984" s="6" t="s">
        <v>4</v>
      </c>
      <c r="F1984" s="5">
        <f>decoded__2[[#This Row],[FRT_DEC]]-B1983</f>
        <v>42</v>
      </c>
      <c r="G1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INFO]]))),G1983)</f>
        <v>62</v>
      </c>
    </row>
    <row r="1985" spans="1:7" x14ac:dyDescent="0.25">
      <c r="A1985" s="12" t="s">
        <v>2336</v>
      </c>
      <c r="B1985" s="19">
        <v>1556340021418</v>
      </c>
      <c r="C1985" s="12" t="s">
        <v>6382</v>
      </c>
      <c r="D1985" s="12" t="s">
        <v>8</v>
      </c>
      <c r="E1985" s="6" t="s">
        <v>4089</v>
      </c>
      <c r="F1985" s="5">
        <f>decoded__2[[#This Row],[FRT_DEC]]-B1984</f>
        <v>4</v>
      </c>
      <c r="G1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INFO]]))),G1984)</f>
        <v>62</v>
      </c>
    </row>
    <row r="1986" spans="1:7" x14ac:dyDescent="0.25">
      <c r="A1986" s="12" t="s">
        <v>2337</v>
      </c>
      <c r="B1986" s="19">
        <v>1556340021628</v>
      </c>
      <c r="C1986" s="12" t="s">
        <v>6383</v>
      </c>
      <c r="D1986" s="12" t="s">
        <v>13</v>
      </c>
      <c r="E1986" s="6" t="s">
        <v>5</v>
      </c>
      <c r="F1986" s="5">
        <f>decoded__2[[#This Row],[FRT_DEC]]-B1985</f>
        <v>210</v>
      </c>
      <c r="G1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INFO]]))),G1985)</f>
        <v>62</v>
      </c>
    </row>
    <row r="1987" spans="1:7" x14ac:dyDescent="0.25">
      <c r="A1987" s="12" t="s">
        <v>2338</v>
      </c>
      <c r="B1987" s="19">
        <v>1556340021633</v>
      </c>
      <c r="C1987" s="12" t="s">
        <v>6384</v>
      </c>
      <c r="D1987" s="12" t="s">
        <v>11</v>
      </c>
      <c r="E1987" s="6" t="s">
        <v>4010</v>
      </c>
      <c r="F1987" s="5">
        <f>decoded__2[[#This Row],[FRT_DEC]]-B1986</f>
        <v>5</v>
      </c>
      <c r="G1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INFO]]))),G1986)</f>
        <v>62</v>
      </c>
    </row>
    <row r="1988" spans="1:7" x14ac:dyDescent="0.25">
      <c r="A1988" s="12" t="s">
        <v>2339</v>
      </c>
      <c r="B1988" s="19">
        <v>1556340021705</v>
      </c>
      <c r="C1988" s="12" t="s">
        <v>6385</v>
      </c>
      <c r="D1988" s="12" t="s">
        <v>12</v>
      </c>
      <c r="E1988" s="6" t="s">
        <v>4</v>
      </c>
      <c r="F1988" s="5">
        <f>decoded__2[[#This Row],[FRT_DEC]]-B1987</f>
        <v>72</v>
      </c>
      <c r="G1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INFO]]))),G1987)</f>
        <v>62</v>
      </c>
    </row>
    <row r="1989" spans="1:7" x14ac:dyDescent="0.25">
      <c r="A1989" s="12" t="s">
        <v>2340</v>
      </c>
      <c r="B1989" s="19">
        <v>1556340021708</v>
      </c>
      <c r="C1989" s="12" t="s">
        <v>6386</v>
      </c>
      <c r="D1989" s="12" t="s">
        <v>14</v>
      </c>
      <c r="E1989" s="6" t="s">
        <v>6</v>
      </c>
      <c r="F1989" s="5">
        <f>decoded__2[[#This Row],[FRT_DEC]]-B1988</f>
        <v>3</v>
      </c>
      <c r="G1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INFO]]))),G1988)</f>
        <v>62</v>
      </c>
    </row>
    <row r="1990" spans="1:7" x14ac:dyDescent="0.25">
      <c r="A1990" s="12" t="s">
        <v>2341</v>
      </c>
      <c r="B1990" s="19">
        <v>1556340021716</v>
      </c>
      <c r="C1990" s="12" t="s">
        <v>6387</v>
      </c>
      <c r="D1990" s="12" t="s">
        <v>14</v>
      </c>
      <c r="E1990" s="6" t="s">
        <v>71</v>
      </c>
      <c r="F1990" s="5">
        <f>decoded__2[[#This Row],[FRT_DEC]]-B1989</f>
        <v>8</v>
      </c>
      <c r="G1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INFO]]))),G1989)</f>
        <v>62</v>
      </c>
    </row>
    <row r="1991" spans="1:7" x14ac:dyDescent="0.25">
      <c r="A1991" s="12" t="s">
        <v>2342</v>
      </c>
      <c r="B1991" s="19">
        <v>1556340021759</v>
      </c>
      <c r="C1991" s="12" t="s">
        <v>6388</v>
      </c>
      <c r="D1991" s="12" t="s">
        <v>73</v>
      </c>
      <c r="E1991" s="6" t="s">
        <v>2080</v>
      </c>
      <c r="F1991" s="5">
        <f>decoded__2[[#This Row],[FRT_DEC]]-B1990</f>
        <v>43</v>
      </c>
      <c r="G1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INFO]]))),G1990)</f>
        <v>62</v>
      </c>
    </row>
    <row r="1992" spans="1:7" x14ac:dyDescent="0.25">
      <c r="A1992" s="12" t="s">
        <v>2343</v>
      </c>
      <c r="B1992" s="19">
        <v>1556340021779</v>
      </c>
      <c r="C1992" s="12" t="s">
        <v>6389</v>
      </c>
      <c r="D1992" s="12" t="s">
        <v>2081</v>
      </c>
      <c r="E1992" s="6" t="s">
        <v>2083</v>
      </c>
      <c r="F1992" s="5">
        <f>decoded__2[[#This Row],[FRT_DEC]]-B1991</f>
        <v>20</v>
      </c>
      <c r="G1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INFO]]))),G1991)</f>
        <v>62</v>
      </c>
    </row>
    <row r="1993" spans="1:7" x14ac:dyDescent="0.25">
      <c r="A1993" s="12" t="s">
        <v>2344</v>
      </c>
      <c r="B1993" s="19">
        <v>1556340021782</v>
      </c>
      <c r="C1993" s="12" t="s">
        <v>6390</v>
      </c>
      <c r="D1993" s="12" t="s">
        <v>8</v>
      </c>
      <c r="E1993" s="6" t="s">
        <v>4090</v>
      </c>
      <c r="F1993" s="5">
        <f>decoded__2[[#This Row],[FRT_DEC]]-B1992</f>
        <v>3</v>
      </c>
      <c r="G1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INFO]]))),G1992)</f>
        <v>62</v>
      </c>
    </row>
    <row r="1994" spans="1:7" x14ac:dyDescent="0.25">
      <c r="A1994" s="12" t="s">
        <v>2345</v>
      </c>
      <c r="B1994" s="19">
        <v>1556340022065</v>
      </c>
      <c r="C1994" s="12" t="s">
        <v>6391</v>
      </c>
      <c r="D1994" s="12" t="s">
        <v>55</v>
      </c>
      <c r="E1994" s="6" t="s">
        <v>3732</v>
      </c>
      <c r="F1994" s="5">
        <f>decoded__2[[#This Row],[FRT_DEC]]-B1993</f>
        <v>283</v>
      </c>
      <c r="G1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INFO]]))),G1993)</f>
        <v>62</v>
      </c>
    </row>
    <row r="1995" spans="1:7" x14ac:dyDescent="0.25">
      <c r="A1995" s="12" t="s">
        <v>2346</v>
      </c>
      <c r="B1995" s="19">
        <v>1556340022068</v>
      </c>
      <c r="C1995" s="12" t="s">
        <v>6392</v>
      </c>
      <c r="D1995" s="12" t="s">
        <v>3743</v>
      </c>
      <c r="E1995" s="6" t="s">
        <v>6393</v>
      </c>
      <c r="F1995" s="5">
        <f>decoded__2[[#This Row],[FRT_DEC]]-B1994</f>
        <v>3</v>
      </c>
      <c r="G1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INFO]]))),G1994)</f>
        <v>62</v>
      </c>
    </row>
    <row r="1996" spans="1:7" x14ac:dyDescent="0.25">
      <c r="A1996" s="12" t="s">
        <v>2347</v>
      </c>
      <c r="B1996" s="19">
        <v>1556340022070</v>
      </c>
      <c r="C1996" s="12" t="s">
        <v>6394</v>
      </c>
      <c r="D1996" s="12" t="s">
        <v>3743</v>
      </c>
      <c r="E1996" s="6" t="s">
        <v>3983</v>
      </c>
      <c r="F1996" s="5">
        <f>decoded__2[[#This Row],[FRT_DEC]]-B1995</f>
        <v>2</v>
      </c>
      <c r="G1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INFO]]))),G1995)</f>
        <v>62</v>
      </c>
    </row>
    <row r="1997" spans="1:7" ht="30" x14ac:dyDescent="0.25">
      <c r="A1997" s="12" t="s">
        <v>2348</v>
      </c>
      <c r="B1997" s="19">
        <v>1556340022094</v>
      </c>
      <c r="C1997" s="12" t="s">
        <v>6395</v>
      </c>
      <c r="D1997" s="12" t="s">
        <v>267</v>
      </c>
      <c r="E1997" s="6" t="s">
        <v>2119</v>
      </c>
      <c r="F1997" s="5">
        <f>decoded__2[[#This Row],[FRT_DEC]]-B1996</f>
        <v>24</v>
      </c>
      <c r="G1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INFO]]))),G1996)</f>
        <v>62</v>
      </c>
    </row>
    <row r="1998" spans="1:7" x14ac:dyDescent="0.25">
      <c r="A1998" s="12" t="s">
        <v>2349</v>
      </c>
      <c r="B1998" s="19">
        <v>1556340022098</v>
      </c>
      <c r="C1998" s="12" t="s">
        <v>6396</v>
      </c>
      <c r="D1998" s="12" t="s">
        <v>269</v>
      </c>
      <c r="E1998" s="6" t="s">
        <v>283</v>
      </c>
      <c r="F1998" s="5">
        <f>decoded__2[[#This Row],[FRT_DEC]]-B1997</f>
        <v>4</v>
      </c>
      <c r="G1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INFO]]))),G1997)</f>
        <v>62</v>
      </c>
    </row>
    <row r="1999" spans="1:7" x14ac:dyDescent="0.25">
      <c r="A1999" s="12" t="s">
        <v>2350</v>
      </c>
      <c r="B1999" s="19">
        <v>1556340022109</v>
      </c>
      <c r="C1999" s="12" t="s">
        <v>6397</v>
      </c>
      <c r="D1999" s="12" t="s">
        <v>291</v>
      </c>
      <c r="E1999" s="6" t="s">
        <v>4046</v>
      </c>
      <c r="F1999" s="5">
        <f>decoded__2[[#This Row],[FRT_DEC]]-B1998</f>
        <v>11</v>
      </c>
      <c r="G1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INFO]]))),G1998)</f>
        <v>62</v>
      </c>
    </row>
    <row r="2000" spans="1:7" x14ac:dyDescent="0.25">
      <c r="A2000" s="12" t="s">
        <v>2351</v>
      </c>
      <c r="B2000" s="19">
        <v>1556340022113</v>
      </c>
      <c r="C2000" s="12" t="s">
        <v>6398</v>
      </c>
      <c r="D2000" s="12" t="s">
        <v>11</v>
      </c>
      <c r="E2000" s="6" t="s">
        <v>4011</v>
      </c>
      <c r="F2000" s="5">
        <f>decoded__2[[#This Row],[FRT_DEC]]-B1999</f>
        <v>4</v>
      </c>
      <c r="G2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INFO]]))),G1999)</f>
        <v>62</v>
      </c>
    </row>
    <row r="2001" spans="1:7" x14ac:dyDescent="0.25">
      <c r="A2001" s="12" t="s">
        <v>2352</v>
      </c>
      <c r="B2001" s="19">
        <v>1556340022136</v>
      </c>
      <c r="C2001" s="12" t="s">
        <v>6399</v>
      </c>
      <c r="D2001" s="12" t="s">
        <v>52</v>
      </c>
      <c r="E2001" s="6" t="s">
        <v>56</v>
      </c>
      <c r="F2001" s="5">
        <f>decoded__2[[#This Row],[FRT_DEC]]-B2000</f>
        <v>23</v>
      </c>
      <c r="G2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INFO]]))),G2000)</f>
        <v>62</v>
      </c>
    </row>
    <row r="2002" spans="1:7" x14ac:dyDescent="0.25">
      <c r="A2002" s="12" t="s">
        <v>2353</v>
      </c>
      <c r="B2002" s="19">
        <v>1556340022142</v>
      </c>
      <c r="C2002" s="12" t="s">
        <v>6400</v>
      </c>
      <c r="D2002" s="12" t="s">
        <v>272</v>
      </c>
      <c r="E2002" s="6" t="s">
        <v>6401</v>
      </c>
      <c r="F2002" s="5">
        <f>decoded__2[[#This Row],[FRT_DEC]]-B2001</f>
        <v>6</v>
      </c>
      <c r="G2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INFO]]))),G2001)</f>
        <v>62</v>
      </c>
    </row>
    <row r="2003" spans="1:7" x14ac:dyDescent="0.25">
      <c r="A2003" s="12" t="s">
        <v>2354</v>
      </c>
      <c r="B2003" s="19">
        <v>1556340022148</v>
      </c>
      <c r="C2003" s="12" t="s">
        <v>6402</v>
      </c>
      <c r="D2003" s="12" t="s">
        <v>1131</v>
      </c>
      <c r="E2003" s="6" t="s">
        <v>2143</v>
      </c>
      <c r="F2003" s="5">
        <f>decoded__2[[#This Row],[FRT_DEC]]-B2002</f>
        <v>6</v>
      </c>
      <c r="G2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INFO]]))),G2002)</f>
        <v>62</v>
      </c>
    </row>
    <row r="2004" spans="1:7" x14ac:dyDescent="0.25">
      <c r="A2004" s="12" t="s">
        <v>2355</v>
      </c>
      <c r="B2004" s="19">
        <v>1556340022153</v>
      </c>
      <c r="C2004" s="12" t="s">
        <v>6403</v>
      </c>
      <c r="D2004" s="12" t="s">
        <v>1131</v>
      </c>
      <c r="E2004" s="6" t="s">
        <v>2144</v>
      </c>
      <c r="F2004" s="5">
        <f>decoded__2[[#This Row],[FRT_DEC]]-B2003</f>
        <v>5</v>
      </c>
      <c r="G2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INFO]]))),G2003)</f>
        <v>62</v>
      </c>
    </row>
    <row r="2005" spans="1:7" x14ac:dyDescent="0.25">
      <c r="A2005" s="12" t="s">
        <v>2356</v>
      </c>
      <c r="B2005" s="19">
        <v>1556340022174</v>
      </c>
      <c r="C2005" s="12" t="s">
        <v>6404</v>
      </c>
      <c r="D2005" s="12" t="s">
        <v>97</v>
      </c>
      <c r="E2005" s="6" t="s">
        <v>2131</v>
      </c>
      <c r="F2005" s="5">
        <f>decoded__2[[#This Row],[FRT_DEC]]-B2004</f>
        <v>21</v>
      </c>
      <c r="G2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INFO]]))),G2004)</f>
        <v>62</v>
      </c>
    </row>
    <row r="2006" spans="1:7" x14ac:dyDescent="0.25">
      <c r="A2006" s="12" t="s">
        <v>2357</v>
      </c>
      <c r="B2006" s="19">
        <v>1556340022196</v>
      </c>
      <c r="C2006" s="12" t="s">
        <v>6405</v>
      </c>
      <c r="D2006" s="12" t="s">
        <v>3726</v>
      </c>
      <c r="E2006" s="6" t="s">
        <v>6406</v>
      </c>
      <c r="F2006" s="5">
        <f>decoded__2[[#This Row],[FRT_DEC]]-B2005</f>
        <v>22</v>
      </c>
      <c r="G2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INFO]]))),G2005)</f>
        <v>62</v>
      </c>
    </row>
    <row r="2007" spans="1:7" x14ac:dyDescent="0.25">
      <c r="A2007" s="12" t="s">
        <v>2358</v>
      </c>
      <c r="B2007" s="19">
        <v>1556340022200</v>
      </c>
      <c r="C2007" s="12" t="s">
        <v>6407</v>
      </c>
      <c r="D2007" s="12" t="s">
        <v>3726</v>
      </c>
      <c r="E2007" s="6" t="s">
        <v>3986</v>
      </c>
      <c r="F2007" s="5">
        <f>decoded__2[[#This Row],[FRT_DEC]]-B2006</f>
        <v>4</v>
      </c>
      <c r="G2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INFO]]))),G2006)</f>
        <v>62</v>
      </c>
    </row>
    <row r="2008" spans="1:7" x14ac:dyDescent="0.25">
      <c r="A2008" s="12" t="s">
        <v>2359</v>
      </c>
      <c r="B2008" s="19">
        <v>1556340023012</v>
      </c>
      <c r="C2008" s="12" t="s">
        <v>6408</v>
      </c>
      <c r="D2008" s="12" t="s">
        <v>275</v>
      </c>
      <c r="E2008" s="6" t="s">
        <v>4096</v>
      </c>
      <c r="F2008" s="5">
        <f>decoded__2[[#This Row],[FRT_DEC]]-B2007</f>
        <v>812</v>
      </c>
      <c r="G2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INFO]]))),G2007)</f>
        <v>62</v>
      </c>
    </row>
    <row r="2009" spans="1:7" x14ac:dyDescent="0.25">
      <c r="A2009" s="12" t="s">
        <v>2360</v>
      </c>
      <c r="B2009" s="19">
        <v>1556340023052</v>
      </c>
      <c r="C2009" s="12" t="s">
        <v>6409</v>
      </c>
      <c r="D2009" s="12" t="s">
        <v>12</v>
      </c>
      <c r="E2009" s="6" t="s">
        <v>4</v>
      </c>
      <c r="F2009" s="5">
        <f>decoded__2[[#This Row],[FRT_DEC]]-B2008</f>
        <v>40</v>
      </c>
      <c r="G2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INFO]]))),G2008)</f>
        <v>62</v>
      </c>
    </row>
    <row r="2010" spans="1:7" x14ac:dyDescent="0.25">
      <c r="A2010" s="12" t="s">
        <v>2361</v>
      </c>
      <c r="B2010" s="19">
        <v>1556340023057</v>
      </c>
      <c r="C2010" s="12" t="s">
        <v>6410</v>
      </c>
      <c r="D2010" s="12" t="s">
        <v>8</v>
      </c>
      <c r="E2010" s="6" t="s">
        <v>4080</v>
      </c>
      <c r="F2010" s="5">
        <f>decoded__2[[#This Row],[FRT_DEC]]-B2009</f>
        <v>5</v>
      </c>
      <c r="G2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INFO]]))),G2009)</f>
        <v>62</v>
      </c>
    </row>
    <row r="2011" spans="1:7" x14ac:dyDescent="0.25">
      <c r="A2011" s="12" t="s">
        <v>2362</v>
      </c>
      <c r="B2011" s="19">
        <v>1556340024341</v>
      </c>
      <c r="C2011" s="12" t="s">
        <v>6411</v>
      </c>
      <c r="D2011" s="12" t="s">
        <v>15</v>
      </c>
      <c r="E2011" s="6" t="s">
        <v>6412</v>
      </c>
      <c r="F2011" s="5">
        <f>decoded__2[[#This Row],[FRT_DEC]]-B2010</f>
        <v>1284</v>
      </c>
      <c r="G2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INFO]]))),G2010)</f>
        <v>62</v>
      </c>
    </row>
    <row r="2012" spans="1:7" x14ac:dyDescent="0.25">
      <c r="A2012" s="12" t="s">
        <v>2363</v>
      </c>
      <c r="B2012" s="19">
        <v>1556340024345</v>
      </c>
      <c r="C2012" s="12" t="s">
        <v>6413</v>
      </c>
      <c r="D2012" s="12" t="s">
        <v>15</v>
      </c>
      <c r="E2012" s="6" t="s">
        <v>3987</v>
      </c>
      <c r="F2012" s="5">
        <f>decoded__2[[#This Row],[FRT_DEC]]-B2011</f>
        <v>4</v>
      </c>
      <c r="G2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INFO]]))),G2011)</f>
        <v>62</v>
      </c>
    </row>
    <row r="2013" spans="1:7" x14ac:dyDescent="0.25">
      <c r="A2013" s="12" t="s">
        <v>2364</v>
      </c>
      <c r="B2013" s="19">
        <v>1556340024347</v>
      </c>
      <c r="C2013" s="12" t="s">
        <v>6414</v>
      </c>
      <c r="D2013" s="12" t="s">
        <v>3744</v>
      </c>
      <c r="E2013" s="6" t="s">
        <v>6415</v>
      </c>
      <c r="F2013" s="5">
        <f>decoded__2[[#This Row],[FRT_DEC]]-B2012</f>
        <v>2</v>
      </c>
      <c r="G2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INFO]]))),G2012)</f>
        <v>62</v>
      </c>
    </row>
    <row r="2014" spans="1:7" x14ac:dyDescent="0.25">
      <c r="A2014" s="12" t="s">
        <v>2365</v>
      </c>
      <c r="B2014" s="19">
        <v>1556340024350</v>
      </c>
      <c r="C2014" s="12" t="s">
        <v>6416</v>
      </c>
      <c r="D2014" s="12" t="s">
        <v>3744</v>
      </c>
      <c r="E2014" s="6" t="s">
        <v>3988</v>
      </c>
      <c r="F2014" s="5">
        <f>decoded__2[[#This Row],[FRT_DEC]]-B2013</f>
        <v>3</v>
      </c>
      <c r="G2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INFO]]))),G2013)</f>
        <v>62</v>
      </c>
    </row>
    <row r="2015" spans="1:7" x14ac:dyDescent="0.25">
      <c r="A2015" s="12" t="s">
        <v>2366</v>
      </c>
      <c r="B2015" s="19">
        <v>1556340024433</v>
      </c>
      <c r="C2015" s="12" t="s">
        <v>6417</v>
      </c>
      <c r="D2015" s="12" t="s">
        <v>3765</v>
      </c>
      <c r="E2015" s="6" t="s">
        <v>3766</v>
      </c>
      <c r="F2015" s="5">
        <f>decoded__2[[#This Row],[FRT_DEC]]-B2014</f>
        <v>83</v>
      </c>
      <c r="G2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INFO]]))),G2014)</f>
        <v>62</v>
      </c>
    </row>
    <row r="2016" spans="1:7" ht="30" x14ac:dyDescent="0.25">
      <c r="A2016" s="12" t="s">
        <v>2367</v>
      </c>
      <c r="B2016" s="19">
        <v>1556340024436</v>
      </c>
      <c r="C2016" s="12" t="s">
        <v>6418</v>
      </c>
      <c r="D2016" s="12" t="s">
        <v>267</v>
      </c>
      <c r="E2016" s="6" t="s">
        <v>2163</v>
      </c>
      <c r="F2016" s="5">
        <f>decoded__2[[#This Row],[FRT_DEC]]-B2015</f>
        <v>3</v>
      </c>
      <c r="G2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INFO]]))),G2015)</f>
        <v>62</v>
      </c>
    </row>
    <row r="2017" spans="1:7" x14ac:dyDescent="0.25">
      <c r="A2017" s="12" t="s">
        <v>2368</v>
      </c>
      <c r="B2017" s="19">
        <v>1556340024439</v>
      </c>
      <c r="C2017" s="12" t="s">
        <v>6419</v>
      </c>
      <c r="D2017" s="12" t="s">
        <v>269</v>
      </c>
      <c r="E2017" s="6" t="s">
        <v>298</v>
      </c>
      <c r="F2017" s="5">
        <f>decoded__2[[#This Row],[FRT_DEC]]-B2016</f>
        <v>3</v>
      </c>
      <c r="G2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INFO]]))),G2016)</f>
        <v>62</v>
      </c>
    </row>
    <row r="2018" spans="1:7" x14ac:dyDescent="0.25">
      <c r="A2018" s="12" t="s">
        <v>2369</v>
      </c>
      <c r="B2018" s="19">
        <v>1556340024445</v>
      </c>
      <c r="C2018" s="12" t="s">
        <v>6420</v>
      </c>
      <c r="D2018" s="12" t="s">
        <v>57</v>
      </c>
      <c r="E2018" s="6" t="s">
        <v>58</v>
      </c>
      <c r="F2018" s="5">
        <f>decoded__2[[#This Row],[FRT_DEC]]-B2017</f>
        <v>6</v>
      </c>
      <c r="G2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INFO]]))),G2017)</f>
        <v>62</v>
      </c>
    </row>
    <row r="2019" spans="1:7" x14ac:dyDescent="0.25">
      <c r="A2019" s="12" t="s">
        <v>2370</v>
      </c>
      <c r="B2019" s="19">
        <v>1556340024450</v>
      </c>
      <c r="C2019" s="12" t="s">
        <v>6421</v>
      </c>
      <c r="D2019" s="12" t="s">
        <v>57</v>
      </c>
      <c r="E2019" s="6" t="s">
        <v>59</v>
      </c>
      <c r="F2019" s="5">
        <f>decoded__2[[#This Row],[FRT_DEC]]-B2018</f>
        <v>5</v>
      </c>
      <c r="G2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INFO]]))),G2018)</f>
        <v>62</v>
      </c>
    </row>
    <row r="2020" spans="1:7" x14ac:dyDescent="0.25">
      <c r="A2020" s="12" t="s">
        <v>2371</v>
      </c>
      <c r="B2020" s="19">
        <v>1556340024461</v>
      </c>
      <c r="C2020" s="12" t="s">
        <v>6422</v>
      </c>
      <c r="D2020" s="12" t="s">
        <v>57</v>
      </c>
      <c r="E2020" s="6" t="s">
        <v>60</v>
      </c>
      <c r="F2020" s="5">
        <f>decoded__2[[#This Row],[FRT_DEC]]-B2019</f>
        <v>11</v>
      </c>
      <c r="G2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INFO]]))),G2019)</f>
        <v>62</v>
      </c>
    </row>
    <row r="2021" spans="1:7" x14ac:dyDescent="0.25">
      <c r="A2021" s="12" t="s">
        <v>2372</v>
      </c>
      <c r="B2021" s="19">
        <v>1556340024464</v>
      </c>
      <c r="C2021" s="12" t="s">
        <v>6423</v>
      </c>
      <c r="D2021" s="12" t="s">
        <v>61</v>
      </c>
      <c r="E2021" s="6" t="s">
        <v>6424</v>
      </c>
      <c r="F2021" s="5">
        <f>decoded__2[[#This Row],[FRT_DEC]]-B2020</f>
        <v>3</v>
      </c>
      <c r="G2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INFO]]))),G2020)</f>
        <v>62</v>
      </c>
    </row>
    <row r="2022" spans="1:7" x14ac:dyDescent="0.25">
      <c r="A2022" s="12" t="s">
        <v>2373</v>
      </c>
      <c r="B2022" s="19">
        <v>1556340024468</v>
      </c>
      <c r="C2022" s="12" t="s">
        <v>6425</v>
      </c>
      <c r="D2022" s="12" t="s">
        <v>62</v>
      </c>
      <c r="E2022" s="6" t="s">
        <v>63</v>
      </c>
      <c r="F2022" s="5">
        <f>decoded__2[[#This Row],[FRT_DEC]]-B2021</f>
        <v>4</v>
      </c>
      <c r="G2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INFO]]))),G2021)</f>
        <v>62</v>
      </c>
    </row>
    <row r="2023" spans="1:7" x14ac:dyDescent="0.25">
      <c r="A2023" s="12" t="s">
        <v>2374</v>
      </c>
      <c r="B2023" s="19">
        <v>1556340024481</v>
      </c>
      <c r="C2023" s="12" t="s">
        <v>6426</v>
      </c>
      <c r="D2023" s="12" t="s">
        <v>1131</v>
      </c>
      <c r="E2023" s="6" t="s">
        <v>2132</v>
      </c>
      <c r="F2023" s="5">
        <f>decoded__2[[#This Row],[FRT_DEC]]-B2022</f>
        <v>13</v>
      </c>
      <c r="G2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INFO]]))),G2022)</f>
        <v>62</v>
      </c>
    </row>
    <row r="2024" spans="1:7" x14ac:dyDescent="0.25">
      <c r="A2024" s="12" t="s">
        <v>2375</v>
      </c>
      <c r="B2024" s="19">
        <v>1556340024486</v>
      </c>
      <c r="C2024" s="12" t="s">
        <v>6427</v>
      </c>
      <c r="D2024" s="12" t="s">
        <v>1131</v>
      </c>
      <c r="E2024" s="6" t="s">
        <v>2145</v>
      </c>
      <c r="F2024" s="5">
        <f>decoded__2[[#This Row],[FRT_DEC]]-B2023</f>
        <v>5</v>
      </c>
      <c r="G2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INFO]]))),G2023)</f>
        <v>62</v>
      </c>
    </row>
    <row r="2025" spans="1:7" x14ac:dyDescent="0.25">
      <c r="A2025" s="12" t="s">
        <v>2376</v>
      </c>
      <c r="B2025" s="19">
        <v>1556340024491</v>
      </c>
      <c r="C2025" s="12" t="s">
        <v>6428</v>
      </c>
      <c r="D2025" s="12" t="s">
        <v>65</v>
      </c>
      <c r="E2025" s="6" t="s">
        <v>66</v>
      </c>
      <c r="F2025" s="5">
        <f>decoded__2[[#This Row],[FRT_DEC]]-B2024</f>
        <v>5</v>
      </c>
      <c r="G2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INFO]]))),G2024)</f>
        <v>62</v>
      </c>
    </row>
    <row r="2026" spans="1:7" x14ac:dyDescent="0.25">
      <c r="A2026" s="12" t="s">
        <v>2377</v>
      </c>
      <c r="B2026" s="19">
        <v>1556340024501</v>
      </c>
      <c r="C2026" s="12" t="s">
        <v>6429</v>
      </c>
      <c r="D2026" s="12" t="s">
        <v>11</v>
      </c>
      <c r="E2026" s="6" t="s">
        <v>4014</v>
      </c>
      <c r="F2026" s="5">
        <f>decoded__2[[#This Row],[FRT_DEC]]-B2025</f>
        <v>10</v>
      </c>
      <c r="G2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INFO]]))),G2025)</f>
        <v>62</v>
      </c>
    </row>
    <row r="2027" spans="1:7" x14ac:dyDescent="0.25">
      <c r="A2027" s="12" t="s">
        <v>2378</v>
      </c>
      <c r="B2027" s="19">
        <v>1556340024513</v>
      </c>
      <c r="C2027" s="12" t="s">
        <v>6430</v>
      </c>
      <c r="D2027" s="12" t="s">
        <v>52</v>
      </c>
      <c r="E2027" s="6" t="s">
        <v>754</v>
      </c>
      <c r="F2027" s="5">
        <f>decoded__2[[#This Row],[FRT_DEC]]-B2026</f>
        <v>12</v>
      </c>
      <c r="G2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INFO]]))),G2026)</f>
        <v>62</v>
      </c>
    </row>
    <row r="2028" spans="1:7" x14ac:dyDescent="0.25">
      <c r="A2028" s="12" t="s">
        <v>2379</v>
      </c>
      <c r="B2028" s="19">
        <v>1556340024517</v>
      </c>
      <c r="C2028" s="12" t="s">
        <v>6431</v>
      </c>
      <c r="D2028" s="12" t="s">
        <v>11</v>
      </c>
      <c r="E2028" s="6" t="s">
        <v>4024</v>
      </c>
      <c r="F2028" s="5">
        <f>decoded__2[[#This Row],[FRT_DEC]]-B2027</f>
        <v>4</v>
      </c>
      <c r="G2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INFO]]))),G2027)</f>
        <v>62</v>
      </c>
    </row>
    <row r="2029" spans="1:7" x14ac:dyDescent="0.25">
      <c r="A2029" s="12" t="s">
        <v>2380</v>
      </c>
      <c r="B2029" s="19">
        <v>1556340024527</v>
      </c>
      <c r="C2029" s="12" t="s">
        <v>6432</v>
      </c>
      <c r="D2029" s="12" t="s">
        <v>52</v>
      </c>
      <c r="E2029" s="6" t="s">
        <v>64</v>
      </c>
      <c r="F2029" s="5">
        <f>decoded__2[[#This Row],[FRT_DEC]]-B2028</f>
        <v>10</v>
      </c>
      <c r="G2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INFO]]))),G2028)</f>
        <v>62</v>
      </c>
    </row>
    <row r="2030" spans="1:7" x14ac:dyDescent="0.25">
      <c r="A2030" s="12" t="s">
        <v>2381</v>
      </c>
      <c r="B2030" s="19">
        <v>1556340024530</v>
      </c>
      <c r="C2030" s="12" t="s">
        <v>6433</v>
      </c>
      <c r="D2030" s="12" t="s">
        <v>67</v>
      </c>
      <c r="E2030" s="6" t="s">
        <v>4100</v>
      </c>
      <c r="F2030" s="5">
        <f>decoded__2[[#This Row],[FRT_DEC]]-B2029</f>
        <v>3</v>
      </c>
      <c r="G2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INFO]]))),G2029)</f>
        <v>62</v>
      </c>
    </row>
    <row r="2031" spans="1:7" x14ac:dyDescent="0.25">
      <c r="A2031" s="12" t="s">
        <v>2382</v>
      </c>
      <c r="B2031" s="19">
        <v>1556340024536</v>
      </c>
      <c r="C2031" s="12" t="s">
        <v>6434</v>
      </c>
      <c r="D2031" s="12" t="s">
        <v>97</v>
      </c>
      <c r="E2031" s="6" t="s">
        <v>3741</v>
      </c>
      <c r="F2031" s="5">
        <f>decoded__2[[#This Row],[FRT_DEC]]-B2030</f>
        <v>6</v>
      </c>
      <c r="G2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INFO]]))),G2030)</f>
        <v>62</v>
      </c>
    </row>
    <row r="2032" spans="1:7" x14ac:dyDescent="0.25">
      <c r="A2032" s="12" t="s">
        <v>2383</v>
      </c>
      <c r="B2032" s="19">
        <v>1556340024541</v>
      </c>
      <c r="C2032" s="12" t="s">
        <v>6435</v>
      </c>
      <c r="D2032" s="12" t="s">
        <v>97</v>
      </c>
      <c r="E2032" s="6" t="s">
        <v>2127</v>
      </c>
      <c r="F2032" s="5">
        <f>decoded__2[[#This Row],[FRT_DEC]]-B2031</f>
        <v>5</v>
      </c>
      <c r="G2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INFO]]))),G2031)</f>
        <v>62</v>
      </c>
    </row>
    <row r="2033" spans="1:7" x14ac:dyDescent="0.25">
      <c r="A2033" s="12" t="s">
        <v>2384</v>
      </c>
      <c r="B2033" s="19">
        <v>1556340024562</v>
      </c>
      <c r="C2033" s="12" t="s">
        <v>6436</v>
      </c>
      <c r="D2033" s="12" t="s">
        <v>9</v>
      </c>
      <c r="E2033" s="6" t="s">
        <v>4002</v>
      </c>
      <c r="F2033" s="5">
        <f>decoded__2[[#This Row],[FRT_DEC]]-B2032</f>
        <v>21</v>
      </c>
      <c r="G2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INFO]]))),G2032)</f>
        <v>62</v>
      </c>
    </row>
    <row r="2034" spans="1:7" x14ac:dyDescent="0.25">
      <c r="A2034" s="12" t="s">
        <v>2385</v>
      </c>
      <c r="B2034" s="19">
        <v>1556340024566</v>
      </c>
      <c r="C2034" s="12" t="s">
        <v>6437</v>
      </c>
      <c r="D2034" s="12" t="s">
        <v>97</v>
      </c>
      <c r="E2034" s="6" t="s">
        <v>2146</v>
      </c>
      <c r="F2034" s="5">
        <f>decoded__2[[#This Row],[FRT_DEC]]-B2033</f>
        <v>4</v>
      </c>
      <c r="G2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INFO]]))),G2033)</f>
        <v>62</v>
      </c>
    </row>
    <row r="2035" spans="1:7" x14ac:dyDescent="0.25">
      <c r="A2035" s="12" t="s">
        <v>2386</v>
      </c>
      <c r="B2035" s="19">
        <v>1556340025025</v>
      </c>
      <c r="C2035" s="12" t="s">
        <v>6438</v>
      </c>
      <c r="D2035" s="12" t="s">
        <v>13</v>
      </c>
      <c r="E2035" s="6" t="s">
        <v>5</v>
      </c>
      <c r="F2035" s="5">
        <f>decoded__2[[#This Row],[FRT_DEC]]-B2034</f>
        <v>459</v>
      </c>
      <c r="G2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INFO]]))),G2034)</f>
        <v>62</v>
      </c>
    </row>
    <row r="2036" spans="1:7" x14ac:dyDescent="0.25">
      <c r="A2036" s="12" t="s">
        <v>2387</v>
      </c>
      <c r="B2036" s="19">
        <v>1556340025029</v>
      </c>
      <c r="C2036" s="12" t="s">
        <v>6439</v>
      </c>
      <c r="D2036" s="12" t="s">
        <v>11</v>
      </c>
      <c r="E2036" s="6" t="s">
        <v>4021</v>
      </c>
      <c r="F2036" s="5">
        <f>decoded__2[[#This Row],[FRT_DEC]]-B2035</f>
        <v>4</v>
      </c>
      <c r="G2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INFO]]))),G2035)</f>
        <v>62</v>
      </c>
    </row>
    <row r="2037" spans="1:7" x14ac:dyDescent="0.25">
      <c r="A2037" s="12" t="s">
        <v>2388</v>
      </c>
      <c r="B2037" s="19">
        <v>1556340025066</v>
      </c>
      <c r="C2037" s="12" t="s">
        <v>6440</v>
      </c>
      <c r="D2037" s="12" t="s">
        <v>12</v>
      </c>
      <c r="E2037" s="6" t="s">
        <v>4</v>
      </c>
      <c r="F2037" s="5">
        <f>decoded__2[[#This Row],[FRT_DEC]]-B2036</f>
        <v>37</v>
      </c>
      <c r="G2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INFO]]))),G2036)</f>
        <v>62</v>
      </c>
    </row>
    <row r="2038" spans="1:7" x14ac:dyDescent="0.25">
      <c r="A2038" s="12" t="s">
        <v>2389</v>
      </c>
      <c r="B2038" s="19">
        <v>1556340025069</v>
      </c>
      <c r="C2038" s="12" t="s">
        <v>6441</v>
      </c>
      <c r="D2038" s="12" t="s">
        <v>14</v>
      </c>
      <c r="E2038" s="6" t="s">
        <v>6</v>
      </c>
      <c r="F2038" s="5">
        <f>decoded__2[[#This Row],[FRT_DEC]]-B2037</f>
        <v>3</v>
      </c>
      <c r="G2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INFO]]))),G2037)</f>
        <v>62</v>
      </c>
    </row>
    <row r="2039" spans="1:7" x14ac:dyDescent="0.25">
      <c r="A2039" s="12" t="s">
        <v>2390</v>
      </c>
      <c r="B2039" s="19">
        <v>1556340025077</v>
      </c>
      <c r="C2039" s="12" t="s">
        <v>6442</v>
      </c>
      <c r="D2039" s="12" t="s">
        <v>14</v>
      </c>
      <c r="E2039" s="6" t="s">
        <v>36</v>
      </c>
      <c r="F2039" s="5">
        <f>decoded__2[[#This Row],[FRT_DEC]]-B2038</f>
        <v>8</v>
      </c>
      <c r="G2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INFO]]))),G2038)</f>
        <v>62</v>
      </c>
    </row>
    <row r="2040" spans="1:7" x14ac:dyDescent="0.25">
      <c r="A2040" s="12" t="s">
        <v>2391</v>
      </c>
      <c r="B2040" s="19">
        <v>1556340025356</v>
      </c>
      <c r="C2040" s="12" t="s">
        <v>6443</v>
      </c>
      <c r="D2040" s="12" t="s">
        <v>12</v>
      </c>
      <c r="E2040" s="6" t="s">
        <v>4</v>
      </c>
      <c r="F2040" s="5">
        <f>decoded__2[[#This Row],[FRT_DEC]]-B2039</f>
        <v>279</v>
      </c>
      <c r="G2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INFO]]))),G2039)</f>
        <v>62</v>
      </c>
    </row>
    <row r="2041" spans="1:7" x14ac:dyDescent="0.25">
      <c r="A2041" s="12" t="s">
        <v>2392</v>
      </c>
      <c r="B2041" s="19">
        <v>1556340025361</v>
      </c>
      <c r="C2041" s="12" t="s">
        <v>6444</v>
      </c>
      <c r="D2041" s="12" t="s">
        <v>8</v>
      </c>
      <c r="E2041" s="6" t="s">
        <v>4081</v>
      </c>
      <c r="F2041" s="5">
        <f>decoded__2[[#This Row],[FRT_DEC]]-B2040</f>
        <v>5</v>
      </c>
      <c r="G2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INFO]]))),G2040)</f>
        <v>62</v>
      </c>
    </row>
    <row r="2042" spans="1:7" x14ac:dyDescent="0.25">
      <c r="A2042" s="12" t="s">
        <v>2393</v>
      </c>
      <c r="B2042" s="19">
        <v>1556340025458</v>
      </c>
      <c r="C2042" s="12" t="s">
        <v>6445</v>
      </c>
      <c r="D2042" s="12" t="s">
        <v>12</v>
      </c>
      <c r="E2042" s="6" t="s">
        <v>4</v>
      </c>
      <c r="F2042" s="5">
        <f>decoded__2[[#This Row],[FRT_DEC]]-B2041</f>
        <v>97</v>
      </c>
      <c r="G2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INFO]]))),G2041)</f>
        <v>62</v>
      </c>
    </row>
    <row r="2043" spans="1:7" x14ac:dyDescent="0.25">
      <c r="A2043" s="12" t="s">
        <v>2394</v>
      </c>
      <c r="B2043" s="19">
        <v>1556340025463</v>
      </c>
      <c r="C2043" s="12" t="s">
        <v>6446</v>
      </c>
      <c r="D2043" s="12" t="s">
        <v>8</v>
      </c>
      <c r="E2043" s="6" t="s">
        <v>4089</v>
      </c>
      <c r="F2043" s="5">
        <f>decoded__2[[#This Row],[FRT_DEC]]-B2042</f>
        <v>5</v>
      </c>
      <c r="G2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INFO]]))),G2042)</f>
        <v>62</v>
      </c>
    </row>
    <row r="2044" spans="1:7" x14ac:dyDescent="0.25">
      <c r="A2044" s="12" t="s">
        <v>2395</v>
      </c>
      <c r="B2044" s="19">
        <v>1556340025568</v>
      </c>
      <c r="C2044" s="12" t="s">
        <v>6447</v>
      </c>
      <c r="D2044" s="12" t="s">
        <v>11</v>
      </c>
      <c r="E2044" s="6" t="s">
        <v>4008</v>
      </c>
      <c r="F2044" s="5">
        <f>decoded__2[[#This Row],[FRT_DEC]]-B2043</f>
        <v>105</v>
      </c>
      <c r="G2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INFO]]))),G2043)</f>
        <v>62</v>
      </c>
    </row>
    <row r="2045" spans="1:7" x14ac:dyDescent="0.25">
      <c r="A2045" s="12" t="s">
        <v>2396</v>
      </c>
      <c r="B2045" s="19">
        <v>1556340025587</v>
      </c>
      <c r="C2045" s="12" t="s">
        <v>6448</v>
      </c>
      <c r="D2045" s="12" t="s">
        <v>8</v>
      </c>
      <c r="E2045" s="6" t="s">
        <v>4105</v>
      </c>
      <c r="F2045" s="5">
        <f>decoded__2[[#This Row],[FRT_DEC]]-B2044</f>
        <v>19</v>
      </c>
      <c r="G2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INFO]]))),G2044)</f>
        <v>62</v>
      </c>
    </row>
    <row r="2046" spans="1:7" x14ac:dyDescent="0.25">
      <c r="A2046" s="12" t="s">
        <v>2397</v>
      </c>
      <c r="B2046" s="19">
        <v>1556340025612</v>
      </c>
      <c r="C2046" s="12" t="s">
        <v>6449</v>
      </c>
      <c r="D2046" s="12" t="s">
        <v>12</v>
      </c>
      <c r="E2046" s="6" t="s">
        <v>4</v>
      </c>
      <c r="F2046" s="5">
        <f>decoded__2[[#This Row],[FRT_DEC]]-B2045</f>
        <v>25</v>
      </c>
      <c r="G2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INFO]]))),G2045)</f>
        <v>62</v>
      </c>
    </row>
    <row r="2047" spans="1:7" x14ac:dyDescent="0.25">
      <c r="A2047" s="12" t="s">
        <v>2398</v>
      </c>
      <c r="B2047" s="19">
        <v>1556340025619</v>
      </c>
      <c r="C2047" s="12" t="s">
        <v>6450</v>
      </c>
      <c r="D2047" s="12" t="s">
        <v>8</v>
      </c>
      <c r="E2047" s="6" t="s">
        <v>4079</v>
      </c>
      <c r="F2047" s="5">
        <f>decoded__2[[#This Row],[FRT_DEC]]-B2046</f>
        <v>7</v>
      </c>
      <c r="G2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INFO]]))),G2046)</f>
        <v>62</v>
      </c>
    </row>
    <row r="2048" spans="1:7" x14ac:dyDescent="0.25">
      <c r="A2048" s="12" t="s">
        <v>2399</v>
      </c>
      <c r="B2048" s="19">
        <v>1556340974117</v>
      </c>
      <c r="C2048" s="12" t="s">
        <v>6451</v>
      </c>
      <c r="D2048" s="12" t="s">
        <v>13</v>
      </c>
      <c r="E2048" s="6" t="s">
        <v>5</v>
      </c>
      <c r="F2048" s="5">
        <f>decoded__2[[#This Row],[FRT_DEC]]-B2047</f>
        <v>948498</v>
      </c>
      <c r="G2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INFO]]))),G2047)</f>
        <v>62</v>
      </c>
    </row>
    <row r="2049" spans="1:7" x14ac:dyDescent="0.25">
      <c r="A2049" s="12" t="s">
        <v>2400</v>
      </c>
      <c r="B2049" s="19">
        <v>1556340974122</v>
      </c>
      <c r="C2049" s="12" t="s">
        <v>6452</v>
      </c>
      <c r="D2049" s="12" t="s">
        <v>11</v>
      </c>
      <c r="E2049" s="6" t="s">
        <v>4010</v>
      </c>
      <c r="F2049" s="5">
        <f>decoded__2[[#This Row],[FRT_DEC]]-B2048</f>
        <v>5</v>
      </c>
      <c r="G2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INFO]]))),G2048)</f>
        <v>62</v>
      </c>
    </row>
    <row r="2050" spans="1:7" x14ac:dyDescent="0.25">
      <c r="A2050" s="12" t="s">
        <v>2401</v>
      </c>
      <c r="B2050" s="19">
        <v>1556340974195</v>
      </c>
      <c r="C2050" s="12" t="s">
        <v>6453</v>
      </c>
      <c r="D2050" s="12" t="s">
        <v>12</v>
      </c>
      <c r="E2050" s="6" t="s">
        <v>4</v>
      </c>
      <c r="F2050" s="5">
        <f>decoded__2[[#This Row],[FRT_DEC]]-B2049</f>
        <v>73</v>
      </c>
      <c r="G2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INFO]]))),G2049)</f>
        <v>62</v>
      </c>
    </row>
    <row r="2051" spans="1:7" x14ac:dyDescent="0.25">
      <c r="A2051" s="12" t="s">
        <v>2402</v>
      </c>
      <c r="B2051" s="19">
        <v>1556340974198</v>
      </c>
      <c r="C2051" s="12" t="s">
        <v>6454</v>
      </c>
      <c r="D2051" s="12" t="s">
        <v>14</v>
      </c>
      <c r="E2051" s="6" t="s">
        <v>6</v>
      </c>
      <c r="F2051" s="5">
        <f>decoded__2[[#This Row],[FRT_DEC]]-B2050</f>
        <v>3</v>
      </c>
      <c r="G2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INFO]]))),G2050)</f>
        <v>62</v>
      </c>
    </row>
    <row r="2052" spans="1:7" x14ac:dyDescent="0.25">
      <c r="A2052" s="12" t="s">
        <v>2403</v>
      </c>
      <c r="B2052" s="19">
        <v>1556340974207</v>
      </c>
      <c r="C2052" s="12" t="s">
        <v>6455</v>
      </c>
      <c r="D2052" s="12" t="s">
        <v>14</v>
      </c>
      <c r="E2052" s="6" t="s">
        <v>71</v>
      </c>
      <c r="F2052" s="5">
        <f>decoded__2[[#This Row],[FRT_DEC]]-B2051</f>
        <v>9</v>
      </c>
      <c r="G2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INFO]]))),G2051)</f>
        <v>62</v>
      </c>
    </row>
    <row r="2053" spans="1:7" x14ac:dyDescent="0.25">
      <c r="A2053" s="12" t="s">
        <v>2404</v>
      </c>
      <c r="B2053" s="19">
        <v>1556340974216</v>
      </c>
      <c r="C2053" s="12" t="s">
        <v>6456</v>
      </c>
      <c r="D2053" s="12" t="s">
        <v>73</v>
      </c>
      <c r="E2053" s="6" t="s">
        <v>2164</v>
      </c>
      <c r="F2053" s="5">
        <f>decoded__2[[#This Row],[FRT_DEC]]-B2052</f>
        <v>9</v>
      </c>
      <c r="G2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INFO]]))),G2052)</f>
        <v>62</v>
      </c>
    </row>
    <row r="2054" spans="1:7" x14ac:dyDescent="0.25">
      <c r="A2054" s="12" t="s">
        <v>2405</v>
      </c>
      <c r="B2054" s="19">
        <v>1556340974219</v>
      </c>
      <c r="C2054" s="12" t="s">
        <v>6457</v>
      </c>
      <c r="D2054" s="12" t="s">
        <v>320</v>
      </c>
      <c r="E2054" s="6" t="s">
        <v>6458</v>
      </c>
      <c r="F2054" s="5">
        <f>decoded__2[[#This Row],[FRT_DEC]]-B2053</f>
        <v>3</v>
      </c>
      <c r="G2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INFO]]))),G2053)</f>
        <v>62</v>
      </c>
    </row>
    <row r="2055" spans="1:7" x14ac:dyDescent="0.25">
      <c r="A2055" s="12" t="s">
        <v>2406</v>
      </c>
      <c r="B2055" s="19">
        <v>1556340974222</v>
      </c>
      <c r="C2055" s="12" t="s">
        <v>6459</v>
      </c>
      <c r="D2055" s="12" t="s">
        <v>241</v>
      </c>
      <c r="E2055" s="6" t="s">
        <v>3764</v>
      </c>
      <c r="F2055" s="5">
        <f>decoded__2[[#This Row],[FRT_DEC]]-B2054</f>
        <v>3</v>
      </c>
      <c r="G2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INFO]]))),G2054)</f>
        <v>62</v>
      </c>
    </row>
    <row r="2056" spans="1:7" x14ac:dyDescent="0.25">
      <c r="A2056" s="12" t="s">
        <v>2407</v>
      </c>
      <c r="B2056" s="19">
        <v>1556340974251</v>
      </c>
      <c r="C2056" s="12" t="s">
        <v>6460</v>
      </c>
      <c r="D2056" s="12" t="s">
        <v>2162</v>
      </c>
      <c r="E2056" s="6" t="s">
        <v>3745</v>
      </c>
      <c r="F2056" s="5">
        <f>decoded__2[[#This Row],[FRT_DEC]]-B2055</f>
        <v>29</v>
      </c>
      <c r="G2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INFO]]))),G2055)</f>
        <v>62</v>
      </c>
    </row>
    <row r="2057" spans="1:7" x14ac:dyDescent="0.25">
      <c r="A2057" s="12" t="s">
        <v>2408</v>
      </c>
      <c r="B2057" s="19">
        <v>1556340974257</v>
      </c>
      <c r="C2057" s="12" t="s">
        <v>6461</v>
      </c>
      <c r="D2057" s="12" t="s">
        <v>74</v>
      </c>
      <c r="E2057" s="6" t="s">
        <v>243</v>
      </c>
      <c r="F2057" s="5">
        <f>decoded__2[[#This Row],[FRT_DEC]]-B2056</f>
        <v>6</v>
      </c>
      <c r="G2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INFO]]))),G2056)</f>
        <v>62</v>
      </c>
    </row>
    <row r="2058" spans="1:7" x14ac:dyDescent="0.25">
      <c r="A2058" s="12" t="s">
        <v>2409</v>
      </c>
      <c r="B2058" s="19">
        <v>1556340974260</v>
      </c>
      <c r="C2058" s="12" t="s">
        <v>6462</v>
      </c>
      <c r="D2058" s="12" t="s">
        <v>74</v>
      </c>
      <c r="E2058" s="6" t="s">
        <v>6463</v>
      </c>
      <c r="F2058" s="5">
        <f>decoded__2[[#This Row],[FRT_DEC]]-B2057</f>
        <v>3</v>
      </c>
      <c r="G2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INFO]]))),G2057)</f>
        <v>62</v>
      </c>
    </row>
    <row r="2059" spans="1:7" x14ac:dyDescent="0.25">
      <c r="A2059" s="12" t="s">
        <v>2410</v>
      </c>
      <c r="B2059" s="19">
        <v>1556340974273</v>
      </c>
      <c r="C2059" s="12" t="s">
        <v>6464</v>
      </c>
      <c r="D2059" s="12" t="s">
        <v>51</v>
      </c>
      <c r="E2059" s="6" t="s">
        <v>3762</v>
      </c>
      <c r="F2059" s="5">
        <f>decoded__2[[#This Row],[FRT_DEC]]-B2058</f>
        <v>13</v>
      </c>
      <c r="G2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INFO]]))),G2058)</f>
        <v>62</v>
      </c>
    </row>
    <row r="2060" spans="1:7" x14ac:dyDescent="0.25">
      <c r="A2060" s="12" t="s">
        <v>2411</v>
      </c>
      <c r="B2060" s="19">
        <v>1556340974278</v>
      </c>
      <c r="C2060" s="12" t="s">
        <v>6465</v>
      </c>
      <c r="D2060" s="12" t="s">
        <v>51</v>
      </c>
      <c r="E2060" s="6" t="s">
        <v>6466</v>
      </c>
      <c r="F2060" s="5">
        <f>decoded__2[[#This Row],[FRT_DEC]]-B2059</f>
        <v>5</v>
      </c>
      <c r="G2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INFO]]))),G2059)</f>
        <v>62</v>
      </c>
    </row>
    <row r="2061" spans="1:7" x14ac:dyDescent="0.25">
      <c r="A2061" s="12" t="s">
        <v>2412</v>
      </c>
      <c r="B2061" s="19">
        <v>1556340974281</v>
      </c>
      <c r="C2061" s="12" t="s">
        <v>6467</v>
      </c>
      <c r="D2061" s="12" t="s">
        <v>247</v>
      </c>
      <c r="E2061" s="6" t="s">
        <v>248</v>
      </c>
      <c r="F2061" s="5">
        <f>decoded__2[[#This Row],[FRT_DEC]]-B2060</f>
        <v>3</v>
      </c>
      <c r="G2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INFO]]))),G2060)</f>
        <v>62</v>
      </c>
    </row>
    <row r="2062" spans="1:7" x14ac:dyDescent="0.25">
      <c r="A2062" s="12" t="s">
        <v>2413</v>
      </c>
      <c r="B2062" s="19">
        <v>1556340974286</v>
      </c>
      <c r="C2062" s="12" t="s">
        <v>6468</v>
      </c>
      <c r="D2062" s="12" t="s">
        <v>11</v>
      </c>
      <c r="E2062" s="6" t="s">
        <v>4019</v>
      </c>
      <c r="F2062" s="5">
        <f>decoded__2[[#This Row],[FRT_DEC]]-B2061</f>
        <v>5</v>
      </c>
      <c r="G2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INFO]]))),G2061)</f>
        <v>62</v>
      </c>
    </row>
    <row r="2063" spans="1:7" x14ac:dyDescent="0.25">
      <c r="A2063" s="12" t="s">
        <v>2414</v>
      </c>
      <c r="B2063" s="19">
        <v>1556340974298</v>
      </c>
      <c r="C2063" s="12" t="s">
        <v>6469</v>
      </c>
      <c r="D2063" s="12" t="s">
        <v>52</v>
      </c>
      <c r="E2063" s="6" t="s">
        <v>321</v>
      </c>
      <c r="F2063" s="5">
        <f>decoded__2[[#This Row],[FRT_DEC]]-B2062</f>
        <v>12</v>
      </c>
      <c r="G2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INFO]]))),G2062)</f>
        <v>62</v>
      </c>
    </row>
    <row r="2064" spans="1:7" x14ac:dyDescent="0.25">
      <c r="A2064" s="12" t="s">
        <v>2415</v>
      </c>
      <c r="B2064" s="19">
        <v>1556340974307</v>
      </c>
      <c r="C2064" s="12" t="s">
        <v>6470</v>
      </c>
      <c r="D2064" s="12" t="s">
        <v>2082</v>
      </c>
      <c r="E2064" s="6" t="s">
        <v>4026</v>
      </c>
      <c r="F2064" s="5">
        <f>decoded__2[[#This Row],[FRT_DEC]]-B2063</f>
        <v>9</v>
      </c>
      <c r="G2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INFO]]))),G2063)</f>
        <v>62</v>
      </c>
    </row>
    <row r="2065" spans="1:7" x14ac:dyDescent="0.25">
      <c r="A2065" s="12" t="s">
        <v>2416</v>
      </c>
      <c r="B2065" s="19">
        <v>1556340974309</v>
      </c>
      <c r="C2065" s="12" t="s">
        <v>6471</v>
      </c>
      <c r="D2065" s="12" t="s">
        <v>322</v>
      </c>
      <c r="E2065" s="6" t="s">
        <v>6472</v>
      </c>
      <c r="F2065" s="5">
        <f>decoded__2[[#This Row],[FRT_DEC]]-B2064</f>
        <v>2</v>
      </c>
      <c r="G2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INFO]]))),G2064)</f>
        <v>62</v>
      </c>
    </row>
    <row r="2066" spans="1:7" x14ac:dyDescent="0.25">
      <c r="A2066" s="12" t="s">
        <v>2417</v>
      </c>
      <c r="B2066" s="19">
        <v>1556340974328</v>
      </c>
      <c r="C2066" s="12" t="s">
        <v>6473</v>
      </c>
      <c r="D2066" s="12" t="s">
        <v>12</v>
      </c>
      <c r="E2066" s="6" t="s">
        <v>4</v>
      </c>
      <c r="F2066" s="5">
        <f>decoded__2[[#This Row],[FRT_DEC]]-B2065</f>
        <v>19</v>
      </c>
      <c r="G2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INFO]]))),G2065)</f>
        <v>62</v>
      </c>
    </row>
    <row r="2067" spans="1:7" x14ac:dyDescent="0.25">
      <c r="A2067" s="12" t="s">
        <v>2418</v>
      </c>
      <c r="B2067" s="19">
        <v>1556340974335</v>
      </c>
      <c r="C2067" s="12" t="s">
        <v>6474</v>
      </c>
      <c r="D2067" s="12" t="s">
        <v>8</v>
      </c>
      <c r="E2067" s="6" t="s">
        <v>4089</v>
      </c>
      <c r="F2067" s="5">
        <f>decoded__2[[#This Row],[FRT_DEC]]-B2066</f>
        <v>7</v>
      </c>
      <c r="G2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INFO]]))),G2066)</f>
        <v>62</v>
      </c>
    </row>
    <row r="2068" spans="1:7" x14ac:dyDescent="0.25">
      <c r="A2068" s="12" t="s">
        <v>2419</v>
      </c>
      <c r="B2068" s="19">
        <v>1556340975268</v>
      </c>
      <c r="C2068" s="12" t="s">
        <v>6475</v>
      </c>
      <c r="D2068" s="12" t="s">
        <v>10</v>
      </c>
      <c r="E2068" s="6" t="s">
        <v>6476</v>
      </c>
      <c r="F2068" s="5">
        <f>decoded__2[[#This Row],[FRT_DEC]]-B2067</f>
        <v>933</v>
      </c>
      <c r="G2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INFO]]))),G2067)</f>
        <v>62</v>
      </c>
    </row>
    <row r="2069" spans="1:7" ht="30" x14ac:dyDescent="0.25">
      <c r="A2069" s="12" t="s">
        <v>2420</v>
      </c>
      <c r="B2069" s="19">
        <v>1556340975271</v>
      </c>
      <c r="C2069" s="12" t="s">
        <v>6477</v>
      </c>
      <c r="D2069" s="12" t="s">
        <v>10</v>
      </c>
      <c r="E2069" s="6" t="s">
        <v>6478</v>
      </c>
      <c r="F2069" s="5">
        <f>decoded__2[[#This Row],[FRT_DEC]]-B2068</f>
        <v>3</v>
      </c>
      <c r="G2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INFO]]))),G2068)</f>
        <v>62</v>
      </c>
    </row>
    <row r="2070" spans="1:7" x14ac:dyDescent="0.25">
      <c r="A2070" s="12" t="s">
        <v>2421</v>
      </c>
      <c r="B2070" s="19">
        <v>1556340975274</v>
      </c>
      <c r="C2070" s="12" t="s">
        <v>6479</v>
      </c>
      <c r="D2070" s="12" t="s">
        <v>10</v>
      </c>
      <c r="E2070" s="6" t="s">
        <v>6480</v>
      </c>
      <c r="F2070" s="5">
        <f>decoded__2[[#This Row],[FRT_DEC]]-B2069</f>
        <v>3</v>
      </c>
      <c r="G2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INFO]]))),G2069)</f>
        <v>62</v>
      </c>
    </row>
    <row r="2071" spans="1:7" x14ac:dyDescent="0.25">
      <c r="A2071" s="12" t="s">
        <v>2422</v>
      </c>
      <c r="B2071" s="19">
        <v>1556340975279</v>
      </c>
      <c r="C2071" s="12" t="s">
        <v>6481</v>
      </c>
      <c r="D2071" s="12" t="s">
        <v>1131</v>
      </c>
      <c r="E2071" s="6" t="s">
        <v>2120</v>
      </c>
      <c r="F2071" s="5">
        <f>decoded__2[[#This Row],[FRT_DEC]]-B2070</f>
        <v>5</v>
      </c>
      <c r="G2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INFO]]))),G2070)</f>
        <v>62</v>
      </c>
    </row>
    <row r="2072" spans="1:7" x14ac:dyDescent="0.25">
      <c r="A2072" s="12" t="s">
        <v>2423</v>
      </c>
      <c r="B2072" s="19">
        <v>1556340975282</v>
      </c>
      <c r="C2072" s="12" t="s">
        <v>6482</v>
      </c>
      <c r="D2072" s="12" t="s">
        <v>1131</v>
      </c>
      <c r="E2072" s="6" t="s">
        <v>2128</v>
      </c>
      <c r="F2072" s="5">
        <f>decoded__2[[#This Row],[FRT_DEC]]-B2071</f>
        <v>3</v>
      </c>
      <c r="G2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INFO]]))),G2071)</f>
        <v>62</v>
      </c>
    </row>
    <row r="2073" spans="1:7" x14ac:dyDescent="0.25">
      <c r="A2073" s="12" t="s">
        <v>2424</v>
      </c>
      <c r="B2073" s="19">
        <v>1556340975285</v>
      </c>
      <c r="C2073" s="12" t="s">
        <v>6483</v>
      </c>
      <c r="D2073" s="12" t="s">
        <v>65</v>
      </c>
      <c r="E2073" s="6" t="s">
        <v>66</v>
      </c>
      <c r="F2073" s="5">
        <f>decoded__2[[#This Row],[FRT_DEC]]-B2072</f>
        <v>3</v>
      </c>
      <c r="G2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INFO]]))),G2072)</f>
        <v>62</v>
      </c>
    </row>
    <row r="2074" spans="1:7" x14ac:dyDescent="0.25">
      <c r="A2074" s="12" t="s">
        <v>2425</v>
      </c>
      <c r="B2074" s="19">
        <v>1556340975293</v>
      </c>
      <c r="C2074" s="12" t="s">
        <v>6484</v>
      </c>
      <c r="D2074" s="12" t="s">
        <v>97</v>
      </c>
      <c r="E2074" s="6" t="s">
        <v>2129</v>
      </c>
      <c r="F2074" s="5">
        <f>decoded__2[[#This Row],[FRT_DEC]]-B2073</f>
        <v>8</v>
      </c>
      <c r="G2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INFO]]))),G2073)</f>
        <v>62</v>
      </c>
    </row>
    <row r="2075" spans="1:7" x14ac:dyDescent="0.25">
      <c r="A2075" s="12" t="s">
        <v>2426</v>
      </c>
      <c r="B2075" s="19">
        <v>1556340975305</v>
      </c>
      <c r="C2075" s="12" t="s">
        <v>6485</v>
      </c>
      <c r="D2075" s="12" t="s">
        <v>9</v>
      </c>
      <c r="E2075" s="6" t="s">
        <v>4002</v>
      </c>
      <c r="F2075" s="5">
        <f>decoded__2[[#This Row],[FRT_DEC]]-B2074</f>
        <v>12</v>
      </c>
      <c r="G2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INFO]]))),G2074)</f>
        <v>62</v>
      </c>
    </row>
    <row r="2076" spans="1:7" x14ac:dyDescent="0.25">
      <c r="A2076" s="12" t="s">
        <v>2427</v>
      </c>
      <c r="B2076" s="19">
        <v>1556340975310</v>
      </c>
      <c r="C2076" s="12" t="s">
        <v>6486</v>
      </c>
      <c r="D2076" s="12" t="s">
        <v>16</v>
      </c>
      <c r="E2076" s="6" t="s">
        <v>4065</v>
      </c>
      <c r="F2076" s="5">
        <f>decoded__2[[#This Row],[FRT_DEC]]-B2075</f>
        <v>5</v>
      </c>
      <c r="G2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INFO]]))),G2075)</f>
        <v>63</v>
      </c>
    </row>
    <row r="2077" spans="1:7" x14ac:dyDescent="0.25">
      <c r="A2077" s="12" t="s">
        <v>2428</v>
      </c>
      <c r="B2077" s="19">
        <v>1556340975331</v>
      </c>
      <c r="C2077" s="12" t="s">
        <v>6487</v>
      </c>
      <c r="D2077" s="12" t="s">
        <v>97</v>
      </c>
      <c r="E2077" s="6" t="s">
        <v>2131</v>
      </c>
      <c r="F2077" s="5">
        <f>decoded__2[[#This Row],[FRT_DEC]]-B2076</f>
        <v>21</v>
      </c>
      <c r="G2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INFO]]))),G2076)</f>
        <v>63</v>
      </c>
    </row>
    <row r="2078" spans="1:7" x14ac:dyDescent="0.25">
      <c r="A2078" s="12" t="s">
        <v>2429</v>
      </c>
      <c r="B2078" s="19">
        <v>1556340975352</v>
      </c>
      <c r="C2078" s="12" t="s">
        <v>6488</v>
      </c>
      <c r="D2078" s="12" t="s">
        <v>3726</v>
      </c>
      <c r="E2078" s="6" t="s">
        <v>6489</v>
      </c>
      <c r="F2078" s="5">
        <f>decoded__2[[#This Row],[FRT_DEC]]-B2077</f>
        <v>21</v>
      </c>
      <c r="G2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INFO]]))),G2077)</f>
        <v>63</v>
      </c>
    </row>
    <row r="2079" spans="1:7" x14ac:dyDescent="0.25">
      <c r="A2079" s="12" t="s">
        <v>2430</v>
      </c>
      <c r="B2079" s="19">
        <v>1556340975354</v>
      </c>
      <c r="C2079" s="12" t="s">
        <v>6490</v>
      </c>
      <c r="D2079" s="12" t="s">
        <v>3726</v>
      </c>
      <c r="E2079" s="6" t="s">
        <v>3986</v>
      </c>
      <c r="F2079" s="5">
        <f>decoded__2[[#This Row],[FRT_DEC]]-B2078</f>
        <v>2</v>
      </c>
      <c r="G2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INFO]]))),G2078)</f>
        <v>63</v>
      </c>
    </row>
    <row r="2080" spans="1:7" x14ac:dyDescent="0.25">
      <c r="A2080" s="12" t="s">
        <v>2431</v>
      </c>
      <c r="B2080" s="19">
        <v>1556340976259</v>
      </c>
      <c r="C2080" s="12" t="s">
        <v>6491</v>
      </c>
      <c r="D2080" s="12" t="s">
        <v>275</v>
      </c>
      <c r="E2080" s="6" t="s">
        <v>6492</v>
      </c>
      <c r="F2080" s="5">
        <f>decoded__2[[#This Row],[FRT_DEC]]-B2079</f>
        <v>905</v>
      </c>
      <c r="G2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INFO]]))),G2079)</f>
        <v>63</v>
      </c>
    </row>
    <row r="2081" spans="1:7" x14ac:dyDescent="0.25">
      <c r="A2081" s="12" t="s">
        <v>2432</v>
      </c>
      <c r="B2081" s="19">
        <v>1556340979349</v>
      </c>
      <c r="C2081" s="12" t="s">
        <v>6493</v>
      </c>
      <c r="D2081" s="12" t="s">
        <v>15</v>
      </c>
      <c r="E2081" s="6" t="s">
        <v>6494</v>
      </c>
      <c r="F2081" s="5">
        <f>decoded__2[[#This Row],[FRT_DEC]]-B2080</f>
        <v>3090</v>
      </c>
      <c r="G2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INFO]]))),G2080)</f>
        <v>63</v>
      </c>
    </row>
    <row r="2082" spans="1:7" x14ac:dyDescent="0.25">
      <c r="A2082" s="12" t="s">
        <v>2433</v>
      </c>
      <c r="B2082" s="19">
        <v>1556340979352</v>
      </c>
      <c r="C2082" s="12" t="s">
        <v>6495</v>
      </c>
      <c r="D2082" s="12" t="s">
        <v>15</v>
      </c>
      <c r="E2082" s="6" t="s">
        <v>3987</v>
      </c>
      <c r="F2082" s="5">
        <f>decoded__2[[#This Row],[FRT_DEC]]-B2081</f>
        <v>3</v>
      </c>
      <c r="G2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INFO]]))),G2081)</f>
        <v>63</v>
      </c>
    </row>
    <row r="2083" spans="1:7" x14ac:dyDescent="0.25">
      <c r="A2083" s="12" t="s">
        <v>2434</v>
      </c>
      <c r="B2083" s="19">
        <v>1556340979354</v>
      </c>
      <c r="C2083" s="12" t="s">
        <v>6496</v>
      </c>
      <c r="D2083" s="12" t="s">
        <v>3744</v>
      </c>
      <c r="E2083" s="6" t="s">
        <v>6497</v>
      </c>
      <c r="F2083" s="5">
        <f>decoded__2[[#This Row],[FRT_DEC]]-B2082</f>
        <v>2</v>
      </c>
      <c r="G2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INFO]]))),G2082)</f>
        <v>63</v>
      </c>
    </row>
    <row r="2084" spans="1:7" x14ac:dyDescent="0.25">
      <c r="A2084" s="12" t="s">
        <v>2435</v>
      </c>
      <c r="B2084" s="19">
        <v>1556340979356</v>
      </c>
      <c r="C2084" s="12" t="s">
        <v>6498</v>
      </c>
      <c r="D2084" s="12" t="s">
        <v>3744</v>
      </c>
      <c r="E2084" s="6" t="s">
        <v>3988</v>
      </c>
      <c r="F2084" s="5">
        <f>decoded__2[[#This Row],[FRT_DEC]]-B2083</f>
        <v>2</v>
      </c>
      <c r="G2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INFO]]))),G2083)</f>
        <v>63</v>
      </c>
    </row>
    <row r="2085" spans="1:7" x14ac:dyDescent="0.25">
      <c r="A2085" s="12" t="s">
        <v>2436</v>
      </c>
      <c r="B2085" s="19">
        <v>1556340979391</v>
      </c>
      <c r="C2085" s="12" t="s">
        <v>6499</v>
      </c>
      <c r="D2085" s="12" t="s">
        <v>3765</v>
      </c>
      <c r="E2085" s="6" t="s">
        <v>3766</v>
      </c>
      <c r="F2085" s="5">
        <f>decoded__2[[#This Row],[FRT_DEC]]-B2084</f>
        <v>35</v>
      </c>
      <c r="G2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INFO]]))),G2084)</f>
        <v>63</v>
      </c>
    </row>
    <row r="2086" spans="1:7" x14ac:dyDescent="0.25">
      <c r="A2086" s="12" t="s">
        <v>2437</v>
      </c>
      <c r="B2086" s="19">
        <v>1556340979394</v>
      </c>
      <c r="C2086" s="12" t="s">
        <v>6500</v>
      </c>
      <c r="D2086" s="12" t="s">
        <v>267</v>
      </c>
      <c r="E2086" s="6" t="s">
        <v>2165</v>
      </c>
      <c r="F2086" s="5">
        <f>decoded__2[[#This Row],[FRT_DEC]]-B2085</f>
        <v>3</v>
      </c>
      <c r="G2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INFO]]))),G2085)</f>
        <v>63</v>
      </c>
    </row>
    <row r="2087" spans="1:7" x14ac:dyDescent="0.25">
      <c r="A2087" s="12" t="s">
        <v>2438</v>
      </c>
      <c r="B2087" s="19">
        <v>1556340979396</v>
      </c>
      <c r="C2087" s="12" t="s">
        <v>6501</v>
      </c>
      <c r="D2087" s="12" t="s">
        <v>269</v>
      </c>
      <c r="E2087" s="6" t="s">
        <v>4086</v>
      </c>
      <c r="F2087" s="5">
        <f>decoded__2[[#This Row],[FRT_DEC]]-B2086</f>
        <v>2</v>
      </c>
      <c r="G2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INFO]]))),G2086)</f>
        <v>63</v>
      </c>
    </row>
    <row r="2088" spans="1:7" x14ac:dyDescent="0.25">
      <c r="A2088" s="12" t="s">
        <v>2439</v>
      </c>
      <c r="B2088" s="19">
        <v>1556340979403</v>
      </c>
      <c r="C2088" s="12" t="s">
        <v>6502</v>
      </c>
      <c r="D2088" s="12" t="s">
        <v>1131</v>
      </c>
      <c r="E2088" s="6" t="s">
        <v>2132</v>
      </c>
      <c r="F2088" s="5">
        <f>decoded__2[[#This Row],[FRT_DEC]]-B2087</f>
        <v>7</v>
      </c>
      <c r="G2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INFO]]))),G2087)</f>
        <v>63</v>
      </c>
    </row>
    <row r="2089" spans="1:7" x14ac:dyDescent="0.25">
      <c r="A2089" s="12" t="s">
        <v>2440</v>
      </c>
      <c r="B2089" s="19">
        <v>1556340979407</v>
      </c>
      <c r="C2089" s="12" t="s">
        <v>6503</v>
      </c>
      <c r="D2089" s="12" t="s">
        <v>97</v>
      </c>
      <c r="E2089" s="6" t="s">
        <v>2133</v>
      </c>
      <c r="F2089" s="5">
        <f>decoded__2[[#This Row],[FRT_DEC]]-B2088</f>
        <v>4</v>
      </c>
      <c r="G2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INFO]]))),G2088)</f>
        <v>63</v>
      </c>
    </row>
    <row r="2090" spans="1:7" x14ac:dyDescent="0.25">
      <c r="A2090" s="12" t="s">
        <v>2441</v>
      </c>
      <c r="B2090" s="19">
        <v>1556340979411</v>
      </c>
      <c r="C2090" s="12" t="s">
        <v>6504</v>
      </c>
      <c r="D2090" s="12" t="s">
        <v>97</v>
      </c>
      <c r="E2090" s="6" t="s">
        <v>2134</v>
      </c>
      <c r="F2090" s="5">
        <f>decoded__2[[#This Row],[FRT_DEC]]-B2089</f>
        <v>4</v>
      </c>
      <c r="G2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INFO]]))),G2089)</f>
        <v>63</v>
      </c>
    </row>
    <row r="2091" spans="1:7" x14ac:dyDescent="0.25">
      <c r="A2091" s="12" t="s">
        <v>2442</v>
      </c>
      <c r="B2091" s="19">
        <v>1556340979422</v>
      </c>
      <c r="C2091" s="12" t="s">
        <v>6505</v>
      </c>
      <c r="D2091" s="12" t="s">
        <v>272</v>
      </c>
      <c r="E2091" s="6" t="s">
        <v>6506</v>
      </c>
      <c r="F2091" s="5">
        <f>decoded__2[[#This Row],[FRT_DEC]]-B2090</f>
        <v>11</v>
      </c>
      <c r="G2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INFO]]))),G2090)</f>
        <v>63</v>
      </c>
    </row>
    <row r="2092" spans="1:7" x14ac:dyDescent="0.25">
      <c r="A2092" s="12" t="s">
        <v>2443</v>
      </c>
      <c r="B2092" s="19">
        <v>1556340980035</v>
      </c>
      <c r="C2092" s="12" t="s">
        <v>6507</v>
      </c>
      <c r="D2092" s="12" t="s">
        <v>1131</v>
      </c>
      <c r="E2092" s="6" t="s">
        <v>2135</v>
      </c>
      <c r="F2092" s="5">
        <f>decoded__2[[#This Row],[FRT_DEC]]-B2091</f>
        <v>613</v>
      </c>
      <c r="G2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INFO]]))),G2091)</f>
        <v>63</v>
      </c>
    </row>
    <row r="2093" spans="1:7" x14ac:dyDescent="0.25">
      <c r="A2093" s="12" t="s">
        <v>2444</v>
      </c>
      <c r="B2093" s="19">
        <v>1556340980040</v>
      </c>
      <c r="C2093" s="12" t="s">
        <v>6508</v>
      </c>
      <c r="D2093" s="12" t="s">
        <v>97</v>
      </c>
      <c r="E2093" s="6" t="s">
        <v>2136</v>
      </c>
      <c r="F2093" s="5">
        <f>decoded__2[[#This Row],[FRT_DEC]]-B2092</f>
        <v>5</v>
      </c>
      <c r="G2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INFO]]))),G2092)</f>
        <v>63</v>
      </c>
    </row>
    <row r="2094" spans="1:7" x14ac:dyDescent="0.25">
      <c r="A2094" s="12" t="s">
        <v>2445</v>
      </c>
      <c r="B2094" s="19">
        <v>1556340980053</v>
      </c>
      <c r="C2094" s="12" t="s">
        <v>6509</v>
      </c>
      <c r="D2094" s="12" t="s">
        <v>3727</v>
      </c>
      <c r="E2094" s="6" t="s">
        <v>6510</v>
      </c>
      <c r="F2094" s="5">
        <f>decoded__2[[#This Row],[FRT_DEC]]-B2093</f>
        <v>13</v>
      </c>
      <c r="G2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INFO]]))),G2093)</f>
        <v>63</v>
      </c>
    </row>
    <row r="2095" spans="1:7" x14ac:dyDescent="0.25">
      <c r="A2095" s="12" t="s">
        <v>2446</v>
      </c>
      <c r="B2095" s="19">
        <v>1556340980194</v>
      </c>
      <c r="C2095" s="12" t="s">
        <v>6511</v>
      </c>
      <c r="D2095" s="12" t="s">
        <v>289</v>
      </c>
      <c r="E2095" s="6" t="s">
        <v>6512</v>
      </c>
      <c r="F2095" s="5">
        <f>decoded__2[[#This Row],[FRT_DEC]]-B2094</f>
        <v>141</v>
      </c>
      <c r="G2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INFO]]))),G2094)</f>
        <v>63</v>
      </c>
    </row>
    <row r="2096" spans="1:7" x14ac:dyDescent="0.25">
      <c r="A2096" s="12" t="s">
        <v>2447</v>
      </c>
      <c r="B2096" s="19">
        <v>1556340981280</v>
      </c>
      <c r="C2096" s="12" t="s">
        <v>6513</v>
      </c>
      <c r="D2096" s="12" t="s">
        <v>109</v>
      </c>
      <c r="E2096" s="6" t="s">
        <v>3759</v>
      </c>
      <c r="F2096" s="5">
        <f>decoded__2[[#This Row],[FRT_DEC]]-B2095</f>
        <v>1086</v>
      </c>
      <c r="G2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INFO]]))),G2095)</f>
        <v>63</v>
      </c>
    </row>
    <row r="2097" spans="1:7" x14ac:dyDescent="0.25">
      <c r="A2097" s="12" t="s">
        <v>2448</v>
      </c>
      <c r="B2097" s="19">
        <v>1556340981282</v>
      </c>
      <c r="C2097" s="12" t="s">
        <v>6514</v>
      </c>
      <c r="D2097" s="12" t="s">
        <v>3742</v>
      </c>
      <c r="E2097" s="6" t="s">
        <v>6515</v>
      </c>
      <c r="F2097" s="5">
        <f>decoded__2[[#This Row],[FRT_DEC]]-B2096</f>
        <v>2</v>
      </c>
      <c r="G2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INFO]]))),G2096)</f>
        <v>63</v>
      </c>
    </row>
    <row r="2098" spans="1:7" x14ac:dyDescent="0.25">
      <c r="A2098" s="12" t="s">
        <v>2449</v>
      </c>
      <c r="B2098" s="19">
        <v>1556340981285</v>
      </c>
      <c r="C2098" s="12" t="s">
        <v>6516</v>
      </c>
      <c r="D2098" s="12" t="s">
        <v>3742</v>
      </c>
      <c r="E2098" s="6" t="s">
        <v>3982</v>
      </c>
      <c r="F2098" s="5">
        <f>decoded__2[[#This Row],[FRT_DEC]]-B2097</f>
        <v>3</v>
      </c>
      <c r="G2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INFO]]))),G2097)</f>
        <v>63</v>
      </c>
    </row>
    <row r="2099" spans="1:7" x14ac:dyDescent="0.25">
      <c r="A2099" s="12" t="s">
        <v>2450</v>
      </c>
      <c r="B2099" s="19">
        <v>1556340981299</v>
      </c>
      <c r="C2099" s="12" t="s">
        <v>6517</v>
      </c>
      <c r="D2099" s="12" t="s">
        <v>1131</v>
      </c>
      <c r="E2099" s="6" t="s">
        <v>2137</v>
      </c>
      <c r="F2099" s="5">
        <f>decoded__2[[#This Row],[FRT_DEC]]-B2098</f>
        <v>14</v>
      </c>
      <c r="G2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INFO]]))),G2098)</f>
        <v>63</v>
      </c>
    </row>
    <row r="2100" spans="1:7" x14ac:dyDescent="0.25">
      <c r="A2100" s="12" t="s">
        <v>2451</v>
      </c>
      <c r="B2100" s="19">
        <v>1556340981303</v>
      </c>
      <c r="C2100" s="12" t="s">
        <v>6518</v>
      </c>
      <c r="D2100" s="12" t="s">
        <v>97</v>
      </c>
      <c r="E2100" s="6" t="s">
        <v>2138</v>
      </c>
      <c r="F2100" s="5">
        <f>decoded__2[[#This Row],[FRT_DEC]]-B2099</f>
        <v>4</v>
      </c>
      <c r="G2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INFO]]))),G2099)</f>
        <v>63</v>
      </c>
    </row>
    <row r="2101" spans="1:7" x14ac:dyDescent="0.25">
      <c r="A2101" s="12" t="s">
        <v>2452</v>
      </c>
      <c r="B2101" s="19">
        <v>1556340981371</v>
      </c>
      <c r="C2101" s="12" t="s">
        <v>6519</v>
      </c>
      <c r="D2101" s="12" t="s">
        <v>110</v>
      </c>
      <c r="E2101" s="6" t="s">
        <v>290</v>
      </c>
      <c r="F2101" s="5">
        <f>decoded__2[[#This Row],[FRT_DEC]]-B2100</f>
        <v>68</v>
      </c>
      <c r="G2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INFO]]))),G2100)</f>
        <v>63</v>
      </c>
    </row>
    <row r="2102" spans="1:7" x14ac:dyDescent="0.25">
      <c r="A2102" s="12" t="s">
        <v>2453</v>
      </c>
      <c r="B2102" s="19">
        <v>1556340981385</v>
      </c>
      <c r="C2102" s="12" t="s">
        <v>6520</v>
      </c>
      <c r="D2102" s="12" t="s">
        <v>1131</v>
      </c>
      <c r="E2102" s="6" t="s">
        <v>2139</v>
      </c>
      <c r="F2102" s="5">
        <f>decoded__2[[#This Row],[FRT_DEC]]-B2101</f>
        <v>14</v>
      </c>
      <c r="G2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INFO]]))),G2101)</f>
        <v>63</v>
      </c>
    </row>
    <row r="2103" spans="1:7" x14ac:dyDescent="0.25">
      <c r="A2103" s="12" t="s">
        <v>2454</v>
      </c>
      <c r="B2103" s="19">
        <v>1556340981390</v>
      </c>
      <c r="C2103" s="12" t="s">
        <v>6521</v>
      </c>
      <c r="D2103" s="12" t="s">
        <v>97</v>
      </c>
      <c r="E2103" s="6" t="s">
        <v>2140</v>
      </c>
      <c r="F2103" s="5">
        <f>decoded__2[[#This Row],[FRT_DEC]]-B2102</f>
        <v>5</v>
      </c>
      <c r="G2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INFO]]))),G2102)</f>
        <v>63</v>
      </c>
    </row>
    <row r="2104" spans="1:7" x14ac:dyDescent="0.25">
      <c r="A2104" s="12" t="s">
        <v>2455</v>
      </c>
      <c r="B2104" s="19">
        <v>1556340982027</v>
      </c>
      <c r="C2104" s="12" t="s">
        <v>6522</v>
      </c>
      <c r="D2104" s="12" t="s">
        <v>112</v>
      </c>
      <c r="E2104" s="6" t="s">
        <v>3757</v>
      </c>
      <c r="F2104" s="5">
        <f>decoded__2[[#This Row],[FRT_DEC]]-B2103</f>
        <v>637</v>
      </c>
      <c r="G2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INFO]]))),G2103)</f>
        <v>63</v>
      </c>
    </row>
    <row r="2105" spans="1:7" x14ac:dyDescent="0.25">
      <c r="A2105" s="12" t="s">
        <v>2456</v>
      </c>
      <c r="B2105" s="19">
        <v>1556340982042</v>
      </c>
      <c r="C2105" s="12" t="s">
        <v>6523</v>
      </c>
      <c r="D2105" s="12" t="s">
        <v>1131</v>
      </c>
      <c r="E2105" s="6" t="s">
        <v>2141</v>
      </c>
      <c r="F2105" s="5">
        <f>decoded__2[[#This Row],[FRT_DEC]]-B2104</f>
        <v>15</v>
      </c>
      <c r="G2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INFO]]))),G2104)</f>
        <v>63</v>
      </c>
    </row>
    <row r="2106" spans="1:7" x14ac:dyDescent="0.25">
      <c r="A2106" s="12" t="s">
        <v>2457</v>
      </c>
      <c r="B2106" s="19">
        <v>1556340982046</v>
      </c>
      <c r="C2106" s="12" t="s">
        <v>6524</v>
      </c>
      <c r="D2106" s="12" t="s">
        <v>97</v>
      </c>
      <c r="E2106" s="6" t="s">
        <v>2142</v>
      </c>
      <c r="F2106" s="5">
        <f>decoded__2[[#This Row],[FRT_DEC]]-B2105</f>
        <v>4</v>
      </c>
      <c r="G2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INFO]]))),G2105)</f>
        <v>63</v>
      </c>
    </row>
    <row r="2107" spans="1:7" x14ac:dyDescent="0.25">
      <c r="A2107" s="12" t="s">
        <v>2458</v>
      </c>
      <c r="B2107" s="19">
        <v>1556340982052</v>
      </c>
      <c r="C2107" s="12" t="s">
        <v>6525</v>
      </c>
      <c r="D2107" s="12" t="s">
        <v>11</v>
      </c>
      <c r="E2107" s="6" t="s">
        <v>4006</v>
      </c>
      <c r="F2107" s="5">
        <f>decoded__2[[#This Row],[FRT_DEC]]-B2106</f>
        <v>6</v>
      </c>
      <c r="G2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INFO]]))),G2106)</f>
        <v>63</v>
      </c>
    </row>
    <row r="2108" spans="1:7" x14ac:dyDescent="0.25">
      <c r="A2108" s="12" t="s">
        <v>2459</v>
      </c>
      <c r="B2108" s="19">
        <v>1556340982061</v>
      </c>
      <c r="C2108" s="12" t="s">
        <v>6526</v>
      </c>
      <c r="D2108" s="12" t="s">
        <v>52</v>
      </c>
      <c r="E2108" s="6" t="s">
        <v>2078</v>
      </c>
      <c r="F2108" s="5">
        <f>decoded__2[[#This Row],[FRT_DEC]]-B2107</f>
        <v>9</v>
      </c>
      <c r="G2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INFO]]))),G2107)</f>
        <v>63</v>
      </c>
    </row>
    <row r="2109" spans="1:7" x14ac:dyDescent="0.25">
      <c r="A2109" s="12" t="s">
        <v>2460</v>
      </c>
      <c r="B2109" s="19">
        <v>1556340982065</v>
      </c>
      <c r="C2109" s="12" t="s">
        <v>6527</v>
      </c>
      <c r="D2109" s="12" t="s">
        <v>2079</v>
      </c>
      <c r="E2109" s="6" t="s">
        <v>4066</v>
      </c>
      <c r="F2109" s="5">
        <f>decoded__2[[#This Row],[FRT_DEC]]-B2108</f>
        <v>4</v>
      </c>
      <c r="G2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INFO]]))),G2108)</f>
        <v>63</v>
      </c>
    </row>
    <row r="2110" spans="1:7" x14ac:dyDescent="0.25">
      <c r="A2110" s="12" t="s">
        <v>2461</v>
      </c>
      <c r="B2110" s="19">
        <v>1556340982088</v>
      </c>
      <c r="C2110" s="12" t="s">
        <v>6528</v>
      </c>
      <c r="D2110" s="12" t="s">
        <v>12</v>
      </c>
      <c r="E2110" s="6" t="s">
        <v>4</v>
      </c>
      <c r="F2110" s="5">
        <f>decoded__2[[#This Row],[FRT_DEC]]-B2109</f>
        <v>23</v>
      </c>
      <c r="G2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INFO]]))),G2109)</f>
        <v>63</v>
      </c>
    </row>
    <row r="2111" spans="1:7" x14ac:dyDescent="0.25">
      <c r="A2111" s="12" t="s">
        <v>2462</v>
      </c>
      <c r="B2111" s="19">
        <v>1556340982097</v>
      </c>
      <c r="C2111" s="12" t="s">
        <v>6529</v>
      </c>
      <c r="D2111" s="12" t="s">
        <v>8</v>
      </c>
      <c r="E2111" s="6" t="s">
        <v>4089</v>
      </c>
      <c r="F2111" s="5">
        <f>decoded__2[[#This Row],[FRT_DEC]]-B2110</f>
        <v>9</v>
      </c>
      <c r="G2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INFO]]))),G2110)</f>
        <v>63</v>
      </c>
    </row>
    <row r="2112" spans="1:7" x14ac:dyDescent="0.25">
      <c r="A2112" s="12" t="s">
        <v>2463</v>
      </c>
      <c r="B2112" s="19">
        <v>1556340982304</v>
      </c>
      <c r="C2112" s="12" t="s">
        <v>6530</v>
      </c>
      <c r="D2112" s="12" t="s">
        <v>13</v>
      </c>
      <c r="E2112" s="6" t="s">
        <v>5</v>
      </c>
      <c r="F2112" s="5">
        <f>decoded__2[[#This Row],[FRT_DEC]]-B2111</f>
        <v>207</v>
      </c>
      <c r="G2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INFO]]))),G2111)</f>
        <v>63</v>
      </c>
    </row>
    <row r="2113" spans="1:7" x14ac:dyDescent="0.25">
      <c r="A2113" s="12" t="s">
        <v>2464</v>
      </c>
      <c r="B2113" s="19">
        <v>1556340982308</v>
      </c>
      <c r="C2113" s="12" t="s">
        <v>6531</v>
      </c>
      <c r="D2113" s="12" t="s">
        <v>11</v>
      </c>
      <c r="E2113" s="6" t="s">
        <v>4005</v>
      </c>
      <c r="F2113" s="5">
        <f>decoded__2[[#This Row],[FRT_DEC]]-B2112</f>
        <v>4</v>
      </c>
      <c r="G2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INFO]]))),G2112)</f>
        <v>63</v>
      </c>
    </row>
    <row r="2114" spans="1:7" x14ac:dyDescent="0.25">
      <c r="A2114" s="12" t="s">
        <v>2465</v>
      </c>
      <c r="B2114" s="19">
        <v>1556340982379</v>
      </c>
      <c r="C2114" s="12" t="s">
        <v>6532</v>
      </c>
      <c r="D2114" s="12" t="s">
        <v>12</v>
      </c>
      <c r="E2114" s="6" t="s">
        <v>4</v>
      </c>
      <c r="F2114" s="5">
        <f>decoded__2[[#This Row],[FRT_DEC]]-B2113</f>
        <v>71</v>
      </c>
      <c r="G2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INFO]]))),G2113)</f>
        <v>63</v>
      </c>
    </row>
    <row r="2115" spans="1:7" x14ac:dyDescent="0.25">
      <c r="A2115" s="12" t="s">
        <v>2466</v>
      </c>
      <c r="B2115" s="19">
        <v>1556340982382</v>
      </c>
      <c r="C2115" s="12" t="s">
        <v>6533</v>
      </c>
      <c r="D2115" s="12" t="s">
        <v>14</v>
      </c>
      <c r="E2115" s="6" t="s">
        <v>6</v>
      </c>
      <c r="F2115" s="5">
        <f>decoded__2[[#This Row],[FRT_DEC]]-B2114</f>
        <v>3</v>
      </c>
      <c r="G2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INFO]]))),G2114)</f>
        <v>63</v>
      </c>
    </row>
    <row r="2116" spans="1:7" x14ac:dyDescent="0.25">
      <c r="A2116" s="12" t="s">
        <v>2467</v>
      </c>
      <c r="B2116" s="19">
        <v>1556340982392</v>
      </c>
      <c r="C2116" s="12" t="s">
        <v>6534</v>
      </c>
      <c r="D2116" s="12" t="s">
        <v>14</v>
      </c>
      <c r="E2116" s="6" t="s">
        <v>71</v>
      </c>
      <c r="F2116" s="5">
        <f>decoded__2[[#This Row],[FRT_DEC]]-B2115</f>
        <v>10</v>
      </c>
      <c r="G2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INFO]]))),G2115)</f>
        <v>63</v>
      </c>
    </row>
    <row r="2117" spans="1:7" x14ac:dyDescent="0.25">
      <c r="A2117" s="12" t="s">
        <v>2468</v>
      </c>
      <c r="B2117" s="19">
        <v>1556340982397</v>
      </c>
      <c r="C2117" s="12" t="s">
        <v>6535</v>
      </c>
      <c r="D2117" s="12" t="s">
        <v>73</v>
      </c>
      <c r="E2117" s="6" t="s">
        <v>2080</v>
      </c>
      <c r="F2117" s="5">
        <f>decoded__2[[#This Row],[FRT_DEC]]-B2116</f>
        <v>5</v>
      </c>
      <c r="G2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INFO]]))),G2116)</f>
        <v>63</v>
      </c>
    </row>
    <row r="2118" spans="1:7" x14ac:dyDescent="0.25">
      <c r="A2118" s="12" t="s">
        <v>2469</v>
      </c>
      <c r="B2118" s="19">
        <v>1556340982401</v>
      </c>
      <c r="C2118" s="12" t="s">
        <v>6536</v>
      </c>
      <c r="D2118" s="12" t="s">
        <v>2081</v>
      </c>
      <c r="E2118" s="6" t="s">
        <v>2083</v>
      </c>
      <c r="F2118" s="5">
        <f>decoded__2[[#This Row],[FRT_DEC]]-B2117</f>
        <v>4</v>
      </c>
      <c r="G2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INFO]]))),G2117)</f>
        <v>63</v>
      </c>
    </row>
    <row r="2119" spans="1:7" x14ac:dyDescent="0.25">
      <c r="A2119" s="12" t="s">
        <v>2470</v>
      </c>
      <c r="B2119" s="19">
        <v>1556340982405</v>
      </c>
      <c r="C2119" s="12" t="s">
        <v>6537</v>
      </c>
      <c r="D2119" s="12" t="s">
        <v>8</v>
      </c>
      <c r="E2119" s="6" t="s">
        <v>4087</v>
      </c>
      <c r="F2119" s="5">
        <f>decoded__2[[#This Row],[FRT_DEC]]-B2118</f>
        <v>4</v>
      </c>
      <c r="G2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INFO]]))),G2118)</f>
        <v>63</v>
      </c>
    </row>
    <row r="2120" spans="1:7" x14ac:dyDescent="0.25">
      <c r="A2120" s="12" t="s">
        <v>2471</v>
      </c>
      <c r="B2120" s="19">
        <v>1556340982727</v>
      </c>
      <c r="C2120" s="12" t="s">
        <v>6538</v>
      </c>
      <c r="D2120" s="12" t="s">
        <v>55</v>
      </c>
      <c r="E2120" s="6" t="s">
        <v>4051</v>
      </c>
      <c r="F2120" s="5">
        <f>decoded__2[[#This Row],[FRT_DEC]]-B2119</f>
        <v>322</v>
      </c>
      <c r="G2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INFO]]))),G2119)</f>
        <v>63</v>
      </c>
    </row>
    <row r="2121" spans="1:7" x14ac:dyDescent="0.25">
      <c r="A2121" s="12" t="s">
        <v>2472</v>
      </c>
      <c r="B2121" s="19">
        <v>1556340982729</v>
      </c>
      <c r="C2121" s="12" t="s">
        <v>6539</v>
      </c>
      <c r="D2121" s="12" t="s">
        <v>3743</v>
      </c>
      <c r="E2121" s="6" t="s">
        <v>6540</v>
      </c>
      <c r="F2121" s="5">
        <f>decoded__2[[#This Row],[FRT_DEC]]-B2120</f>
        <v>2</v>
      </c>
      <c r="G2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INFO]]))),G2120)</f>
        <v>63</v>
      </c>
    </row>
    <row r="2122" spans="1:7" x14ac:dyDescent="0.25">
      <c r="A2122" s="12" t="s">
        <v>2473</v>
      </c>
      <c r="B2122" s="19">
        <v>1556340982731</v>
      </c>
      <c r="C2122" s="12" t="s">
        <v>6541</v>
      </c>
      <c r="D2122" s="12" t="s">
        <v>3743</v>
      </c>
      <c r="E2122" s="6" t="s">
        <v>3983</v>
      </c>
      <c r="F2122" s="5">
        <f>decoded__2[[#This Row],[FRT_DEC]]-B2121</f>
        <v>2</v>
      </c>
      <c r="G2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INFO]]))),G2121)</f>
        <v>63</v>
      </c>
    </row>
    <row r="2123" spans="1:7" ht="30" x14ac:dyDescent="0.25">
      <c r="A2123" s="12" t="s">
        <v>2474</v>
      </c>
      <c r="B2123" s="19">
        <v>1556340982755</v>
      </c>
      <c r="C2123" s="12" t="s">
        <v>6542</v>
      </c>
      <c r="D2123" s="12" t="s">
        <v>267</v>
      </c>
      <c r="E2123" s="6" t="s">
        <v>2166</v>
      </c>
      <c r="F2123" s="5">
        <f>decoded__2[[#This Row],[FRT_DEC]]-B2122</f>
        <v>24</v>
      </c>
      <c r="G2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INFO]]))),G2122)</f>
        <v>63</v>
      </c>
    </row>
    <row r="2124" spans="1:7" x14ac:dyDescent="0.25">
      <c r="A2124" s="12" t="s">
        <v>2475</v>
      </c>
      <c r="B2124" s="19">
        <v>1556340982758</v>
      </c>
      <c r="C2124" s="12" t="s">
        <v>6543</v>
      </c>
      <c r="D2124" s="12" t="s">
        <v>269</v>
      </c>
      <c r="E2124" s="6" t="s">
        <v>283</v>
      </c>
      <c r="F2124" s="5">
        <f>decoded__2[[#This Row],[FRT_DEC]]-B2123</f>
        <v>3</v>
      </c>
      <c r="G2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INFO]]))),G2123)</f>
        <v>63</v>
      </c>
    </row>
    <row r="2125" spans="1:7" x14ac:dyDescent="0.25">
      <c r="A2125" s="12" t="s">
        <v>2476</v>
      </c>
      <c r="B2125" s="19">
        <v>1556340982783</v>
      </c>
      <c r="C2125" s="12" t="s">
        <v>6544</v>
      </c>
      <c r="D2125" s="12" t="s">
        <v>11</v>
      </c>
      <c r="E2125" s="6" t="s">
        <v>4007</v>
      </c>
      <c r="F2125" s="5">
        <f>decoded__2[[#This Row],[FRT_DEC]]-B2124</f>
        <v>25</v>
      </c>
      <c r="G2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INFO]]))),G2124)</f>
        <v>63</v>
      </c>
    </row>
    <row r="2126" spans="1:7" x14ac:dyDescent="0.25">
      <c r="A2126" s="12" t="s">
        <v>2477</v>
      </c>
      <c r="B2126" s="19">
        <v>1556340982815</v>
      </c>
      <c r="C2126" s="12" t="s">
        <v>6545</v>
      </c>
      <c r="D2126" s="12" t="s">
        <v>52</v>
      </c>
      <c r="E2126" s="6" t="s">
        <v>56</v>
      </c>
      <c r="F2126" s="5">
        <f>decoded__2[[#This Row],[FRT_DEC]]-B2125</f>
        <v>32</v>
      </c>
      <c r="G2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INFO]]))),G2125)</f>
        <v>63</v>
      </c>
    </row>
    <row r="2127" spans="1:7" x14ac:dyDescent="0.25">
      <c r="A2127" s="12" t="s">
        <v>2478</v>
      </c>
      <c r="B2127" s="19">
        <v>1556340982820</v>
      </c>
      <c r="C2127" s="12" t="s">
        <v>6546</v>
      </c>
      <c r="D2127" s="12" t="s">
        <v>272</v>
      </c>
      <c r="E2127" s="6" t="s">
        <v>6547</v>
      </c>
      <c r="F2127" s="5">
        <f>decoded__2[[#This Row],[FRT_DEC]]-B2126</f>
        <v>5</v>
      </c>
      <c r="G2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INFO]]))),G2126)</f>
        <v>63</v>
      </c>
    </row>
    <row r="2128" spans="1:7" x14ac:dyDescent="0.25">
      <c r="A2128" s="12" t="s">
        <v>2479</v>
      </c>
      <c r="B2128" s="19">
        <v>1556340982827</v>
      </c>
      <c r="C2128" s="12" t="s">
        <v>6548</v>
      </c>
      <c r="D2128" s="12" t="s">
        <v>1131</v>
      </c>
      <c r="E2128" s="6" t="s">
        <v>2143</v>
      </c>
      <c r="F2128" s="5">
        <f>decoded__2[[#This Row],[FRT_DEC]]-B2127</f>
        <v>7</v>
      </c>
      <c r="G2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INFO]]))),G2127)</f>
        <v>63</v>
      </c>
    </row>
    <row r="2129" spans="1:7" x14ac:dyDescent="0.25">
      <c r="A2129" s="12" t="s">
        <v>2480</v>
      </c>
      <c r="B2129" s="19">
        <v>1556340982831</v>
      </c>
      <c r="C2129" s="12" t="s">
        <v>6549</v>
      </c>
      <c r="D2129" s="12" t="s">
        <v>1131</v>
      </c>
      <c r="E2129" s="6" t="s">
        <v>2144</v>
      </c>
      <c r="F2129" s="5">
        <f>decoded__2[[#This Row],[FRT_DEC]]-B2128</f>
        <v>4</v>
      </c>
      <c r="G2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INFO]]))),G2128)</f>
        <v>63</v>
      </c>
    </row>
    <row r="2130" spans="1:7" x14ac:dyDescent="0.25">
      <c r="A2130" s="12" t="s">
        <v>2481</v>
      </c>
      <c r="B2130" s="19">
        <v>1556340982846</v>
      </c>
      <c r="C2130" s="12" t="s">
        <v>6550</v>
      </c>
      <c r="D2130" s="12" t="s">
        <v>97</v>
      </c>
      <c r="E2130" s="6" t="s">
        <v>2131</v>
      </c>
      <c r="F2130" s="5">
        <f>decoded__2[[#This Row],[FRT_DEC]]-B2129</f>
        <v>15</v>
      </c>
      <c r="G2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INFO]]))),G2129)</f>
        <v>63</v>
      </c>
    </row>
    <row r="2131" spans="1:7" x14ac:dyDescent="0.25">
      <c r="A2131" s="12" t="s">
        <v>2482</v>
      </c>
      <c r="B2131" s="19">
        <v>1556340982865</v>
      </c>
      <c r="C2131" s="12" t="s">
        <v>6551</v>
      </c>
      <c r="D2131" s="12" t="s">
        <v>2082</v>
      </c>
      <c r="E2131" s="6" t="s">
        <v>4029</v>
      </c>
      <c r="F2131" s="5">
        <f>decoded__2[[#This Row],[FRT_DEC]]-B2130</f>
        <v>19</v>
      </c>
      <c r="G2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INFO]]))),G2130)</f>
        <v>63</v>
      </c>
    </row>
    <row r="2132" spans="1:7" x14ac:dyDescent="0.25">
      <c r="A2132" s="12" t="s">
        <v>2483</v>
      </c>
      <c r="B2132" s="19">
        <v>1556340982876</v>
      </c>
      <c r="C2132" s="12" t="s">
        <v>6552</v>
      </c>
      <c r="D2132" s="12" t="s">
        <v>3726</v>
      </c>
      <c r="E2132" s="6" t="s">
        <v>6553</v>
      </c>
      <c r="F2132" s="5">
        <f>decoded__2[[#This Row],[FRT_DEC]]-B2131</f>
        <v>11</v>
      </c>
      <c r="G2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INFO]]))),G2131)</f>
        <v>63</v>
      </c>
    </row>
    <row r="2133" spans="1:7" x14ac:dyDescent="0.25">
      <c r="A2133" s="12" t="s">
        <v>2484</v>
      </c>
      <c r="B2133" s="19">
        <v>1556340982879</v>
      </c>
      <c r="C2133" s="12" t="s">
        <v>6554</v>
      </c>
      <c r="D2133" s="12" t="s">
        <v>3726</v>
      </c>
      <c r="E2133" s="6" t="s">
        <v>3986</v>
      </c>
      <c r="F2133" s="5">
        <f>decoded__2[[#This Row],[FRT_DEC]]-B2132</f>
        <v>3</v>
      </c>
      <c r="G2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INFO]]))),G2132)</f>
        <v>63</v>
      </c>
    </row>
    <row r="2134" spans="1:7" x14ac:dyDescent="0.25">
      <c r="A2134" s="12" t="s">
        <v>2485</v>
      </c>
      <c r="B2134" s="19">
        <v>1556340983681</v>
      </c>
      <c r="C2134" s="12" t="s">
        <v>6555</v>
      </c>
      <c r="D2134" s="12" t="s">
        <v>275</v>
      </c>
      <c r="E2134" s="6" t="s">
        <v>6492</v>
      </c>
      <c r="F2134" s="5">
        <f>decoded__2[[#This Row],[FRT_DEC]]-B2133</f>
        <v>802</v>
      </c>
      <c r="G2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INFO]]))),G2133)</f>
        <v>63</v>
      </c>
    </row>
    <row r="2135" spans="1:7" x14ac:dyDescent="0.25">
      <c r="A2135" s="12" t="s">
        <v>2486</v>
      </c>
      <c r="B2135" s="19">
        <v>1556340983721</v>
      </c>
      <c r="C2135" s="12" t="s">
        <v>6556</v>
      </c>
      <c r="D2135" s="12" t="s">
        <v>12</v>
      </c>
      <c r="E2135" s="6" t="s">
        <v>4</v>
      </c>
      <c r="F2135" s="5">
        <f>decoded__2[[#This Row],[FRT_DEC]]-B2134</f>
        <v>40</v>
      </c>
      <c r="G2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INFO]]))),G2134)</f>
        <v>63</v>
      </c>
    </row>
    <row r="2136" spans="1:7" x14ac:dyDescent="0.25">
      <c r="A2136" s="12" t="s">
        <v>2487</v>
      </c>
      <c r="B2136" s="19">
        <v>1556340983725</v>
      </c>
      <c r="C2136" s="12" t="s">
        <v>6557</v>
      </c>
      <c r="D2136" s="12" t="s">
        <v>8</v>
      </c>
      <c r="E2136" s="6" t="s">
        <v>4088</v>
      </c>
      <c r="F2136" s="5">
        <f>decoded__2[[#This Row],[FRT_DEC]]-B2135</f>
        <v>4</v>
      </c>
      <c r="G2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INFO]]))),G2135)</f>
        <v>63</v>
      </c>
    </row>
    <row r="2137" spans="1:7" x14ac:dyDescent="0.25">
      <c r="A2137" s="12" t="s">
        <v>2488</v>
      </c>
      <c r="B2137" s="19">
        <v>1556340985040</v>
      </c>
      <c r="C2137" s="12" t="s">
        <v>6558</v>
      </c>
      <c r="D2137" s="12" t="s">
        <v>13</v>
      </c>
      <c r="E2137" s="6" t="s">
        <v>5</v>
      </c>
      <c r="F2137" s="5">
        <f>decoded__2[[#This Row],[FRT_DEC]]-B2136</f>
        <v>1315</v>
      </c>
      <c r="G2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INFO]]))),G2136)</f>
        <v>63</v>
      </c>
    </row>
    <row r="2138" spans="1:7" x14ac:dyDescent="0.25">
      <c r="A2138" s="12" t="s">
        <v>2489</v>
      </c>
      <c r="B2138" s="19">
        <v>1556340985044</v>
      </c>
      <c r="C2138" s="12" t="s">
        <v>6559</v>
      </c>
      <c r="D2138" s="12" t="s">
        <v>11</v>
      </c>
      <c r="E2138" s="6" t="s">
        <v>4000</v>
      </c>
      <c r="F2138" s="5">
        <f>decoded__2[[#This Row],[FRT_DEC]]-B2137</f>
        <v>4</v>
      </c>
      <c r="G2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INFO]]))),G2137)</f>
        <v>63</v>
      </c>
    </row>
    <row r="2139" spans="1:7" x14ac:dyDescent="0.25">
      <c r="A2139" s="12" t="s">
        <v>2490</v>
      </c>
      <c r="B2139" s="19">
        <v>1556340985080</v>
      </c>
      <c r="C2139" s="12" t="s">
        <v>6560</v>
      </c>
      <c r="D2139" s="12" t="s">
        <v>12</v>
      </c>
      <c r="E2139" s="6" t="s">
        <v>4</v>
      </c>
      <c r="F2139" s="5">
        <f>decoded__2[[#This Row],[FRT_DEC]]-B2138</f>
        <v>36</v>
      </c>
      <c r="G2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INFO]]))),G2138)</f>
        <v>63</v>
      </c>
    </row>
    <row r="2140" spans="1:7" x14ac:dyDescent="0.25">
      <c r="A2140" s="12" t="s">
        <v>2491</v>
      </c>
      <c r="B2140" s="19">
        <v>1556340985083</v>
      </c>
      <c r="C2140" s="12" t="s">
        <v>6561</v>
      </c>
      <c r="D2140" s="12" t="s">
        <v>14</v>
      </c>
      <c r="E2140" s="6" t="s">
        <v>6</v>
      </c>
      <c r="F2140" s="5">
        <f>decoded__2[[#This Row],[FRT_DEC]]-B2139</f>
        <v>3</v>
      </c>
      <c r="G2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INFO]]))),G2139)</f>
        <v>63</v>
      </c>
    </row>
    <row r="2141" spans="1:7" x14ac:dyDescent="0.25">
      <c r="A2141" s="12" t="s">
        <v>2492</v>
      </c>
      <c r="B2141" s="19">
        <v>1556340985091</v>
      </c>
      <c r="C2141" s="12" t="s">
        <v>6562</v>
      </c>
      <c r="D2141" s="12" t="s">
        <v>14</v>
      </c>
      <c r="E2141" s="6" t="s">
        <v>36</v>
      </c>
      <c r="F2141" s="5">
        <f>decoded__2[[#This Row],[FRT_DEC]]-B2140</f>
        <v>8</v>
      </c>
      <c r="G2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INFO]]))),G2140)</f>
        <v>63</v>
      </c>
    </row>
    <row r="2142" spans="1:7" x14ac:dyDescent="0.25">
      <c r="A2142" s="12" t="s">
        <v>2493</v>
      </c>
      <c r="B2142" s="19">
        <v>1556340985098</v>
      </c>
      <c r="C2142" s="12" t="s">
        <v>6563</v>
      </c>
      <c r="D2142" s="12" t="s">
        <v>11</v>
      </c>
      <c r="E2142" s="6" t="s">
        <v>4020</v>
      </c>
      <c r="F2142" s="5">
        <f>decoded__2[[#This Row],[FRT_DEC]]-B2141</f>
        <v>7</v>
      </c>
      <c r="G2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INFO]]))),G2141)</f>
        <v>63</v>
      </c>
    </row>
    <row r="2143" spans="1:7" x14ac:dyDescent="0.25">
      <c r="A2143" s="12" t="s">
        <v>2494</v>
      </c>
      <c r="B2143" s="19">
        <v>1556340985116</v>
      </c>
      <c r="C2143" s="12" t="s">
        <v>6564</v>
      </c>
      <c r="D2143" s="12" t="s">
        <v>8</v>
      </c>
      <c r="E2143" s="6" t="s">
        <v>4085</v>
      </c>
      <c r="F2143" s="5">
        <f>decoded__2[[#This Row],[FRT_DEC]]-B2142</f>
        <v>18</v>
      </c>
      <c r="G2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INFO]]))),G2142)</f>
        <v>63</v>
      </c>
    </row>
    <row r="2144" spans="1:7" x14ac:dyDescent="0.25">
      <c r="A2144" s="12" t="s">
        <v>2495</v>
      </c>
      <c r="B2144" s="19">
        <v>1556340985140</v>
      </c>
      <c r="C2144" s="12" t="s">
        <v>6565</v>
      </c>
      <c r="D2144" s="12" t="s">
        <v>12</v>
      </c>
      <c r="E2144" s="6" t="s">
        <v>4</v>
      </c>
      <c r="F2144" s="5">
        <f>decoded__2[[#This Row],[FRT_DEC]]-B2143</f>
        <v>24</v>
      </c>
      <c r="G2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INFO]]))),G2143)</f>
        <v>63</v>
      </c>
    </row>
    <row r="2145" spans="1:7" x14ac:dyDescent="0.25">
      <c r="A2145" s="12" t="s">
        <v>2496</v>
      </c>
      <c r="B2145" s="19">
        <v>1556340985145</v>
      </c>
      <c r="C2145" s="12" t="s">
        <v>6566</v>
      </c>
      <c r="D2145" s="12" t="s">
        <v>8</v>
      </c>
      <c r="E2145" s="6" t="s">
        <v>4104</v>
      </c>
      <c r="F2145" s="5">
        <f>decoded__2[[#This Row],[FRT_DEC]]-B2144</f>
        <v>5</v>
      </c>
      <c r="G2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INFO]]))),G2144)</f>
        <v>63</v>
      </c>
    </row>
    <row r="2146" spans="1:7" x14ac:dyDescent="0.25">
      <c r="A2146" s="12" t="s">
        <v>2497</v>
      </c>
      <c r="B2146" s="19">
        <v>1556340997091</v>
      </c>
      <c r="C2146" s="12" t="s">
        <v>6567</v>
      </c>
      <c r="D2146" s="12" t="s">
        <v>15</v>
      </c>
      <c r="E2146" s="6" t="s">
        <v>6568</v>
      </c>
      <c r="F2146" s="5">
        <f>decoded__2[[#This Row],[FRT_DEC]]-B2145</f>
        <v>11946</v>
      </c>
      <c r="G2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INFO]]))),G2145)</f>
        <v>63</v>
      </c>
    </row>
    <row r="2147" spans="1:7" x14ac:dyDescent="0.25">
      <c r="A2147" s="12" t="s">
        <v>2498</v>
      </c>
      <c r="B2147" s="19">
        <v>1556340997093</v>
      </c>
      <c r="C2147" s="12" t="s">
        <v>6569</v>
      </c>
      <c r="D2147" s="12" t="s">
        <v>15</v>
      </c>
      <c r="E2147" s="6" t="s">
        <v>3987</v>
      </c>
      <c r="F2147" s="5">
        <f>decoded__2[[#This Row],[FRT_DEC]]-B2146</f>
        <v>2</v>
      </c>
      <c r="G2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INFO]]))),G2146)</f>
        <v>63</v>
      </c>
    </row>
    <row r="2148" spans="1:7" x14ac:dyDescent="0.25">
      <c r="A2148" s="12" t="s">
        <v>2499</v>
      </c>
      <c r="B2148" s="19">
        <v>1556340997096</v>
      </c>
      <c r="C2148" s="12" t="s">
        <v>6570</v>
      </c>
      <c r="D2148" s="12" t="s">
        <v>3744</v>
      </c>
      <c r="E2148" s="6" t="s">
        <v>6571</v>
      </c>
      <c r="F2148" s="5">
        <f>decoded__2[[#This Row],[FRT_DEC]]-B2147</f>
        <v>3</v>
      </c>
      <c r="G2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INFO]]))),G2147)</f>
        <v>63</v>
      </c>
    </row>
    <row r="2149" spans="1:7" x14ac:dyDescent="0.25">
      <c r="A2149" s="12" t="s">
        <v>2500</v>
      </c>
      <c r="B2149" s="19">
        <v>1556340997098</v>
      </c>
      <c r="C2149" s="12" t="s">
        <v>6572</v>
      </c>
      <c r="D2149" s="12" t="s">
        <v>3744</v>
      </c>
      <c r="E2149" s="6" t="s">
        <v>3988</v>
      </c>
      <c r="F2149" s="5">
        <f>decoded__2[[#This Row],[FRT_DEC]]-B2148</f>
        <v>2</v>
      </c>
      <c r="G2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INFO]]))),G2148)</f>
        <v>63</v>
      </c>
    </row>
    <row r="2150" spans="1:7" x14ac:dyDescent="0.25">
      <c r="A2150" s="12" t="s">
        <v>2501</v>
      </c>
      <c r="B2150" s="19">
        <v>1556340997180</v>
      </c>
      <c r="C2150" s="12" t="s">
        <v>6573</v>
      </c>
      <c r="D2150" s="12" t="s">
        <v>3765</v>
      </c>
      <c r="E2150" s="6" t="s">
        <v>3766</v>
      </c>
      <c r="F2150" s="5">
        <f>decoded__2[[#This Row],[FRT_DEC]]-B2149</f>
        <v>82</v>
      </c>
      <c r="G2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INFO]]))),G2149)</f>
        <v>63</v>
      </c>
    </row>
    <row r="2151" spans="1:7" ht="30" x14ac:dyDescent="0.25">
      <c r="A2151" s="12" t="s">
        <v>2502</v>
      </c>
      <c r="B2151" s="19">
        <v>1556340997185</v>
      </c>
      <c r="C2151" s="12" t="s">
        <v>6574</v>
      </c>
      <c r="D2151" s="12" t="s">
        <v>267</v>
      </c>
      <c r="E2151" s="6" t="s">
        <v>3724</v>
      </c>
      <c r="F2151" s="5">
        <f>decoded__2[[#This Row],[FRT_DEC]]-B2150</f>
        <v>5</v>
      </c>
      <c r="G2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INFO]]))),G2150)</f>
        <v>63</v>
      </c>
    </row>
    <row r="2152" spans="1:7" x14ac:dyDescent="0.25">
      <c r="A2152" s="12" t="s">
        <v>2503</v>
      </c>
      <c r="B2152" s="19">
        <v>1556340997188</v>
      </c>
      <c r="C2152" s="12" t="s">
        <v>6575</v>
      </c>
      <c r="D2152" s="12" t="s">
        <v>269</v>
      </c>
      <c r="E2152" s="6" t="s">
        <v>283</v>
      </c>
      <c r="F2152" s="5">
        <f>decoded__2[[#This Row],[FRT_DEC]]-B2151</f>
        <v>3</v>
      </c>
      <c r="G2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INFO]]))),G2151)</f>
        <v>63</v>
      </c>
    </row>
    <row r="2153" spans="1:7" x14ac:dyDescent="0.25">
      <c r="A2153" s="12" t="s">
        <v>2504</v>
      </c>
      <c r="B2153" s="19">
        <v>1556340997194</v>
      </c>
      <c r="C2153" s="12" t="s">
        <v>6576</v>
      </c>
      <c r="D2153" s="12" t="s">
        <v>1131</v>
      </c>
      <c r="E2153" s="6" t="s">
        <v>2132</v>
      </c>
      <c r="F2153" s="5">
        <f>decoded__2[[#This Row],[FRT_DEC]]-B2152</f>
        <v>6</v>
      </c>
      <c r="G2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INFO]]))),G2152)</f>
        <v>63</v>
      </c>
    </row>
    <row r="2154" spans="1:7" x14ac:dyDescent="0.25">
      <c r="A2154" s="12" t="s">
        <v>2505</v>
      </c>
      <c r="B2154" s="19">
        <v>1556340997199</v>
      </c>
      <c r="C2154" s="12" t="s">
        <v>6577</v>
      </c>
      <c r="D2154" s="12" t="s">
        <v>97</v>
      </c>
      <c r="E2154" s="6" t="s">
        <v>2133</v>
      </c>
      <c r="F2154" s="5">
        <f>decoded__2[[#This Row],[FRT_DEC]]-B2153</f>
        <v>5</v>
      </c>
      <c r="G2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INFO]]))),G2153)</f>
        <v>63</v>
      </c>
    </row>
    <row r="2155" spans="1:7" x14ac:dyDescent="0.25">
      <c r="A2155" s="12" t="s">
        <v>2506</v>
      </c>
      <c r="B2155" s="19">
        <v>1556340997203</v>
      </c>
      <c r="C2155" s="12" t="s">
        <v>6578</v>
      </c>
      <c r="D2155" s="12" t="s">
        <v>97</v>
      </c>
      <c r="E2155" s="6" t="s">
        <v>2134</v>
      </c>
      <c r="F2155" s="5">
        <f>decoded__2[[#This Row],[FRT_DEC]]-B2154</f>
        <v>4</v>
      </c>
      <c r="G2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INFO]]))),G2154)</f>
        <v>63</v>
      </c>
    </row>
    <row r="2156" spans="1:7" x14ac:dyDescent="0.25">
      <c r="A2156" s="12" t="s">
        <v>2507</v>
      </c>
      <c r="B2156" s="19">
        <v>1556340997216</v>
      </c>
      <c r="C2156" s="12" t="s">
        <v>6579</v>
      </c>
      <c r="D2156" s="12" t="s">
        <v>272</v>
      </c>
      <c r="E2156" s="6" t="s">
        <v>6580</v>
      </c>
      <c r="F2156" s="5">
        <f>decoded__2[[#This Row],[FRT_DEC]]-B2155</f>
        <v>13</v>
      </c>
      <c r="G2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INFO]]))),G2155)</f>
        <v>63</v>
      </c>
    </row>
    <row r="2157" spans="1:7" x14ac:dyDescent="0.25">
      <c r="A2157" s="12" t="s">
        <v>2508</v>
      </c>
      <c r="B2157" s="19">
        <v>1556340997554</v>
      </c>
      <c r="C2157" s="12" t="s">
        <v>6581</v>
      </c>
      <c r="D2157" s="12" t="s">
        <v>1131</v>
      </c>
      <c r="E2157" s="6" t="s">
        <v>2135</v>
      </c>
      <c r="F2157" s="5">
        <f>decoded__2[[#This Row],[FRT_DEC]]-B2156</f>
        <v>338</v>
      </c>
      <c r="G2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INFO]]))),G2156)</f>
        <v>63</v>
      </c>
    </row>
    <row r="2158" spans="1:7" x14ac:dyDescent="0.25">
      <c r="A2158" s="12" t="s">
        <v>2509</v>
      </c>
      <c r="B2158" s="19">
        <v>1556340997561</v>
      </c>
      <c r="C2158" s="12" t="s">
        <v>6582</v>
      </c>
      <c r="D2158" s="12" t="s">
        <v>97</v>
      </c>
      <c r="E2158" s="6" t="s">
        <v>2136</v>
      </c>
      <c r="F2158" s="5">
        <f>decoded__2[[#This Row],[FRT_DEC]]-B2157</f>
        <v>7</v>
      </c>
      <c r="G2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INFO]]))),G2157)</f>
        <v>63</v>
      </c>
    </row>
    <row r="2159" spans="1:7" x14ac:dyDescent="0.25">
      <c r="A2159" s="12" t="s">
        <v>2510</v>
      </c>
      <c r="B2159" s="19">
        <v>1556340997574</v>
      </c>
      <c r="C2159" s="12" t="s">
        <v>6583</v>
      </c>
      <c r="D2159" s="12" t="s">
        <v>3727</v>
      </c>
      <c r="E2159" s="6" t="s">
        <v>6510</v>
      </c>
      <c r="F2159" s="5">
        <f>decoded__2[[#This Row],[FRT_DEC]]-B2158</f>
        <v>13</v>
      </c>
      <c r="G2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INFO]]))),G2158)</f>
        <v>63</v>
      </c>
    </row>
    <row r="2160" spans="1:7" x14ac:dyDescent="0.25">
      <c r="A2160" s="12" t="s">
        <v>2511</v>
      </c>
      <c r="B2160" s="19">
        <v>1556340997603</v>
      </c>
      <c r="C2160" s="12" t="s">
        <v>6584</v>
      </c>
      <c r="D2160" s="12" t="s">
        <v>289</v>
      </c>
      <c r="E2160" s="6" t="s">
        <v>6512</v>
      </c>
      <c r="F2160" s="5">
        <f>decoded__2[[#This Row],[FRT_DEC]]-B2159</f>
        <v>29</v>
      </c>
      <c r="G2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INFO]]))),G2159)</f>
        <v>63</v>
      </c>
    </row>
    <row r="2161" spans="1:7" x14ac:dyDescent="0.25">
      <c r="A2161" s="12" t="s">
        <v>2512</v>
      </c>
      <c r="B2161" s="19">
        <v>1556340999020</v>
      </c>
      <c r="C2161" s="12" t="s">
        <v>6585</v>
      </c>
      <c r="D2161" s="12" t="s">
        <v>109</v>
      </c>
      <c r="E2161" s="6" t="s">
        <v>3989</v>
      </c>
      <c r="F2161" s="5">
        <f>decoded__2[[#This Row],[FRT_DEC]]-B2160</f>
        <v>1417</v>
      </c>
      <c r="G2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INFO]]))),G2160)</f>
        <v>63</v>
      </c>
    </row>
    <row r="2162" spans="1:7" x14ac:dyDescent="0.25">
      <c r="A2162" s="12" t="s">
        <v>2513</v>
      </c>
      <c r="B2162" s="19">
        <v>1556340999023</v>
      </c>
      <c r="C2162" s="12" t="s">
        <v>6586</v>
      </c>
      <c r="D2162" s="12" t="s">
        <v>3742</v>
      </c>
      <c r="E2162" s="6" t="s">
        <v>6587</v>
      </c>
      <c r="F2162" s="5">
        <f>decoded__2[[#This Row],[FRT_DEC]]-B2161</f>
        <v>3</v>
      </c>
      <c r="G2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INFO]]))),G2161)</f>
        <v>63</v>
      </c>
    </row>
    <row r="2163" spans="1:7" x14ac:dyDescent="0.25">
      <c r="A2163" s="12" t="s">
        <v>2514</v>
      </c>
      <c r="B2163" s="19">
        <v>1556340999025</v>
      </c>
      <c r="C2163" s="12" t="s">
        <v>6588</v>
      </c>
      <c r="D2163" s="12" t="s">
        <v>3742</v>
      </c>
      <c r="E2163" s="6" t="s">
        <v>3982</v>
      </c>
      <c r="F2163" s="5">
        <f>decoded__2[[#This Row],[FRT_DEC]]-B2162</f>
        <v>2</v>
      </c>
      <c r="G2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INFO]]))),G2162)</f>
        <v>63</v>
      </c>
    </row>
    <row r="2164" spans="1:7" x14ac:dyDescent="0.25">
      <c r="A2164" s="12" t="s">
        <v>2515</v>
      </c>
      <c r="B2164" s="19">
        <v>1556340999039</v>
      </c>
      <c r="C2164" s="12" t="s">
        <v>6589</v>
      </c>
      <c r="D2164" s="12" t="s">
        <v>1131</v>
      </c>
      <c r="E2164" s="6" t="s">
        <v>2137</v>
      </c>
      <c r="F2164" s="5">
        <f>decoded__2[[#This Row],[FRT_DEC]]-B2163</f>
        <v>14</v>
      </c>
      <c r="G2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INFO]]))),G2163)</f>
        <v>63</v>
      </c>
    </row>
    <row r="2165" spans="1:7" x14ac:dyDescent="0.25">
      <c r="A2165" s="12" t="s">
        <v>2516</v>
      </c>
      <c r="B2165" s="19">
        <v>1556340999045</v>
      </c>
      <c r="C2165" s="12" t="s">
        <v>6590</v>
      </c>
      <c r="D2165" s="12" t="s">
        <v>97</v>
      </c>
      <c r="E2165" s="6" t="s">
        <v>2138</v>
      </c>
      <c r="F2165" s="5">
        <f>decoded__2[[#This Row],[FRT_DEC]]-B2164</f>
        <v>6</v>
      </c>
      <c r="G2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INFO]]))),G2164)</f>
        <v>63</v>
      </c>
    </row>
    <row r="2166" spans="1:7" x14ac:dyDescent="0.25">
      <c r="A2166" s="12" t="s">
        <v>2517</v>
      </c>
      <c r="B2166" s="19">
        <v>1556340999111</v>
      </c>
      <c r="C2166" s="12" t="s">
        <v>6591</v>
      </c>
      <c r="D2166" s="12" t="s">
        <v>110</v>
      </c>
      <c r="E2166" s="6" t="s">
        <v>290</v>
      </c>
      <c r="F2166" s="5">
        <f>decoded__2[[#This Row],[FRT_DEC]]-B2165</f>
        <v>66</v>
      </c>
      <c r="G2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INFO]]))),G2165)</f>
        <v>63</v>
      </c>
    </row>
    <row r="2167" spans="1:7" x14ac:dyDescent="0.25">
      <c r="A2167" s="12" t="s">
        <v>2518</v>
      </c>
      <c r="B2167" s="19">
        <v>1556340999124</v>
      </c>
      <c r="C2167" s="12" t="s">
        <v>6592</v>
      </c>
      <c r="D2167" s="12" t="s">
        <v>1131</v>
      </c>
      <c r="E2167" s="6" t="s">
        <v>2139</v>
      </c>
      <c r="F2167" s="5">
        <f>decoded__2[[#This Row],[FRT_DEC]]-B2166</f>
        <v>13</v>
      </c>
      <c r="G2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INFO]]))),G2166)</f>
        <v>63</v>
      </c>
    </row>
    <row r="2168" spans="1:7" x14ac:dyDescent="0.25">
      <c r="A2168" s="12" t="s">
        <v>2519</v>
      </c>
      <c r="B2168" s="19">
        <v>1556340999128</v>
      </c>
      <c r="C2168" s="12" t="s">
        <v>6593</v>
      </c>
      <c r="D2168" s="12" t="s">
        <v>97</v>
      </c>
      <c r="E2168" s="6" t="s">
        <v>2140</v>
      </c>
      <c r="F2168" s="5">
        <f>decoded__2[[#This Row],[FRT_DEC]]-B2167</f>
        <v>4</v>
      </c>
      <c r="G2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INFO]]))),G2167)</f>
        <v>63</v>
      </c>
    </row>
    <row r="2169" spans="1:7" x14ac:dyDescent="0.25">
      <c r="A2169" s="12" t="s">
        <v>2520</v>
      </c>
      <c r="B2169" s="19">
        <v>1556340999767</v>
      </c>
      <c r="C2169" s="12" t="s">
        <v>6594</v>
      </c>
      <c r="D2169" s="12" t="s">
        <v>112</v>
      </c>
      <c r="E2169" s="6" t="s">
        <v>3757</v>
      </c>
      <c r="F2169" s="5">
        <f>decoded__2[[#This Row],[FRT_DEC]]-B2168</f>
        <v>639</v>
      </c>
      <c r="G2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INFO]]))),G2168)</f>
        <v>63</v>
      </c>
    </row>
    <row r="2170" spans="1:7" x14ac:dyDescent="0.25">
      <c r="A2170" s="12" t="s">
        <v>2521</v>
      </c>
      <c r="B2170" s="19">
        <v>1556340999781</v>
      </c>
      <c r="C2170" s="12" t="s">
        <v>6595</v>
      </c>
      <c r="D2170" s="12" t="s">
        <v>1131</v>
      </c>
      <c r="E2170" s="6" t="s">
        <v>2141</v>
      </c>
      <c r="F2170" s="5">
        <f>decoded__2[[#This Row],[FRT_DEC]]-B2169</f>
        <v>14</v>
      </c>
      <c r="G2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INFO]]))),G2169)</f>
        <v>63</v>
      </c>
    </row>
    <row r="2171" spans="1:7" x14ac:dyDescent="0.25">
      <c r="A2171" s="12" t="s">
        <v>2522</v>
      </c>
      <c r="B2171" s="19">
        <v>1556340999786</v>
      </c>
      <c r="C2171" s="12" t="s">
        <v>6596</v>
      </c>
      <c r="D2171" s="12" t="s">
        <v>97</v>
      </c>
      <c r="E2171" s="6" t="s">
        <v>2142</v>
      </c>
      <c r="F2171" s="5">
        <f>decoded__2[[#This Row],[FRT_DEC]]-B2170</f>
        <v>5</v>
      </c>
      <c r="G2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INFO]]))),G2170)</f>
        <v>63</v>
      </c>
    </row>
    <row r="2172" spans="1:7" x14ac:dyDescent="0.25">
      <c r="A2172" s="12" t="s">
        <v>2523</v>
      </c>
      <c r="B2172" s="19">
        <v>1556340999791</v>
      </c>
      <c r="C2172" s="12" t="s">
        <v>6597</v>
      </c>
      <c r="D2172" s="12" t="s">
        <v>291</v>
      </c>
      <c r="E2172" s="6" t="s">
        <v>6598</v>
      </c>
      <c r="F2172" s="5">
        <f>decoded__2[[#This Row],[FRT_DEC]]-B2171</f>
        <v>5</v>
      </c>
      <c r="G2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INFO]]))),G2171)</f>
        <v>63</v>
      </c>
    </row>
    <row r="2173" spans="1:7" x14ac:dyDescent="0.25">
      <c r="A2173" s="12" t="s">
        <v>2524</v>
      </c>
      <c r="B2173" s="19">
        <v>1556340999795</v>
      </c>
      <c r="C2173" s="12" t="s">
        <v>6599</v>
      </c>
      <c r="D2173" s="12" t="s">
        <v>11</v>
      </c>
      <c r="E2173" s="6" t="s">
        <v>4012</v>
      </c>
      <c r="F2173" s="5">
        <f>decoded__2[[#This Row],[FRT_DEC]]-B2172</f>
        <v>4</v>
      </c>
      <c r="G2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INFO]]))),G2172)</f>
        <v>63</v>
      </c>
    </row>
    <row r="2174" spans="1:7" x14ac:dyDescent="0.25">
      <c r="A2174" s="12" t="s">
        <v>2525</v>
      </c>
      <c r="B2174" s="19">
        <v>1556340999805</v>
      </c>
      <c r="C2174" s="12" t="s">
        <v>6600</v>
      </c>
      <c r="D2174" s="12" t="s">
        <v>52</v>
      </c>
      <c r="E2174" s="6" t="s">
        <v>356</v>
      </c>
      <c r="F2174" s="5">
        <f>decoded__2[[#This Row],[FRT_DEC]]-B2173</f>
        <v>10</v>
      </c>
      <c r="G2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INFO]]))),G2173)</f>
        <v>63</v>
      </c>
    </row>
    <row r="2175" spans="1:7" x14ac:dyDescent="0.25">
      <c r="A2175" s="12" t="s">
        <v>2526</v>
      </c>
      <c r="B2175" s="19">
        <v>1556340999808</v>
      </c>
      <c r="C2175" s="12" t="s">
        <v>6601</v>
      </c>
      <c r="D2175" s="12" t="s">
        <v>358</v>
      </c>
      <c r="E2175" s="6" t="s">
        <v>4067</v>
      </c>
      <c r="F2175" s="5">
        <f>decoded__2[[#This Row],[FRT_DEC]]-B2174</f>
        <v>3</v>
      </c>
      <c r="G2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INFO]]))),G2174)</f>
        <v>63</v>
      </c>
    </row>
    <row r="2176" spans="1:7" x14ac:dyDescent="0.25">
      <c r="A2176" s="12" t="s">
        <v>2527</v>
      </c>
      <c r="B2176" s="19">
        <v>1556340999811</v>
      </c>
      <c r="C2176" s="12" t="s">
        <v>6602</v>
      </c>
      <c r="D2176" s="12" t="s">
        <v>8</v>
      </c>
      <c r="E2176" s="6" t="s">
        <v>4027</v>
      </c>
      <c r="F2176" s="5">
        <f>decoded__2[[#This Row],[FRT_DEC]]-B2175</f>
        <v>3</v>
      </c>
      <c r="G2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INFO]]))),G2175)</f>
        <v>63</v>
      </c>
    </row>
    <row r="2177" spans="1:7" x14ac:dyDescent="0.25">
      <c r="A2177" s="12" t="s">
        <v>2528</v>
      </c>
      <c r="B2177" s="19">
        <v>1556340999816</v>
      </c>
      <c r="C2177" s="12" t="s">
        <v>6603</v>
      </c>
      <c r="D2177" s="12" t="s">
        <v>11</v>
      </c>
      <c r="E2177" s="6" t="s">
        <v>4016</v>
      </c>
      <c r="F2177" s="5">
        <f>decoded__2[[#This Row],[FRT_DEC]]-B2176</f>
        <v>5</v>
      </c>
      <c r="G2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INFO]]))),G2176)</f>
        <v>63</v>
      </c>
    </row>
    <row r="2178" spans="1:7" x14ac:dyDescent="0.25">
      <c r="A2178" s="12" t="s">
        <v>2529</v>
      </c>
      <c r="B2178" s="19">
        <v>1556340999824</v>
      </c>
      <c r="C2178" s="12" t="s">
        <v>6604</v>
      </c>
      <c r="D2178" s="12" t="s">
        <v>52</v>
      </c>
      <c r="E2178" s="6" t="s">
        <v>2078</v>
      </c>
      <c r="F2178" s="5">
        <f>decoded__2[[#This Row],[FRT_DEC]]-B2177</f>
        <v>8</v>
      </c>
      <c r="G2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INFO]]))),G2177)</f>
        <v>63</v>
      </c>
    </row>
    <row r="2179" spans="1:7" x14ac:dyDescent="0.25">
      <c r="A2179" s="12" t="s">
        <v>2530</v>
      </c>
      <c r="B2179" s="19">
        <v>1556340999828</v>
      </c>
      <c r="C2179" s="12" t="s">
        <v>6605</v>
      </c>
      <c r="D2179" s="12" t="s">
        <v>2079</v>
      </c>
      <c r="E2179" s="6" t="s">
        <v>4066</v>
      </c>
      <c r="F2179" s="5">
        <f>decoded__2[[#This Row],[FRT_DEC]]-B2178</f>
        <v>4</v>
      </c>
      <c r="G2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INFO]]))),G2178)</f>
        <v>63</v>
      </c>
    </row>
    <row r="2180" spans="1:7" x14ac:dyDescent="0.25">
      <c r="A2180" s="12" t="s">
        <v>2531</v>
      </c>
      <c r="B2180" s="19">
        <v>1556340999873</v>
      </c>
      <c r="C2180" s="12" t="s">
        <v>6606</v>
      </c>
      <c r="D2180" s="12" t="s">
        <v>12</v>
      </c>
      <c r="E2180" s="6" t="s">
        <v>4</v>
      </c>
      <c r="F2180" s="5">
        <f>decoded__2[[#This Row],[FRT_DEC]]-B2179</f>
        <v>45</v>
      </c>
      <c r="G2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INFO]]))),G2179)</f>
        <v>63</v>
      </c>
    </row>
    <row r="2181" spans="1:7" x14ac:dyDescent="0.25">
      <c r="A2181" s="12" t="s">
        <v>2532</v>
      </c>
      <c r="B2181" s="19">
        <v>1556340999878</v>
      </c>
      <c r="C2181" s="12" t="s">
        <v>6607</v>
      </c>
      <c r="D2181" s="12" t="s">
        <v>8</v>
      </c>
      <c r="E2181" s="6" t="s">
        <v>4089</v>
      </c>
      <c r="F2181" s="5">
        <f>decoded__2[[#This Row],[FRT_DEC]]-B2180</f>
        <v>5</v>
      </c>
      <c r="G2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INFO]]))),G2180)</f>
        <v>63</v>
      </c>
    </row>
    <row r="2182" spans="1:7" x14ac:dyDescent="0.25">
      <c r="A2182" s="12" t="s">
        <v>2533</v>
      </c>
      <c r="B2182" s="19">
        <v>1556341000203</v>
      </c>
      <c r="C2182" s="12" t="s">
        <v>6608</v>
      </c>
      <c r="D2182" s="12" t="s">
        <v>12</v>
      </c>
      <c r="E2182" s="6" t="s">
        <v>4</v>
      </c>
      <c r="F2182" s="5">
        <f>decoded__2[[#This Row],[FRT_DEC]]-B2181</f>
        <v>325</v>
      </c>
      <c r="G2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INFO]]))),G2181)</f>
        <v>63</v>
      </c>
    </row>
    <row r="2183" spans="1:7" x14ac:dyDescent="0.25">
      <c r="A2183" s="12" t="s">
        <v>2534</v>
      </c>
      <c r="B2183" s="19">
        <v>1556341000207</v>
      </c>
      <c r="C2183" s="12" t="s">
        <v>6609</v>
      </c>
      <c r="D2183" s="12" t="s">
        <v>8</v>
      </c>
      <c r="E2183" s="6" t="s">
        <v>4078</v>
      </c>
      <c r="F2183" s="5">
        <f>decoded__2[[#This Row],[FRT_DEC]]-B2182</f>
        <v>4</v>
      </c>
      <c r="G2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INFO]]))),G2182)</f>
        <v>63</v>
      </c>
    </row>
    <row r="2184" spans="1:7" x14ac:dyDescent="0.25">
      <c r="A2184" s="12" t="s">
        <v>2535</v>
      </c>
      <c r="B2184" s="19">
        <v>1556341000398</v>
      </c>
      <c r="C2184" s="12" t="s">
        <v>6610</v>
      </c>
      <c r="D2184" s="12" t="s">
        <v>13</v>
      </c>
      <c r="E2184" s="6" t="s">
        <v>5</v>
      </c>
      <c r="F2184" s="5">
        <f>decoded__2[[#This Row],[FRT_DEC]]-B2183</f>
        <v>191</v>
      </c>
      <c r="G2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INFO]]))),G2183)</f>
        <v>63</v>
      </c>
    </row>
    <row r="2185" spans="1:7" x14ac:dyDescent="0.25">
      <c r="A2185" s="12" t="s">
        <v>2536</v>
      </c>
      <c r="B2185" s="19">
        <v>1556341000402</v>
      </c>
      <c r="C2185" s="12" t="s">
        <v>6611</v>
      </c>
      <c r="D2185" s="12" t="s">
        <v>11</v>
      </c>
      <c r="E2185" s="6" t="s">
        <v>4010</v>
      </c>
      <c r="F2185" s="5">
        <f>decoded__2[[#This Row],[FRT_DEC]]-B2184</f>
        <v>4</v>
      </c>
      <c r="G2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INFO]]))),G2184)</f>
        <v>63</v>
      </c>
    </row>
    <row r="2186" spans="1:7" x14ac:dyDescent="0.25">
      <c r="A2186" s="12" t="s">
        <v>2537</v>
      </c>
      <c r="B2186" s="19">
        <v>1556341000479</v>
      </c>
      <c r="C2186" s="12" t="s">
        <v>6612</v>
      </c>
      <c r="D2186" s="12" t="s">
        <v>12</v>
      </c>
      <c r="E2186" s="6" t="s">
        <v>4</v>
      </c>
      <c r="F2186" s="5">
        <f>decoded__2[[#This Row],[FRT_DEC]]-B2185</f>
        <v>77</v>
      </c>
      <c r="G2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INFO]]))),G2185)</f>
        <v>63</v>
      </c>
    </row>
    <row r="2187" spans="1:7" x14ac:dyDescent="0.25">
      <c r="A2187" s="12" t="s">
        <v>2538</v>
      </c>
      <c r="B2187" s="19">
        <v>1556341000482</v>
      </c>
      <c r="C2187" s="12" t="s">
        <v>6613</v>
      </c>
      <c r="D2187" s="12" t="s">
        <v>14</v>
      </c>
      <c r="E2187" s="6" t="s">
        <v>6</v>
      </c>
      <c r="F2187" s="5">
        <f>decoded__2[[#This Row],[FRT_DEC]]-B2186</f>
        <v>3</v>
      </c>
      <c r="G2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INFO]]))),G2186)</f>
        <v>63</v>
      </c>
    </row>
    <row r="2188" spans="1:7" x14ac:dyDescent="0.25">
      <c r="A2188" s="12" t="s">
        <v>2539</v>
      </c>
      <c r="B2188" s="19">
        <v>1556341000495</v>
      </c>
      <c r="C2188" s="12" t="s">
        <v>6614</v>
      </c>
      <c r="D2188" s="12" t="s">
        <v>14</v>
      </c>
      <c r="E2188" s="6" t="s">
        <v>71</v>
      </c>
      <c r="F2188" s="5">
        <f>decoded__2[[#This Row],[FRT_DEC]]-B2187</f>
        <v>13</v>
      </c>
      <c r="G2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INFO]]))),G2187)</f>
        <v>63</v>
      </c>
    </row>
    <row r="2189" spans="1:7" x14ac:dyDescent="0.25">
      <c r="A2189" s="12" t="s">
        <v>2540</v>
      </c>
      <c r="B2189" s="19">
        <v>1556341000627</v>
      </c>
      <c r="C2189" s="12" t="s">
        <v>6615</v>
      </c>
      <c r="D2189" s="12" t="s">
        <v>55</v>
      </c>
      <c r="E2189" s="6" t="s">
        <v>4051</v>
      </c>
      <c r="F2189" s="5">
        <f>decoded__2[[#This Row],[FRT_DEC]]-B2188</f>
        <v>132</v>
      </c>
      <c r="G2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INFO]]))),G2188)</f>
        <v>63</v>
      </c>
    </row>
    <row r="2190" spans="1:7" x14ac:dyDescent="0.25">
      <c r="A2190" s="12" t="s">
        <v>2541</v>
      </c>
      <c r="B2190" s="19">
        <v>1556341000629</v>
      </c>
      <c r="C2190" s="12" t="s">
        <v>6616</v>
      </c>
      <c r="D2190" s="12" t="s">
        <v>3743</v>
      </c>
      <c r="E2190" s="6" t="s">
        <v>6617</v>
      </c>
      <c r="F2190" s="5">
        <f>decoded__2[[#This Row],[FRT_DEC]]-B2189</f>
        <v>2</v>
      </c>
      <c r="G2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INFO]]))),G2189)</f>
        <v>63</v>
      </c>
    </row>
    <row r="2191" spans="1:7" x14ac:dyDescent="0.25">
      <c r="A2191" s="12" t="s">
        <v>2542</v>
      </c>
      <c r="B2191" s="19">
        <v>1556341000631</v>
      </c>
      <c r="C2191" s="12" t="s">
        <v>6618</v>
      </c>
      <c r="D2191" s="12" t="s">
        <v>3743</v>
      </c>
      <c r="E2191" s="6" t="s">
        <v>3983</v>
      </c>
      <c r="F2191" s="5">
        <f>decoded__2[[#This Row],[FRT_DEC]]-B2190</f>
        <v>2</v>
      </c>
      <c r="G2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INFO]]))),G2190)</f>
        <v>63</v>
      </c>
    </row>
    <row r="2192" spans="1:7" x14ac:dyDescent="0.25">
      <c r="A2192" s="12" t="s">
        <v>2543</v>
      </c>
      <c r="B2192" s="19">
        <v>1556341000646</v>
      </c>
      <c r="C2192" s="12" t="s">
        <v>6619</v>
      </c>
      <c r="D2192" s="12" t="s">
        <v>73</v>
      </c>
      <c r="E2192" s="6" t="s">
        <v>2080</v>
      </c>
      <c r="F2192" s="5">
        <f>decoded__2[[#This Row],[FRT_DEC]]-B2191</f>
        <v>15</v>
      </c>
      <c r="G2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INFO]]))),G2191)</f>
        <v>63</v>
      </c>
    </row>
    <row r="2193" spans="1:7" x14ac:dyDescent="0.25">
      <c r="A2193" s="12" t="s">
        <v>2544</v>
      </c>
      <c r="B2193" s="19">
        <v>1556341000652</v>
      </c>
      <c r="C2193" s="12" t="s">
        <v>6620</v>
      </c>
      <c r="D2193" s="12" t="s">
        <v>2081</v>
      </c>
      <c r="E2193" s="6" t="s">
        <v>2083</v>
      </c>
      <c r="F2193" s="5">
        <f>decoded__2[[#This Row],[FRT_DEC]]-B2192</f>
        <v>6</v>
      </c>
      <c r="G2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INFO]]))),G2192)</f>
        <v>63</v>
      </c>
    </row>
    <row r="2194" spans="1:7" x14ac:dyDescent="0.25">
      <c r="A2194" s="12" t="s">
        <v>2545</v>
      </c>
      <c r="B2194" s="19">
        <v>1556341000656</v>
      </c>
      <c r="C2194" s="12" t="s">
        <v>6621</v>
      </c>
      <c r="D2194" s="12" t="s">
        <v>8</v>
      </c>
      <c r="E2194" s="6" t="s">
        <v>4090</v>
      </c>
      <c r="F2194" s="5">
        <f>decoded__2[[#This Row],[FRT_DEC]]-B2193</f>
        <v>4</v>
      </c>
      <c r="G2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INFO]]))),G2193)</f>
        <v>63</v>
      </c>
    </row>
    <row r="2195" spans="1:7" ht="30" x14ac:dyDescent="0.25">
      <c r="A2195" s="12" t="s">
        <v>2546</v>
      </c>
      <c r="B2195" s="19">
        <v>1556341000667</v>
      </c>
      <c r="C2195" s="12" t="s">
        <v>6622</v>
      </c>
      <c r="D2195" s="12" t="s">
        <v>267</v>
      </c>
      <c r="E2195" s="6" t="s">
        <v>3725</v>
      </c>
      <c r="F2195" s="5">
        <f>decoded__2[[#This Row],[FRT_DEC]]-B2194</f>
        <v>11</v>
      </c>
      <c r="G2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INFO]]))),G2194)</f>
        <v>63</v>
      </c>
    </row>
    <row r="2196" spans="1:7" x14ac:dyDescent="0.25">
      <c r="A2196" s="12" t="s">
        <v>2547</v>
      </c>
      <c r="B2196" s="19">
        <v>1556341000670</v>
      </c>
      <c r="C2196" s="12" t="s">
        <v>6623</v>
      </c>
      <c r="D2196" s="12" t="s">
        <v>269</v>
      </c>
      <c r="E2196" s="6" t="s">
        <v>298</v>
      </c>
      <c r="F2196" s="5">
        <f>decoded__2[[#This Row],[FRT_DEC]]-B2195</f>
        <v>3</v>
      </c>
      <c r="G2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INFO]]))),G2195)</f>
        <v>63</v>
      </c>
    </row>
    <row r="2197" spans="1:7" x14ac:dyDescent="0.25">
      <c r="A2197" s="12" t="s">
        <v>2548</v>
      </c>
      <c r="B2197" s="19">
        <v>1556341000682</v>
      </c>
      <c r="C2197" s="12" t="s">
        <v>6624</v>
      </c>
      <c r="D2197" s="12" t="s">
        <v>11</v>
      </c>
      <c r="E2197" s="6" t="s">
        <v>4011</v>
      </c>
      <c r="F2197" s="5">
        <f>decoded__2[[#This Row],[FRT_DEC]]-B2196</f>
        <v>12</v>
      </c>
      <c r="G2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INFO]]))),G2196)</f>
        <v>63</v>
      </c>
    </row>
    <row r="2198" spans="1:7" x14ac:dyDescent="0.25">
      <c r="A2198" s="12" t="s">
        <v>2549</v>
      </c>
      <c r="B2198" s="19">
        <v>1556341000702</v>
      </c>
      <c r="C2198" s="12" t="s">
        <v>6625</v>
      </c>
      <c r="D2198" s="12" t="s">
        <v>52</v>
      </c>
      <c r="E2198" s="6" t="s">
        <v>56</v>
      </c>
      <c r="F2198" s="5">
        <f>decoded__2[[#This Row],[FRT_DEC]]-B2197</f>
        <v>20</v>
      </c>
      <c r="G2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INFO]]))),G2197)</f>
        <v>63</v>
      </c>
    </row>
    <row r="2199" spans="1:7" x14ac:dyDescent="0.25">
      <c r="A2199" s="12" t="s">
        <v>2550</v>
      </c>
      <c r="B2199" s="19">
        <v>1556341000707</v>
      </c>
      <c r="C2199" s="12" t="s">
        <v>6626</v>
      </c>
      <c r="D2199" s="12" t="s">
        <v>272</v>
      </c>
      <c r="E2199" s="6" t="s">
        <v>6627</v>
      </c>
      <c r="F2199" s="5">
        <f>decoded__2[[#This Row],[FRT_DEC]]-B2198</f>
        <v>5</v>
      </c>
      <c r="G2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INFO]]))),G2198)</f>
        <v>63</v>
      </c>
    </row>
    <row r="2200" spans="1:7" x14ac:dyDescent="0.25">
      <c r="A2200" s="12" t="s">
        <v>2551</v>
      </c>
      <c r="B2200" s="19">
        <v>1556341000716</v>
      </c>
      <c r="C2200" s="12" t="s">
        <v>6628</v>
      </c>
      <c r="D2200" s="12" t="s">
        <v>57</v>
      </c>
      <c r="E2200" s="6" t="s">
        <v>366</v>
      </c>
      <c r="F2200" s="5">
        <f>decoded__2[[#This Row],[FRT_DEC]]-B2199</f>
        <v>9</v>
      </c>
      <c r="G2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INFO]]))),G2199)</f>
        <v>63</v>
      </c>
    </row>
    <row r="2201" spans="1:7" x14ac:dyDescent="0.25">
      <c r="A2201" s="12" t="s">
        <v>2552</v>
      </c>
      <c r="B2201" s="19">
        <v>1556341000720</v>
      </c>
      <c r="C2201" s="12" t="s">
        <v>6629</v>
      </c>
      <c r="D2201" s="12" t="s">
        <v>57</v>
      </c>
      <c r="E2201" s="6" t="s">
        <v>368</v>
      </c>
      <c r="F2201" s="5">
        <f>decoded__2[[#This Row],[FRT_DEC]]-B2200</f>
        <v>4</v>
      </c>
      <c r="G2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INFO]]))),G2200)</f>
        <v>63</v>
      </c>
    </row>
    <row r="2202" spans="1:7" x14ac:dyDescent="0.25">
      <c r="A2202" s="12" t="s">
        <v>2553</v>
      </c>
      <c r="B2202" s="19">
        <v>1556341000723</v>
      </c>
      <c r="C2202" s="12" t="s">
        <v>6630</v>
      </c>
      <c r="D2202" s="12" t="s">
        <v>57</v>
      </c>
      <c r="E2202" s="6" t="s">
        <v>59</v>
      </c>
      <c r="F2202" s="5">
        <f>decoded__2[[#This Row],[FRT_DEC]]-B2201</f>
        <v>3</v>
      </c>
      <c r="G2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INFO]]))),G2201)</f>
        <v>63</v>
      </c>
    </row>
    <row r="2203" spans="1:7" x14ac:dyDescent="0.25">
      <c r="A2203" s="12" t="s">
        <v>2554</v>
      </c>
      <c r="B2203" s="19">
        <v>1556341000727</v>
      </c>
      <c r="C2203" s="12" t="s">
        <v>6631</v>
      </c>
      <c r="D2203" s="12" t="s">
        <v>57</v>
      </c>
      <c r="E2203" s="6" t="s">
        <v>60</v>
      </c>
      <c r="F2203" s="5">
        <f>decoded__2[[#This Row],[FRT_DEC]]-B2202</f>
        <v>4</v>
      </c>
      <c r="G2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INFO]]))),G2202)</f>
        <v>63</v>
      </c>
    </row>
    <row r="2204" spans="1:7" x14ac:dyDescent="0.25">
      <c r="A2204" s="12" t="s">
        <v>2555</v>
      </c>
      <c r="B2204" s="19">
        <v>1556341000730</v>
      </c>
      <c r="C2204" s="12" t="s">
        <v>6632</v>
      </c>
      <c r="D2204" s="12" t="s">
        <v>61</v>
      </c>
      <c r="E2204" s="6" t="s">
        <v>6633</v>
      </c>
      <c r="F2204" s="5">
        <f>decoded__2[[#This Row],[FRT_DEC]]-B2203</f>
        <v>3</v>
      </c>
      <c r="G2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INFO]]))),G2203)</f>
        <v>63</v>
      </c>
    </row>
    <row r="2205" spans="1:7" x14ac:dyDescent="0.25">
      <c r="A2205" s="12" t="s">
        <v>2556</v>
      </c>
      <c r="B2205" s="19">
        <v>1556341000733</v>
      </c>
      <c r="C2205" s="12" t="s">
        <v>6634</v>
      </c>
      <c r="D2205" s="12" t="s">
        <v>62</v>
      </c>
      <c r="E2205" s="6" t="s">
        <v>63</v>
      </c>
      <c r="F2205" s="5">
        <f>decoded__2[[#This Row],[FRT_DEC]]-B2204</f>
        <v>3</v>
      </c>
      <c r="G2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INFO]]))),G2204)</f>
        <v>63</v>
      </c>
    </row>
    <row r="2206" spans="1:7" x14ac:dyDescent="0.25">
      <c r="A2206" s="12" t="s">
        <v>2557</v>
      </c>
      <c r="B2206" s="19">
        <v>1556341000746</v>
      </c>
      <c r="C2206" s="12" t="s">
        <v>6635</v>
      </c>
      <c r="D2206" s="12" t="s">
        <v>1131</v>
      </c>
      <c r="E2206" s="6" t="s">
        <v>2143</v>
      </c>
      <c r="F2206" s="5">
        <f>decoded__2[[#This Row],[FRT_DEC]]-B2205</f>
        <v>13</v>
      </c>
      <c r="G2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INFO]]))),G2205)</f>
        <v>63</v>
      </c>
    </row>
    <row r="2207" spans="1:7" x14ac:dyDescent="0.25">
      <c r="A2207" s="12" t="s">
        <v>2558</v>
      </c>
      <c r="B2207" s="19">
        <v>1556341000752</v>
      </c>
      <c r="C2207" s="12" t="s">
        <v>6636</v>
      </c>
      <c r="D2207" s="12" t="s">
        <v>1131</v>
      </c>
      <c r="E2207" s="6" t="s">
        <v>2144</v>
      </c>
      <c r="F2207" s="5">
        <f>decoded__2[[#This Row],[FRT_DEC]]-B2206</f>
        <v>6</v>
      </c>
      <c r="G2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INFO]]))),G2206)</f>
        <v>63</v>
      </c>
    </row>
    <row r="2208" spans="1:7" x14ac:dyDescent="0.25">
      <c r="A2208" s="12" t="s">
        <v>2559</v>
      </c>
      <c r="B2208" s="19">
        <v>1556341000764</v>
      </c>
      <c r="C2208" s="12" t="s">
        <v>6637</v>
      </c>
      <c r="D2208" s="12" t="s">
        <v>1131</v>
      </c>
      <c r="E2208" s="6" t="s">
        <v>2145</v>
      </c>
      <c r="F2208" s="5">
        <f>decoded__2[[#This Row],[FRT_DEC]]-B2207</f>
        <v>12</v>
      </c>
      <c r="G2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INFO]]))),G2207)</f>
        <v>63</v>
      </c>
    </row>
    <row r="2209" spans="1:7" x14ac:dyDescent="0.25">
      <c r="A2209" s="12" t="s">
        <v>2560</v>
      </c>
      <c r="B2209" s="19">
        <v>1556341000769</v>
      </c>
      <c r="C2209" s="12" t="s">
        <v>6638</v>
      </c>
      <c r="D2209" s="12" t="s">
        <v>65</v>
      </c>
      <c r="E2209" s="6" t="s">
        <v>66</v>
      </c>
      <c r="F2209" s="5">
        <f>decoded__2[[#This Row],[FRT_DEC]]-B2208</f>
        <v>5</v>
      </c>
      <c r="G2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INFO]]))),G2208)</f>
        <v>63</v>
      </c>
    </row>
    <row r="2210" spans="1:7" x14ac:dyDescent="0.25">
      <c r="A2210" s="12" t="s">
        <v>2561</v>
      </c>
      <c r="B2210" s="19">
        <v>1556341000778</v>
      </c>
      <c r="C2210" s="12" t="s">
        <v>6639</v>
      </c>
      <c r="D2210" s="12" t="s">
        <v>11</v>
      </c>
      <c r="E2210" s="6" t="s">
        <v>4023</v>
      </c>
      <c r="F2210" s="5">
        <f>decoded__2[[#This Row],[FRT_DEC]]-B2209</f>
        <v>9</v>
      </c>
      <c r="G2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INFO]]))),G2209)</f>
        <v>63</v>
      </c>
    </row>
    <row r="2211" spans="1:7" x14ac:dyDescent="0.25">
      <c r="A2211" s="12" t="s">
        <v>2562</v>
      </c>
      <c r="B2211" s="19">
        <v>1556341000788</v>
      </c>
      <c r="C2211" s="12" t="s">
        <v>6640</v>
      </c>
      <c r="D2211" s="12" t="s">
        <v>52</v>
      </c>
      <c r="E2211" s="6" t="s">
        <v>754</v>
      </c>
      <c r="F2211" s="5">
        <f>decoded__2[[#This Row],[FRT_DEC]]-B2210</f>
        <v>10</v>
      </c>
      <c r="G2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INFO]]))),G2210)</f>
        <v>63</v>
      </c>
    </row>
    <row r="2212" spans="1:7" x14ac:dyDescent="0.25">
      <c r="A2212" s="12" t="s">
        <v>2563</v>
      </c>
      <c r="B2212" s="19">
        <v>1556341000793</v>
      </c>
      <c r="C2212" s="12" t="s">
        <v>6641</v>
      </c>
      <c r="D2212" s="12" t="s">
        <v>11</v>
      </c>
      <c r="E2212" s="6" t="s">
        <v>4015</v>
      </c>
      <c r="F2212" s="5">
        <f>decoded__2[[#This Row],[FRT_DEC]]-B2211</f>
        <v>5</v>
      </c>
      <c r="G2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INFO]]))),G2211)</f>
        <v>63</v>
      </c>
    </row>
    <row r="2213" spans="1:7" x14ac:dyDescent="0.25">
      <c r="A2213" s="12" t="s">
        <v>2564</v>
      </c>
      <c r="B2213" s="19">
        <v>1556341000802</v>
      </c>
      <c r="C2213" s="12" t="s">
        <v>6642</v>
      </c>
      <c r="D2213" s="12" t="s">
        <v>52</v>
      </c>
      <c r="E2213" s="6" t="s">
        <v>64</v>
      </c>
      <c r="F2213" s="5">
        <f>decoded__2[[#This Row],[FRT_DEC]]-B2212</f>
        <v>9</v>
      </c>
      <c r="G2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INFO]]))),G2212)</f>
        <v>63</v>
      </c>
    </row>
    <row r="2214" spans="1:7" x14ac:dyDescent="0.25">
      <c r="A2214" s="12" t="s">
        <v>2565</v>
      </c>
      <c r="B2214" s="19">
        <v>1556341000807</v>
      </c>
      <c r="C2214" s="12" t="s">
        <v>6643</v>
      </c>
      <c r="D2214" s="12" t="s">
        <v>67</v>
      </c>
      <c r="E2214" s="6" t="s">
        <v>4091</v>
      </c>
      <c r="F2214" s="5">
        <f>decoded__2[[#This Row],[FRT_DEC]]-B2213</f>
        <v>5</v>
      </c>
      <c r="G2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INFO]]))),G2213)</f>
        <v>63</v>
      </c>
    </row>
    <row r="2215" spans="1:7" x14ac:dyDescent="0.25">
      <c r="A2215" s="12" t="s">
        <v>2566</v>
      </c>
      <c r="B2215" s="19">
        <v>1556341000813</v>
      </c>
      <c r="C2215" s="12" t="s">
        <v>6644</v>
      </c>
      <c r="D2215" s="12" t="s">
        <v>97</v>
      </c>
      <c r="E2215" s="6" t="s">
        <v>3741</v>
      </c>
      <c r="F2215" s="5">
        <f>decoded__2[[#This Row],[FRT_DEC]]-B2214</f>
        <v>6</v>
      </c>
      <c r="G2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INFO]]))),G2214)</f>
        <v>63</v>
      </c>
    </row>
    <row r="2216" spans="1:7" x14ac:dyDescent="0.25">
      <c r="A2216" s="12" t="s">
        <v>2567</v>
      </c>
      <c r="B2216" s="19">
        <v>1556341000818</v>
      </c>
      <c r="C2216" s="12" t="s">
        <v>6645</v>
      </c>
      <c r="D2216" s="12" t="s">
        <v>97</v>
      </c>
      <c r="E2216" s="6" t="s">
        <v>2127</v>
      </c>
      <c r="F2216" s="5">
        <f>decoded__2[[#This Row],[FRT_DEC]]-B2215</f>
        <v>5</v>
      </c>
      <c r="G2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INFO]]))),G2215)</f>
        <v>63</v>
      </c>
    </row>
    <row r="2217" spans="1:7" x14ac:dyDescent="0.25">
      <c r="A2217" s="12" t="s">
        <v>2568</v>
      </c>
      <c r="B2217" s="19">
        <v>1556341000831</v>
      </c>
      <c r="C2217" s="12" t="s">
        <v>6646</v>
      </c>
      <c r="D2217" s="12" t="s">
        <v>9</v>
      </c>
      <c r="E2217" s="6" t="s">
        <v>4002</v>
      </c>
      <c r="F2217" s="5">
        <f>decoded__2[[#This Row],[FRT_DEC]]-B2216</f>
        <v>13</v>
      </c>
      <c r="G2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INFO]]))),G2216)</f>
        <v>63</v>
      </c>
    </row>
    <row r="2218" spans="1:7" x14ac:dyDescent="0.25">
      <c r="A2218" s="12" t="s">
        <v>2569</v>
      </c>
      <c r="B2218" s="19">
        <v>1556341000835</v>
      </c>
      <c r="C2218" s="12" t="s">
        <v>6647</v>
      </c>
      <c r="D2218" s="12" t="s">
        <v>97</v>
      </c>
      <c r="E2218" s="6" t="s">
        <v>2146</v>
      </c>
      <c r="F2218" s="5">
        <f>decoded__2[[#This Row],[FRT_DEC]]-B2217</f>
        <v>4</v>
      </c>
      <c r="G2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INFO]]))),G2217)</f>
        <v>63</v>
      </c>
    </row>
    <row r="2219" spans="1:7" x14ac:dyDescent="0.25">
      <c r="A2219" s="12" t="s">
        <v>2570</v>
      </c>
      <c r="B2219" s="19">
        <v>1556341001591</v>
      </c>
      <c r="C2219" s="12" t="s">
        <v>6648</v>
      </c>
      <c r="D2219" s="12" t="s">
        <v>12</v>
      </c>
      <c r="E2219" s="6" t="s">
        <v>4</v>
      </c>
      <c r="F2219" s="5">
        <f>decoded__2[[#This Row],[FRT_DEC]]-B2218</f>
        <v>756</v>
      </c>
      <c r="G2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INFO]]))),G2218)</f>
        <v>63</v>
      </c>
    </row>
    <row r="2220" spans="1:7" x14ac:dyDescent="0.25">
      <c r="A2220" s="12" t="s">
        <v>2571</v>
      </c>
      <c r="B2220" s="19">
        <v>1556341001596</v>
      </c>
      <c r="C2220" s="12" t="s">
        <v>6649</v>
      </c>
      <c r="D2220" s="12" t="s">
        <v>8</v>
      </c>
      <c r="E2220" s="6" t="s">
        <v>4078</v>
      </c>
      <c r="F2220" s="5">
        <f>decoded__2[[#This Row],[FRT_DEC]]-B2219</f>
        <v>5</v>
      </c>
      <c r="G2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INFO]]))),G2219)</f>
        <v>63</v>
      </c>
    </row>
    <row r="2221" spans="1:7" x14ac:dyDescent="0.25">
      <c r="A2221" s="12" t="s">
        <v>2572</v>
      </c>
      <c r="B2221" s="19">
        <v>1556341001682</v>
      </c>
      <c r="C2221" s="12" t="s">
        <v>6650</v>
      </c>
      <c r="D2221" s="12" t="s">
        <v>12</v>
      </c>
      <c r="E2221" s="6" t="s">
        <v>4</v>
      </c>
      <c r="F2221" s="5">
        <f>decoded__2[[#This Row],[FRT_DEC]]-B2220</f>
        <v>86</v>
      </c>
      <c r="G2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INFO]]))),G2220)</f>
        <v>63</v>
      </c>
    </row>
    <row r="2222" spans="1:7" x14ac:dyDescent="0.25">
      <c r="A2222" s="12" t="s">
        <v>2573</v>
      </c>
      <c r="B2222" s="19">
        <v>1556341001687</v>
      </c>
      <c r="C2222" s="12" t="s">
        <v>6651</v>
      </c>
      <c r="D2222" s="12" t="s">
        <v>8</v>
      </c>
      <c r="E2222" s="6" t="s">
        <v>4080</v>
      </c>
      <c r="F2222" s="5">
        <f>decoded__2[[#This Row],[FRT_DEC]]-B2221</f>
        <v>5</v>
      </c>
      <c r="G2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INFO]]))),G2221)</f>
        <v>63</v>
      </c>
    </row>
    <row r="2223" spans="1:7" x14ac:dyDescent="0.25">
      <c r="A2223" s="12" t="s">
        <v>2574</v>
      </c>
      <c r="B2223" s="19">
        <v>1556341001795</v>
      </c>
      <c r="C2223" s="12" t="s">
        <v>6652</v>
      </c>
      <c r="D2223" s="12" t="s">
        <v>12</v>
      </c>
      <c r="E2223" s="6" t="s">
        <v>4</v>
      </c>
      <c r="F2223" s="5">
        <f>decoded__2[[#This Row],[FRT_DEC]]-B2222</f>
        <v>108</v>
      </c>
      <c r="G2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INFO]]))),G2222)</f>
        <v>63</v>
      </c>
    </row>
    <row r="2224" spans="1:7" x14ac:dyDescent="0.25">
      <c r="A2224" s="12" t="s">
        <v>2575</v>
      </c>
      <c r="B2224" s="19">
        <v>1556341001800</v>
      </c>
      <c r="C2224" s="12" t="s">
        <v>6653</v>
      </c>
      <c r="D2224" s="12" t="s">
        <v>8</v>
      </c>
      <c r="E2224" s="6" t="s">
        <v>4682</v>
      </c>
      <c r="F2224" s="5">
        <f>decoded__2[[#This Row],[FRT_DEC]]-B2223</f>
        <v>5</v>
      </c>
      <c r="G2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INFO]]))),G2223)</f>
        <v>63</v>
      </c>
    </row>
    <row r="2225" spans="1:7" x14ac:dyDescent="0.25">
      <c r="A2225" s="12" t="s">
        <v>2576</v>
      </c>
      <c r="B2225" s="19">
        <v>1556341004939</v>
      </c>
      <c r="C2225" s="12" t="s">
        <v>6654</v>
      </c>
      <c r="D2225" s="12" t="s">
        <v>1131</v>
      </c>
      <c r="E2225" s="6" t="s">
        <v>2120</v>
      </c>
      <c r="F2225" s="5">
        <f>decoded__2[[#This Row],[FRT_DEC]]-B2224</f>
        <v>3139</v>
      </c>
      <c r="G2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INFO]]))),G2224)</f>
        <v>63</v>
      </c>
    </row>
    <row r="2226" spans="1:7" x14ac:dyDescent="0.25">
      <c r="A2226" s="12" t="s">
        <v>2577</v>
      </c>
      <c r="B2226" s="19">
        <v>1556341004942</v>
      </c>
      <c r="C2226" s="12" t="s">
        <v>6655</v>
      </c>
      <c r="D2226" s="12" t="s">
        <v>97</v>
      </c>
      <c r="E2226" s="6" t="s">
        <v>2121</v>
      </c>
      <c r="F2226" s="5">
        <f>decoded__2[[#This Row],[FRT_DEC]]-B2225</f>
        <v>3</v>
      </c>
      <c r="G2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INFO]]))),G2225)</f>
        <v>63</v>
      </c>
    </row>
    <row r="2227" spans="1:7" x14ac:dyDescent="0.25">
      <c r="A2227" s="12" t="s">
        <v>2578</v>
      </c>
      <c r="B2227" s="19">
        <v>1556341005092</v>
      </c>
      <c r="C2227" s="12" t="s">
        <v>6656</v>
      </c>
      <c r="D2227" s="12" t="s">
        <v>109</v>
      </c>
      <c r="E2227" s="6" t="s">
        <v>3768</v>
      </c>
      <c r="F2227" s="5">
        <f>decoded__2[[#This Row],[FRT_DEC]]-B2226</f>
        <v>150</v>
      </c>
      <c r="G2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INFO]]))),G2226)</f>
        <v>63</v>
      </c>
    </row>
    <row r="2228" spans="1:7" x14ac:dyDescent="0.25">
      <c r="A2228" s="12" t="s">
        <v>2579</v>
      </c>
      <c r="B2228" s="19">
        <v>1556341005096</v>
      </c>
      <c r="C2228" s="12" t="s">
        <v>6657</v>
      </c>
      <c r="D2228" s="12" t="s">
        <v>3742</v>
      </c>
      <c r="E2228" s="6" t="s">
        <v>6658</v>
      </c>
      <c r="F2228" s="5">
        <f>decoded__2[[#This Row],[FRT_DEC]]-B2227</f>
        <v>4</v>
      </c>
      <c r="G2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INFO]]))),G2227)</f>
        <v>63</v>
      </c>
    </row>
    <row r="2229" spans="1:7" x14ac:dyDescent="0.25">
      <c r="A2229" s="12" t="s">
        <v>2580</v>
      </c>
      <c r="B2229" s="19">
        <v>1556341005098</v>
      </c>
      <c r="C2229" s="12" t="s">
        <v>6659</v>
      </c>
      <c r="D2229" s="12" t="s">
        <v>3742</v>
      </c>
      <c r="E2229" s="6" t="s">
        <v>3982</v>
      </c>
      <c r="F2229" s="5">
        <f>decoded__2[[#This Row],[FRT_DEC]]-B2228</f>
        <v>2</v>
      </c>
      <c r="G2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INFO]]))),G2228)</f>
        <v>63</v>
      </c>
    </row>
    <row r="2230" spans="1:7" x14ac:dyDescent="0.25">
      <c r="A2230" s="12" t="s">
        <v>2581</v>
      </c>
      <c r="B2230" s="19">
        <v>1556341005111</v>
      </c>
      <c r="C2230" s="12" t="s">
        <v>6660</v>
      </c>
      <c r="D2230" s="12" t="s">
        <v>1131</v>
      </c>
      <c r="E2230" s="6" t="s">
        <v>2122</v>
      </c>
      <c r="F2230" s="5">
        <f>decoded__2[[#This Row],[FRT_DEC]]-B2229</f>
        <v>13</v>
      </c>
      <c r="G2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INFO]]))),G2229)</f>
        <v>63</v>
      </c>
    </row>
    <row r="2231" spans="1:7" x14ac:dyDescent="0.25">
      <c r="A2231" s="12" t="s">
        <v>2582</v>
      </c>
      <c r="B2231" s="19">
        <v>1556341005115</v>
      </c>
      <c r="C2231" s="12" t="s">
        <v>6661</v>
      </c>
      <c r="D2231" s="12" t="s">
        <v>97</v>
      </c>
      <c r="E2231" s="6" t="s">
        <v>2123</v>
      </c>
      <c r="F2231" s="5">
        <f>decoded__2[[#This Row],[FRT_DEC]]-B2230</f>
        <v>4</v>
      </c>
      <c r="G2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INFO]]))),G2230)</f>
        <v>63</v>
      </c>
    </row>
    <row r="2232" spans="1:7" x14ac:dyDescent="0.25">
      <c r="A2232" s="12" t="s">
        <v>2583</v>
      </c>
      <c r="B2232" s="19">
        <v>1556341005184</v>
      </c>
      <c r="C2232" s="12" t="s">
        <v>6662</v>
      </c>
      <c r="D2232" s="12" t="s">
        <v>110</v>
      </c>
      <c r="E2232" s="6" t="s">
        <v>234</v>
      </c>
      <c r="F2232" s="5">
        <f>decoded__2[[#This Row],[FRT_DEC]]-B2231</f>
        <v>69</v>
      </c>
      <c r="G2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INFO]]))),G2231)</f>
        <v>63</v>
      </c>
    </row>
    <row r="2233" spans="1:7" x14ac:dyDescent="0.25">
      <c r="A2233" s="12" t="s">
        <v>2584</v>
      </c>
      <c r="B2233" s="19">
        <v>1556341005196</v>
      </c>
      <c r="C2233" s="12" t="s">
        <v>6663</v>
      </c>
      <c r="D2233" s="12" t="s">
        <v>1131</v>
      </c>
      <c r="E2233" s="6" t="s">
        <v>2124</v>
      </c>
      <c r="F2233" s="5">
        <f>decoded__2[[#This Row],[FRT_DEC]]-B2232</f>
        <v>12</v>
      </c>
      <c r="G2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INFO]]))),G2232)</f>
        <v>63</v>
      </c>
    </row>
    <row r="2234" spans="1:7" x14ac:dyDescent="0.25">
      <c r="A2234" s="12" t="s">
        <v>2585</v>
      </c>
      <c r="B2234" s="19">
        <v>1556341005200</v>
      </c>
      <c r="C2234" s="12" t="s">
        <v>6664</v>
      </c>
      <c r="D2234" s="12" t="s">
        <v>97</v>
      </c>
      <c r="E2234" s="6" t="s">
        <v>2125</v>
      </c>
      <c r="F2234" s="5">
        <f>decoded__2[[#This Row],[FRT_DEC]]-B2233</f>
        <v>4</v>
      </c>
      <c r="G2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INFO]]))),G2233)</f>
        <v>63</v>
      </c>
    </row>
    <row r="2235" spans="1:7" x14ac:dyDescent="0.25">
      <c r="A2235" s="12" t="s">
        <v>2586</v>
      </c>
      <c r="B2235" s="19">
        <v>1556341006495</v>
      </c>
      <c r="C2235" s="12" t="s">
        <v>6665</v>
      </c>
      <c r="D2235" s="12" t="s">
        <v>112</v>
      </c>
      <c r="E2235" s="6" t="s">
        <v>3761</v>
      </c>
      <c r="F2235" s="5">
        <f>decoded__2[[#This Row],[FRT_DEC]]-B2234</f>
        <v>1295</v>
      </c>
      <c r="G2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INFO]]))),G2234)</f>
        <v>63</v>
      </c>
    </row>
    <row r="2236" spans="1:7" x14ac:dyDescent="0.25">
      <c r="A2236" s="12" t="s">
        <v>2587</v>
      </c>
      <c r="B2236" s="19">
        <v>1556341006507</v>
      </c>
      <c r="C2236" s="12" t="s">
        <v>6666</v>
      </c>
      <c r="D2236" s="12" t="s">
        <v>238</v>
      </c>
      <c r="E2236" s="6" t="s">
        <v>239</v>
      </c>
      <c r="F2236" s="5">
        <f>decoded__2[[#This Row],[FRT_DEC]]-B2235</f>
        <v>12</v>
      </c>
      <c r="G2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INFO]]))),G2235)</f>
        <v>63</v>
      </c>
    </row>
    <row r="2237" spans="1:7" x14ac:dyDescent="0.25">
      <c r="A2237" s="12" t="s">
        <v>2588</v>
      </c>
      <c r="B2237" s="19">
        <v>1556341006510</v>
      </c>
      <c r="C2237" s="12" t="s">
        <v>6667</v>
      </c>
      <c r="D2237" s="12" t="s">
        <v>241</v>
      </c>
      <c r="E2237" s="6" t="s">
        <v>3764</v>
      </c>
      <c r="F2237" s="5">
        <f>decoded__2[[#This Row],[FRT_DEC]]-B2236</f>
        <v>3</v>
      </c>
      <c r="G2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INFO]]))),G2236)</f>
        <v>63</v>
      </c>
    </row>
    <row r="2238" spans="1:7" x14ac:dyDescent="0.25">
      <c r="A2238" s="12" t="s">
        <v>2589</v>
      </c>
      <c r="B2238" s="19">
        <v>1556341006514</v>
      </c>
      <c r="C2238" s="12" t="s">
        <v>6668</v>
      </c>
      <c r="D2238" s="12" t="s">
        <v>74</v>
      </c>
      <c r="E2238" s="6" t="s">
        <v>243</v>
      </c>
      <c r="F2238" s="5">
        <f>decoded__2[[#This Row],[FRT_DEC]]-B2237</f>
        <v>4</v>
      </c>
      <c r="G2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INFO]]))),G2237)</f>
        <v>63</v>
      </c>
    </row>
    <row r="2239" spans="1:7" x14ac:dyDescent="0.25">
      <c r="A2239" s="12" t="s">
        <v>2590</v>
      </c>
      <c r="B2239" s="19">
        <v>1556341006516</v>
      </c>
      <c r="C2239" s="12" t="s">
        <v>6669</v>
      </c>
      <c r="D2239" s="12" t="s">
        <v>74</v>
      </c>
      <c r="E2239" s="6" t="s">
        <v>76</v>
      </c>
      <c r="F2239" s="5">
        <f>decoded__2[[#This Row],[FRT_DEC]]-B2238</f>
        <v>2</v>
      </c>
      <c r="G2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INFO]]))),G2238)</f>
        <v>63</v>
      </c>
    </row>
    <row r="2240" spans="1:7" x14ac:dyDescent="0.25">
      <c r="A2240" s="12" t="s">
        <v>2591</v>
      </c>
      <c r="B2240" s="19">
        <v>1556341006528</v>
      </c>
      <c r="C2240" s="12" t="s">
        <v>6670</v>
      </c>
      <c r="D2240" s="12" t="s">
        <v>51</v>
      </c>
      <c r="E2240" s="6" t="s">
        <v>2012</v>
      </c>
      <c r="F2240" s="5">
        <f>decoded__2[[#This Row],[FRT_DEC]]-B2239</f>
        <v>12</v>
      </c>
      <c r="G2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INFO]]))),G2239)</f>
        <v>63</v>
      </c>
    </row>
    <row r="2241" spans="1:7" x14ac:dyDescent="0.25">
      <c r="A2241" s="12" t="s">
        <v>2592</v>
      </c>
      <c r="B2241" s="19">
        <v>1556341006536</v>
      </c>
      <c r="C2241" s="12" t="s">
        <v>6671</v>
      </c>
      <c r="D2241" s="12" t="s">
        <v>51</v>
      </c>
      <c r="E2241" s="6" t="s">
        <v>6672</v>
      </c>
      <c r="F2241" s="5">
        <f>decoded__2[[#This Row],[FRT_DEC]]-B2240</f>
        <v>8</v>
      </c>
      <c r="G2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INFO]]))),G2240)</f>
        <v>63</v>
      </c>
    </row>
    <row r="2242" spans="1:7" x14ac:dyDescent="0.25">
      <c r="A2242" s="12" t="s">
        <v>2593</v>
      </c>
      <c r="B2242" s="19">
        <v>1556341006540</v>
      </c>
      <c r="C2242" s="12" t="s">
        <v>6673</v>
      </c>
      <c r="D2242" s="12" t="s">
        <v>247</v>
      </c>
      <c r="E2242" s="6" t="s">
        <v>248</v>
      </c>
      <c r="F2242" s="5">
        <f>decoded__2[[#This Row],[FRT_DEC]]-B2241</f>
        <v>4</v>
      </c>
      <c r="G2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INFO]]))),G2241)</f>
        <v>63</v>
      </c>
    </row>
    <row r="2243" spans="1:7" x14ac:dyDescent="0.25">
      <c r="A2243" s="12" t="s">
        <v>2594</v>
      </c>
      <c r="B2243" s="19">
        <v>1556341006544</v>
      </c>
      <c r="C2243" s="12" t="s">
        <v>6674</v>
      </c>
      <c r="D2243" s="12" t="s">
        <v>9</v>
      </c>
      <c r="E2243" s="6" t="s">
        <v>4002</v>
      </c>
      <c r="F2243" s="5">
        <f>decoded__2[[#This Row],[FRT_DEC]]-B2242</f>
        <v>4</v>
      </c>
      <c r="G2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INFO]]))),G2242)</f>
        <v>63</v>
      </c>
    </row>
    <row r="2244" spans="1:7" x14ac:dyDescent="0.25">
      <c r="A2244" s="12" t="s">
        <v>2595</v>
      </c>
      <c r="B2244" s="19">
        <v>1556341006549</v>
      </c>
      <c r="C2244" s="12" t="s">
        <v>6675</v>
      </c>
      <c r="D2244" s="12" t="s">
        <v>11</v>
      </c>
      <c r="E2244" s="6" t="s">
        <v>4022</v>
      </c>
      <c r="F2244" s="5">
        <f>decoded__2[[#This Row],[FRT_DEC]]-B2243</f>
        <v>5</v>
      </c>
      <c r="G2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INFO]]))),G2243)</f>
        <v>63</v>
      </c>
    </row>
    <row r="2245" spans="1:7" x14ac:dyDescent="0.25">
      <c r="A2245" s="12" t="s">
        <v>2596</v>
      </c>
      <c r="B2245" s="19">
        <v>1556341006557</v>
      </c>
      <c r="C2245" s="12" t="s">
        <v>6676</v>
      </c>
      <c r="D2245" s="12" t="s">
        <v>52</v>
      </c>
      <c r="E2245" s="6" t="s">
        <v>53</v>
      </c>
      <c r="F2245" s="5">
        <f>decoded__2[[#This Row],[FRT_DEC]]-B2244</f>
        <v>8</v>
      </c>
      <c r="G2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INFO]]))),G2244)</f>
        <v>63</v>
      </c>
    </row>
    <row r="2246" spans="1:7" x14ac:dyDescent="0.25">
      <c r="A2246" s="12" t="s">
        <v>2597</v>
      </c>
      <c r="B2246" s="19">
        <v>1556341006585</v>
      </c>
      <c r="C2246" s="12" t="s">
        <v>6677</v>
      </c>
      <c r="D2246" s="12" t="s">
        <v>54</v>
      </c>
      <c r="E2246" s="6" t="s">
        <v>4068</v>
      </c>
      <c r="F2246" s="5">
        <f>decoded__2[[#This Row],[FRT_DEC]]-B2245</f>
        <v>28</v>
      </c>
      <c r="G2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INFO]]))),G2245)</f>
        <v>63</v>
      </c>
    </row>
    <row r="2247" spans="1:7" x14ac:dyDescent="0.25">
      <c r="A2247" s="12" t="s">
        <v>2598</v>
      </c>
      <c r="B2247" s="19">
        <v>1556341006591</v>
      </c>
      <c r="C2247" s="12" t="s">
        <v>6678</v>
      </c>
      <c r="D2247" s="12" t="s">
        <v>1131</v>
      </c>
      <c r="E2247" s="6" t="s">
        <v>2126</v>
      </c>
      <c r="F2247" s="5">
        <f>decoded__2[[#This Row],[FRT_DEC]]-B2246</f>
        <v>6</v>
      </c>
      <c r="G2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INFO]]))),G2246)</f>
        <v>63</v>
      </c>
    </row>
    <row r="2248" spans="1:7" x14ac:dyDescent="0.25">
      <c r="A2248" s="12" t="s">
        <v>2599</v>
      </c>
      <c r="B2248" s="19">
        <v>1556341006595</v>
      </c>
      <c r="C2248" s="12" t="s">
        <v>6679</v>
      </c>
      <c r="D2248" s="12" t="s">
        <v>97</v>
      </c>
      <c r="E2248" s="6" t="s">
        <v>2127</v>
      </c>
      <c r="F2248" s="5">
        <f>decoded__2[[#This Row],[FRT_DEC]]-B2247</f>
        <v>4</v>
      </c>
      <c r="G2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INFO]]))),G2247)</f>
        <v>63</v>
      </c>
    </row>
    <row r="2249" spans="1:7" ht="30" x14ac:dyDescent="0.25">
      <c r="A2249" s="12" t="s">
        <v>2600</v>
      </c>
      <c r="B2249" s="19">
        <v>1556341006611</v>
      </c>
      <c r="C2249" s="12" t="s">
        <v>6680</v>
      </c>
      <c r="D2249" s="12" t="s">
        <v>10</v>
      </c>
      <c r="E2249" s="6" t="s">
        <v>6681</v>
      </c>
      <c r="F2249" s="5">
        <f>decoded__2[[#This Row],[FRT_DEC]]-B2248</f>
        <v>16</v>
      </c>
      <c r="G2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INFO]]))),G2248)</f>
        <v>63</v>
      </c>
    </row>
    <row r="2250" spans="1:7" ht="30" x14ac:dyDescent="0.25">
      <c r="A2250" s="12" t="s">
        <v>2601</v>
      </c>
      <c r="B2250" s="19">
        <v>1556341006614</v>
      </c>
      <c r="C2250" s="12" t="s">
        <v>6682</v>
      </c>
      <c r="D2250" s="12" t="s">
        <v>10</v>
      </c>
      <c r="E2250" s="6" t="s">
        <v>6681</v>
      </c>
      <c r="F2250" s="5">
        <f>decoded__2[[#This Row],[FRT_DEC]]-B2249</f>
        <v>3</v>
      </c>
      <c r="G2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INFO]]))),G2249)</f>
        <v>63</v>
      </c>
    </row>
    <row r="2251" spans="1:7" x14ac:dyDescent="0.25">
      <c r="A2251" s="12" t="s">
        <v>2602</v>
      </c>
      <c r="B2251" s="19">
        <v>1556341006617</v>
      </c>
      <c r="C2251" s="12" t="s">
        <v>6683</v>
      </c>
      <c r="D2251" s="12" t="s">
        <v>10</v>
      </c>
      <c r="E2251" s="6" t="s">
        <v>6684</v>
      </c>
      <c r="F2251" s="5">
        <f>decoded__2[[#This Row],[FRT_DEC]]-B2250</f>
        <v>3</v>
      </c>
      <c r="G2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INFO]]))),G2250)</f>
        <v>63</v>
      </c>
    </row>
    <row r="2252" spans="1:7" x14ac:dyDescent="0.25">
      <c r="A2252" s="12" t="s">
        <v>2603</v>
      </c>
      <c r="B2252" s="19">
        <v>1556341006621</v>
      </c>
      <c r="C2252" s="12" t="s">
        <v>6685</v>
      </c>
      <c r="D2252" s="12" t="s">
        <v>1131</v>
      </c>
      <c r="E2252" s="6" t="s">
        <v>2128</v>
      </c>
      <c r="F2252" s="5">
        <f>decoded__2[[#This Row],[FRT_DEC]]-B2251</f>
        <v>4</v>
      </c>
      <c r="G2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INFO]]))),G2251)</f>
        <v>63</v>
      </c>
    </row>
    <row r="2253" spans="1:7" x14ac:dyDescent="0.25">
      <c r="A2253" s="12" t="s">
        <v>2604</v>
      </c>
      <c r="B2253" s="19">
        <v>1556341006624</v>
      </c>
      <c r="C2253" s="12" t="s">
        <v>6686</v>
      </c>
      <c r="D2253" s="12" t="s">
        <v>1131</v>
      </c>
      <c r="E2253" s="6" t="s">
        <v>2128</v>
      </c>
      <c r="F2253" s="5">
        <f>decoded__2[[#This Row],[FRT_DEC]]-B2252</f>
        <v>3</v>
      </c>
      <c r="G2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INFO]]))),G2252)</f>
        <v>63</v>
      </c>
    </row>
    <row r="2254" spans="1:7" x14ac:dyDescent="0.25">
      <c r="A2254" s="12" t="s">
        <v>2605</v>
      </c>
      <c r="B2254" s="19">
        <v>1556341006629</v>
      </c>
      <c r="C2254" s="12" t="s">
        <v>6687</v>
      </c>
      <c r="D2254" s="12" t="s">
        <v>97</v>
      </c>
      <c r="E2254" s="6" t="s">
        <v>2129</v>
      </c>
      <c r="F2254" s="5">
        <f>decoded__2[[#This Row],[FRT_DEC]]-B2253</f>
        <v>5</v>
      </c>
      <c r="G2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INFO]]))),G2253)</f>
        <v>63</v>
      </c>
    </row>
    <row r="2255" spans="1:7" x14ac:dyDescent="0.25">
      <c r="A2255" s="12" t="s">
        <v>2606</v>
      </c>
      <c r="B2255" s="19">
        <v>1556341006632</v>
      </c>
      <c r="C2255" s="12" t="s">
        <v>6688</v>
      </c>
      <c r="D2255" s="12" t="s">
        <v>16</v>
      </c>
      <c r="E2255" s="6" t="s">
        <v>4069</v>
      </c>
      <c r="F2255" s="5">
        <f>decoded__2[[#This Row],[FRT_DEC]]-B2254</f>
        <v>3</v>
      </c>
      <c r="G2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INFO]]))),G2254)</f>
        <v>64</v>
      </c>
    </row>
    <row r="2256" spans="1:7" x14ac:dyDescent="0.25">
      <c r="A2256" s="12" t="s">
        <v>2607</v>
      </c>
      <c r="B2256" s="19">
        <v>1556341006638</v>
      </c>
      <c r="C2256" s="12" t="s">
        <v>6689</v>
      </c>
      <c r="D2256" s="12" t="s">
        <v>97</v>
      </c>
      <c r="E2256" s="6" t="s">
        <v>2130</v>
      </c>
      <c r="F2256" s="5">
        <f>decoded__2[[#This Row],[FRT_DEC]]-B2255</f>
        <v>6</v>
      </c>
      <c r="G2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INFO]]))),G2255)</f>
        <v>64</v>
      </c>
    </row>
    <row r="2257" spans="1:7" x14ac:dyDescent="0.25">
      <c r="A2257" s="12" t="s">
        <v>2608</v>
      </c>
      <c r="B2257" s="19">
        <v>1556341006666</v>
      </c>
      <c r="C2257" s="12" t="s">
        <v>6690</v>
      </c>
      <c r="D2257" s="12" t="s">
        <v>11</v>
      </c>
      <c r="E2257" s="6" t="s">
        <v>4006</v>
      </c>
      <c r="F2257" s="5">
        <f>decoded__2[[#This Row],[FRT_DEC]]-B2256</f>
        <v>28</v>
      </c>
      <c r="G2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INFO]]))),G2256)</f>
        <v>64</v>
      </c>
    </row>
    <row r="2258" spans="1:7" x14ac:dyDescent="0.25">
      <c r="A2258" s="12" t="s">
        <v>2609</v>
      </c>
      <c r="B2258" s="19">
        <v>1556341006674</v>
      </c>
      <c r="C2258" s="12" t="s">
        <v>6691</v>
      </c>
      <c r="D2258" s="12" t="s">
        <v>52</v>
      </c>
      <c r="E2258" s="6" t="s">
        <v>2078</v>
      </c>
      <c r="F2258" s="5">
        <f>decoded__2[[#This Row],[FRT_DEC]]-B2257</f>
        <v>8</v>
      </c>
      <c r="G2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INFO]]))),G2257)</f>
        <v>64</v>
      </c>
    </row>
    <row r="2259" spans="1:7" x14ac:dyDescent="0.25">
      <c r="A2259" s="12" t="s">
        <v>2610</v>
      </c>
      <c r="B2259" s="19">
        <v>1556341006676</v>
      </c>
      <c r="C2259" s="12" t="s">
        <v>6692</v>
      </c>
      <c r="D2259" s="12" t="s">
        <v>2079</v>
      </c>
      <c r="E2259" s="6" t="s">
        <v>4070</v>
      </c>
      <c r="F2259" s="5">
        <f>decoded__2[[#This Row],[FRT_DEC]]-B2258</f>
        <v>2</v>
      </c>
      <c r="G2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INFO]]))),G2258)</f>
        <v>64</v>
      </c>
    </row>
    <row r="2260" spans="1:7" x14ac:dyDescent="0.25">
      <c r="A2260" s="12" t="s">
        <v>2611</v>
      </c>
      <c r="B2260" s="19">
        <v>1556341006701</v>
      </c>
      <c r="C2260" s="12" t="s">
        <v>6693</v>
      </c>
      <c r="D2260" s="12" t="s">
        <v>12</v>
      </c>
      <c r="E2260" s="6" t="s">
        <v>4</v>
      </c>
      <c r="F2260" s="5">
        <f>decoded__2[[#This Row],[FRT_DEC]]-B2259</f>
        <v>25</v>
      </c>
      <c r="G2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INFO]]))),G2259)</f>
        <v>64</v>
      </c>
    </row>
    <row r="2261" spans="1:7" x14ac:dyDescent="0.25">
      <c r="A2261" s="12" t="s">
        <v>2612</v>
      </c>
      <c r="B2261" s="19">
        <v>1556341006705</v>
      </c>
      <c r="C2261" s="12" t="s">
        <v>6694</v>
      </c>
      <c r="D2261" s="12" t="s">
        <v>8</v>
      </c>
      <c r="E2261" s="6" t="s">
        <v>4078</v>
      </c>
      <c r="F2261" s="5">
        <f>decoded__2[[#This Row],[FRT_DEC]]-B2260</f>
        <v>4</v>
      </c>
      <c r="G2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INFO]]))),G2260)</f>
        <v>64</v>
      </c>
    </row>
    <row r="2262" spans="1:7" x14ac:dyDescent="0.25">
      <c r="A2262" s="12" t="s">
        <v>2613</v>
      </c>
      <c r="B2262" s="19">
        <v>1556341007056</v>
      </c>
      <c r="C2262" s="12" t="s">
        <v>6695</v>
      </c>
      <c r="D2262" s="12" t="s">
        <v>12</v>
      </c>
      <c r="E2262" s="6" t="s">
        <v>4</v>
      </c>
      <c r="F2262" s="5">
        <f>decoded__2[[#This Row],[FRT_DEC]]-B2261</f>
        <v>351</v>
      </c>
      <c r="G2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INFO]]))),G2261)</f>
        <v>64</v>
      </c>
    </row>
    <row r="2263" spans="1:7" x14ac:dyDescent="0.25">
      <c r="A2263" s="12" t="s">
        <v>2614</v>
      </c>
      <c r="B2263" s="19">
        <v>1556341007062</v>
      </c>
      <c r="C2263" s="12" t="s">
        <v>6696</v>
      </c>
      <c r="D2263" s="12" t="s">
        <v>8</v>
      </c>
      <c r="E2263" s="6" t="s">
        <v>4089</v>
      </c>
      <c r="F2263" s="5">
        <f>decoded__2[[#This Row],[FRT_DEC]]-B2262</f>
        <v>6</v>
      </c>
      <c r="G2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INFO]]))),G2262)</f>
        <v>64</v>
      </c>
    </row>
    <row r="2264" spans="1:7" x14ac:dyDescent="0.25">
      <c r="A2264" s="12" t="s">
        <v>2615</v>
      </c>
      <c r="B2264" s="19">
        <v>1556341007224</v>
      </c>
      <c r="C2264" s="12" t="s">
        <v>6697</v>
      </c>
      <c r="D2264" s="12" t="s">
        <v>13</v>
      </c>
      <c r="E2264" s="6" t="s">
        <v>5</v>
      </c>
      <c r="F2264" s="5">
        <f>decoded__2[[#This Row],[FRT_DEC]]-B2263</f>
        <v>162</v>
      </c>
      <c r="G2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INFO]]))),G2263)</f>
        <v>64</v>
      </c>
    </row>
    <row r="2265" spans="1:7" x14ac:dyDescent="0.25">
      <c r="A2265" s="12" t="s">
        <v>2616</v>
      </c>
      <c r="B2265" s="19">
        <v>1556341007228</v>
      </c>
      <c r="C2265" s="12" t="s">
        <v>6698</v>
      </c>
      <c r="D2265" s="12" t="s">
        <v>11</v>
      </c>
      <c r="E2265" s="6" t="s">
        <v>4010</v>
      </c>
      <c r="F2265" s="5">
        <f>decoded__2[[#This Row],[FRT_DEC]]-B2264</f>
        <v>4</v>
      </c>
      <c r="G2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INFO]]))),G2264)</f>
        <v>64</v>
      </c>
    </row>
    <row r="2266" spans="1:7" x14ac:dyDescent="0.25">
      <c r="A2266" s="12" t="s">
        <v>2617</v>
      </c>
      <c r="B2266" s="19">
        <v>1556341007304</v>
      </c>
      <c r="C2266" s="12" t="s">
        <v>6699</v>
      </c>
      <c r="D2266" s="12" t="s">
        <v>12</v>
      </c>
      <c r="E2266" s="6" t="s">
        <v>4</v>
      </c>
      <c r="F2266" s="5">
        <f>decoded__2[[#This Row],[FRT_DEC]]-B2265</f>
        <v>76</v>
      </c>
      <c r="G2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INFO]]))),G2265)</f>
        <v>64</v>
      </c>
    </row>
    <row r="2267" spans="1:7" x14ac:dyDescent="0.25">
      <c r="A2267" s="12" t="s">
        <v>2618</v>
      </c>
      <c r="B2267" s="19">
        <v>1556341007307</v>
      </c>
      <c r="C2267" s="12" t="s">
        <v>6700</v>
      </c>
      <c r="D2267" s="12" t="s">
        <v>14</v>
      </c>
      <c r="E2267" s="6" t="s">
        <v>6</v>
      </c>
      <c r="F2267" s="5">
        <f>decoded__2[[#This Row],[FRT_DEC]]-B2266</f>
        <v>3</v>
      </c>
      <c r="G2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INFO]]))),G2266)</f>
        <v>64</v>
      </c>
    </row>
    <row r="2268" spans="1:7" x14ac:dyDescent="0.25">
      <c r="A2268" s="12" t="s">
        <v>2619</v>
      </c>
      <c r="B2268" s="19">
        <v>1556341007315</v>
      </c>
      <c r="C2268" s="12" t="s">
        <v>6701</v>
      </c>
      <c r="D2268" s="12" t="s">
        <v>14</v>
      </c>
      <c r="E2268" s="6" t="s">
        <v>71</v>
      </c>
      <c r="F2268" s="5">
        <f>decoded__2[[#This Row],[FRT_DEC]]-B2267</f>
        <v>8</v>
      </c>
      <c r="G2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INFO]]))),G2267)</f>
        <v>64</v>
      </c>
    </row>
    <row r="2269" spans="1:7" x14ac:dyDescent="0.25">
      <c r="A2269" s="12" t="s">
        <v>2620</v>
      </c>
      <c r="B2269" s="19">
        <v>1556341007338</v>
      </c>
      <c r="C2269" s="12" t="s">
        <v>6702</v>
      </c>
      <c r="D2269" s="12" t="s">
        <v>73</v>
      </c>
      <c r="E2269" s="6" t="s">
        <v>2080</v>
      </c>
      <c r="F2269" s="5">
        <f>decoded__2[[#This Row],[FRT_DEC]]-B2268</f>
        <v>23</v>
      </c>
      <c r="G2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INFO]]))),G2268)</f>
        <v>64</v>
      </c>
    </row>
    <row r="2270" spans="1:7" x14ac:dyDescent="0.25">
      <c r="A2270" s="12" t="s">
        <v>2621</v>
      </c>
      <c r="B2270" s="19">
        <v>1556341007343</v>
      </c>
      <c r="C2270" s="12" t="s">
        <v>6703</v>
      </c>
      <c r="D2270" s="12" t="s">
        <v>2081</v>
      </c>
      <c r="E2270" s="6" t="s">
        <v>2083</v>
      </c>
      <c r="F2270" s="5">
        <f>decoded__2[[#This Row],[FRT_DEC]]-B2269</f>
        <v>5</v>
      </c>
      <c r="G2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INFO]]))),G2269)</f>
        <v>64</v>
      </c>
    </row>
    <row r="2271" spans="1:7" x14ac:dyDescent="0.25">
      <c r="A2271" s="12" t="s">
        <v>2622</v>
      </c>
      <c r="B2271" s="19">
        <v>1556341007346</v>
      </c>
      <c r="C2271" s="12" t="s">
        <v>6704</v>
      </c>
      <c r="D2271" s="12" t="s">
        <v>8</v>
      </c>
      <c r="E2271" s="6" t="s">
        <v>4090</v>
      </c>
      <c r="F2271" s="5">
        <f>decoded__2[[#This Row],[FRT_DEC]]-B2270</f>
        <v>3</v>
      </c>
      <c r="G2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INFO]]))),G2270)</f>
        <v>64</v>
      </c>
    </row>
    <row r="2272" spans="1:7" x14ac:dyDescent="0.25">
      <c r="A2272" s="12" t="s">
        <v>2623</v>
      </c>
      <c r="B2272" s="19">
        <v>1556341007737</v>
      </c>
      <c r="C2272" s="12" t="s">
        <v>6705</v>
      </c>
      <c r="D2272" s="12" t="s">
        <v>55</v>
      </c>
      <c r="E2272" s="6" t="s">
        <v>3995</v>
      </c>
      <c r="F2272" s="5">
        <f>decoded__2[[#This Row],[FRT_DEC]]-B2271</f>
        <v>391</v>
      </c>
      <c r="G2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INFO]]))),G2271)</f>
        <v>64</v>
      </c>
    </row>
    <row r="2273" spans="1:7" x14ac:dyDescent="0.25">
      <c r="A2273" s="12" t="s">
        <v>2624</v>
      </c>
      <c r="B2273" s="19">
        <v>1556341007739</v>
      </c>
      <c r="C2273" s="12" t="s">
        <v>6706</v>
      </c>
      <c r="D2273" s="12" t="s">
        <v>3743</v>
      </c>
      <c r="E2273" s="6" t="s">
        <v>6707</v>
      </c>
      <c r="F2273" s="5">
        <f>decoded__2[[#This Row],[FRT_DEC]]-B2272</f>
        <v>2</v>
      </c>
      <c r="G2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INFO]]))),G2272)</f>
        <v>64</v>
      </c>
    </row>
    <row r="2274" spans="1:7" x14ac:dyDescent="0.25">
      <c r="A2274" s="12" t="s">
        <v>2625</v>
      </c>
      <c r="B2274" s="19">
        <v>1556341007742</v>
      </c>
      <c r="C2274" s="12" t="s">
        <v>6708</v>
      </c>
      <c r="D2274" s="12" t="s">
        <v>3743</v>
      </c>
      <c r="E2274" s="6" t="s">
        <v>3983</v>
      </c>
      <c r="F2274" s="5">
        <f>decoded__2[[#This Row],[FRT_DEC]]-B2273</f>
        <v>3</v>
      </c>
      <c r="G2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INFO]]))),G2273)</f>
        <v>64</v>
      </c>
    </row>
    <row r="2275" spans="1:7" x14ac:dyDescent="0.25">
      <c r="A2275" s="12" t="s">
        <v>2626</v>
      </c>
      <c r="B2275" s="19">
        <v>1556341007775</v>
      </c>
      <c r="C2275" s="12" t="s">
        <v>6709</v>
      </c>
      <c r="D2275" s="12" t="s">
        <v>267</v>
      </c>
      <c r="E2275" s="6" t="s">
        <v>1082</v>
      </c>
      <c r="F2275" s="5">
        <f>decoded__2[[#This Row],[FRT_DEC]]-B2274</f>
        <v>33</v>
      </c>
      <c r="G2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INFO]]))),G2274)</f>
        <v>64</v>
      </c>
    </row>
    <row r="2276" spans="1:7" x14ac:dyDescent="0.25">
      <c r="A2276" s="12" t="s">
        <v>2627</v>
      </c>
      <c r="B2276" s="19">
        <v>1556341007778</v>
      </c>
      <c r="C2276" s="12" t="s">
        <v>6710</v>
      </c>
      <c r="D2276" s="12" t="s">
        <v>269</v>
      </c>
      <c r="E2276" s="6" t="s">
        <v>4092</v>
      </c>
      <c r="F2276" s="5">
        <f>decoded__2[[#This Row],[FRT_DEC]]-B2275</f>
        <v>3</v>
      </c>
      <c r="G2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INFO]]))),G2275)</f>
        <v>64</v>
      </c>
    </row>
    <row r="2277" spans="1:7" x14ac:dyDescent="0.25">
      <c r="A2277" s="12" t="s">
        <v>2628</v>
      </c>
      <c r="B2277" s="19">
        <v>1556341007794</v>
      </c>
      <c r="C2277" s="12" t="s">
        <v>6711</v>
      </c>
      <c r="D2277" s="12" t="s">
        <v>11</v>
      </c>
      <c r="E2277" s="6" t="s">
        <v>4011</v>
      </c>
      <c r="F2277" s="5">
        <f>decoded__2[[#This Row],[FRT_DEC]]-B2276</f>
        <v>16</v>
      </c>
      <c r="G2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INFO]]))),G2276)</f>
        <v>64</v>
      </c>
    </row>
    <row r="2278" spans="1:7" x14ac:dyDescent="0.25">
      <c r="A2278" s="12" t="s">
        <v>2629</v>
      </c>
      <c r="B2278" s="19">
        <v>1556341007813</v>
      </c>
      <c r="C2278" s="12" t="s">
        <v>6712</v>
      </c>
      <c r="D2278" s="12" t="s">
        <v>52</v>
      </c>
      <c r="E2278" s="6" t="s">
        <v>56</v>
      </c>
      <c r="F2278" s="5">
        <f>decoded__2[[#This Row],[FRT_DEC]]-B2277</f>
        <v>19</v>
      </c>
      <c r="G2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INFO]]))),G2277)</f>
        <v>64</v>
      </c>
    </row>
    <row r="2279" spans="1:7" x14ac:dyDescent="0.25">
      <c r="A2279" s="12" t="s">
        <v>2630</v>
      </c>
      <c r="B2279" s="19">
        <v>1556341007820</v>
      </c>
      <c r="C2279" s="12" t="s">
        <v>6713</v>
      </c>
      <c r="D2279" s="12" t="s">
        <v>272</v>
      </c>
      <c r="E2279" s="6" t="s">
        <v>6714</v>
      </c>
      <c r="F2279" s="5">
        <f>decoded__2[[#This Row],[FRT_DEC]]-B2278</f>
        <v>7</v>
      </c>
      <c r="G2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INFO]]))),G2278)</f>
        <v>64</v>
      </c>
    </row>
    <row r="2280" spans="1:7" x14ac:dyDescent="0.25">
      <c r="A2280" s="12" t="s">
        <v>2631</v>
      </c>
      <c r="B2280" s="19">
        <v>1556341007826</v>
      </c>
      <c r="C2280" s="12" t="s">
        <v>6715</v>
      </c>
      <c r="D2280" s="12" t="s">
        <v>1131</v>
      </c>
      <c r="E2280" s="6" t="s">
        <v>3767</v>
      </c>
      <c r="F2280" s="5">
        <f>decoded__2[[#This Row],[FRT_DEC]]-B2279</f>
        <v>6</v>
      </c>
      <c r="G2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INFO]]))),G2279)</f>
        <v>64</v>
      </c>
    </row>
    <row r="2281" spans="1:7" x14ac:dyDescent="0.25">
      <c r="A2281" s="12" t="s">
        <v>2632</v>
      </c>
      <c r="B2281" s="19">
        <v>1556341007832</v>
      </c>
      <c r="C2281" s="12" t="s">
        <v>6716</v>
      </c>
      <c r="D2281" s="12" t="s">
        <v>97</v>
      </c>
      <c r="E2281" s="6" t="s">
        <v>2131</v>
      </c>
      <c r="F2281" s="5">
        <f>decoded__2[[#This Row],[FRT_DEC]]-B2280</f>
        <v>6</v>
      </c>
      <c r="G2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INFO]]))),G2280)</f>
        <v>64</v>
      </c>
    </row>
    <row r="2282" spans="1:7" x14ac:dyDescent="0.25">
      <c r="A2282" s="12" t="s">
        <v>2633</v>
      </c>
      <c r="B2282" s="19">
        <v>1556341007852</v>
      </c>
      <c r="C2282" s="12" t="s">
        <v>6717</v>
      </c>
      <c r="D2282" s="12" t="s">
        <v>3726</v>
      </c>
      <c r="E2282" s="6" t="s">
        <v>6718</v>
      </c>
      <c r="F2282" s="5">
        <f>decoded__2[[#This Row],[FRT_DEC]]-B2281</f>
        <v>20</v>
      </c>
      <c r="G2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INFO]]))),G2281)</f>
        <v>64</v>
      </c>
    </row>
    <row r="2283" spans="1:7" x14ac:dyDescent="0.25">
      <c r="A2283" s="12" t="s">
        <v>2634</v>
      </c>
      <c r="B2283" s="19">
        <v>1556341007855</v>
      </c>
      <c r="C2283" s="12" t="s">
        <v>6719</v>
      </c>
      <c r="D2283" s="12" t="s">
        <v>3726</v>
      </c>
      <c r="E2283" s="6" t="s">
        <v>3986</v>
      </c>
      <c r="F2283" s="5">
        <f>decoded__2[[#This Row],[FRT_DEC]]-B2282</f>
        <v>3</v>
      </c>
      <c r="G2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INFO]]))),G2282)</f>
        <v>64</v>
      </c>
    </row>
    <row r="2284" spans="1:7" x14ac:dyDescent="0.25">
      <c r="A2284" s="12" t="s">
        <v>2635</v>
      </c>
      <c r="B2284" s="19">
        <v>1556341009086</v>
      </c>
      <c r="C2284" s="12" t="s">
        <v>6720</v>
      </c>
      <c r="D2284" s="12" t="s">
        <v>275</v>
      </c>
      <c r="E2284" s="6" t="s">
        <v>5953</v>
      </c>
      <c r="F2284" s="5">
        <f>decoded__2[[#This Row],[FRT_DEC]]-B2283</f>
        <v>1231</v>
      </c>
      <c r="G2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INFO]]))),G2283)</f>
        <v>64</v>
      </c>
    </row>
    <row r="2285" spans="1:7" x14ac:dyDescent="0.25">
      <c r="A2285" s="12" t="s">
        <v>2636</v>
      </c>
      <c r="B2285" s="19">
        <v>1556341009127</v>
      </c>
      <c r="C2285" s="12" t="s">
        <v>6721</v>
      </c>
      <c r="D2285" s="12" t="s">
        <v>12</v>
      </c>
      <c r="E2285" s="6" t="s">
        <v>4</v>
      </c>
      <c r="F2285" s="5">
        <f>decoded__2[[#This Row],[FRT_DEC]]-B2284</f>
        <v>41</v>
      </c>
      <c r="G2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INFO]]))),G2284)</f>
        <v>64</v>
      </c>
    </row>
    <row r="2286" spans="1:7" x14ac:dyDescent="0.25">
      <c r="A2286" s="12" t="s">
        <v>2637</v>
      </c>
      <c r="B2286" s="19">
        <v>1556341009131</v>
      </c>
      <c r="C2286" s="12" t="s">
        <v>6722</v>
      </c>
      <c r="D2286" s="12" t="s">
        <v>8</v>
      </c>
      <c r="E2286" s="6" t="s">
        <v>4080</v>
      </c>
      <c r="F2286" s="5">
        <f>decoded__2[[#This Row],[FRT_DEC]]-B2285</f>
        <v>4</v>
      </c>
      <c r="G2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INFO]]))),G2285)</f>
        <v>64</v>
      </c>
    </row>
    <row r="2287" spans="1:7" x14ac:dyDescent="0.25">
      <c r="A2287" s="12" t="s">
        <v>2638</v>
      </c>
      <c r="B2287" s="19">
        <v>1556341010415</v>
      </c>
      <c r="C2287" s="12" t="s">
        <v>6723</v>
      </c>
      <c r="D2287" s="12" t="s">
        <v>15</v>
      </c>
      <c r="E2287" s="6" t="s">
        <v>6724</v>
      </c>
      <c r="F2287" s="5">
        <f>decoded__2[[#This Row],[FRT_DEC]]-B2286</f>
        <v>1284</v>
      </c>
      <c r="G2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INFO]]))),G2286)</f>
        <v>64</v>
      </c>
    </row>
    <row r="2288" spans="1:7" x14ac:dyDescent="0.25">
      <c r="A2288" s="12" t="s">
        <v>2639</v>
      </c>
      <c r="B2288" s="19">
        <v>1556341010418</v>
      </c>
      <c r="C2288" s="12" t="s">
        <v>6725</v>
      </c>
      <c r="D2288" s="12" t="s">
        <v>15</v>
      </c>
      <c r="E2288" s="6" t="s">
        <v>3987</v>
      </c>
      <c r="F2288" s="5">
        <f>decoded__2[[#This Row],[FRT_DEC]]-B2287</f>
        <v>3</v>
      </c>
      <c r="G2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INFO]]))),G2287)</f>
        <v>64</v>
      </c>
    </row>
    <row r="2289" spans="1:7" x14ac:dyDescent="0.25">
      <c r="A2289" s="12" t="s">
        <v>2640</v>
      </c>
      <c r="B2289" s="19">
        <v>1556341010420</v>
      </c>
      <c r="C2289" s="12" t="s">
        <v>6726</v>
      </c>
      <c r="D2289" s="12" t="s">
        <v>3744</v>
      </c>
      <c r="E2289" s="6" t="s">
        <v>6727</v>
      </c>
      <c r="F2289" s="5">
        <f>decoded__2[[#This Row],[FRT_DEC]]-B2288</f>
        <v>2</v>
      </c>
      <c r="G2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INFO]]))),G2288)</f>
        <v>64</v>
      </c>
    </row>
    <row r="2290" spans="1:7" x14ac:dyDescent="0.25">
      <c r="A2290" s="12" t="s">
        <v>2641</v>
      </c>
      <c r="B2290" s="19">
        <v>1556341010422</v>
      </c>
      <c r="C2290" s="12" t="s">
        <v>6728</v>
      </c>
      <c r="D2290" s="12" t="s">
        <v>3744</v>
      </c>
      <c r="E2290" s="6" t="s">
        <v>3988</v>
      </c>
      <c r="F2290" s="5">
        <f>decoded__2[[#This Row],[FRT_DEC]]-B2289</f>
        <v>2</v>
      </c>
      <c r="G2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INFO]]))),G2289)</f>
        <v>64</v>
      </c>
    </row>
    <row r="2291" spans="1:7" x14ac:dyDescent="0.25">
      <c r="A2291" s="12" t="s">
        <v>2642</v>
      </c>
      <c r="B2291" s="19">
        <v>1556341010458</v>
      </c>
      <c r="C2291" s="12" t="s">
        <v>6729</v>
      </c>
      <c r="D2291" s="12" t="s">
        <v>3765</v>
      </c>
      <c r="E2291" s="6" t="s">
        <v>3766</v>
      </c>
      <c r="F2291" s="5">
        <f>decoded__2[[#This Row],[FRT_DEC]]-B2290</f>
        <v>36</v>
      </c>
      <c r="G2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INFO]]))),G2290)</f>
        <v>64</v>
      </c>
    </row>
    <row r="2292" spans="1:7" ht="30" x14ac:dyDescent="0.25">
      <c r="A2292" s="12" t="s">
        <v>2643</v>
      </c>
      <c r="B2292" s="19">
        <v>1556341010461</v>
      </c>
      <c r="C2292" s="12" t="s">
        <v>6730</v>
      </c>
      <c r="D2292" s="12" t="s">
        <v>267</v>
      </c>
      <c r="E2292" s="6" t="s">
        <v>281</v>
      </c>
      <c r="F2292" s="5">
        <f>decoded__2[[#This Row],[FRT_DEC]]-B2291</f>
        <v>3</v>
      </c>
      <c r="G2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INFO]]))),G2291)</f>
        <v>64</v>
      </c>
    </row>
    <row r="2293" spans="1:7" x14ac:dyDescent="0.25">
      <c r="A2293" s="12" t="s">
        <v>2644</v>
      </c>
      <c r="B2293" s="19">
        <v>1556341010463</v>
      </c>
      <c r="C2293" s="12" t="s">
        <v>6731</v>
      </c>
      <c r="D2293" s="12" t="s">
        <v>269</v>
      </c>
      <c r="E2293" s="6" t="s">
        <v>283</v>
      </c>
      <c r="F2293" s="5">
        <f>decoded__2[[#This Row],[FRT_DEC]]-B2292</f>
        <v>2</v>
      </c>
      <c r="G2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INFO]]))),G2292)</f>
        <v>64</v>
      </c>
    </row>
    <row r="2294" spans="1:7" x14ac:dyDescent="0.25">
      <c r="A2294" s="12" t="s">
        <v>2645</v>
      </c>
      <c r="B2294" s="19">
        <v>1556341010468</v>
      </c>
      <c r="C2294" s="12" t="s">
        <v>6732</v>
      </c>
      <c r="D2294" s="12" t="s">
        <v>1131</v>
      </c>
      <c r="E2294" s="6" t="s">
        <v>2132</v>
      </c>
      <c r="F2294" s="5">
        <f>decoded__2[[#This Row],[FRT_DEC]]-B2293</f>
        <v>5</v>
      </c>
      <c r="G2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INFO]]))),G2293)</f>
        <v>64</v>
      </c>
    </row>
    <row r="2295" spans="1:7" x14ac:dyDescent="0.25">
      <c r="A2295" s="12" t="s">
        <v>2646</v>
      </c>
      <c r="B2295" s="19">
        <v>1556341010473</v>
      </c>
      <c r="C2295" s="12" t="s">
        <v>6733</v>
      </c>
      <c r="D2295" s="12" t="s">
        <v>97</v>
      </c>
      <c r="E2295" s="6" t="s">
        <v>2133</v>
      </c>
      <c r="F2295" s="5">
        <f>decoded__2[[#This Row],[FRT_DEC]]-B2294</f>
        <v>5</v>
      </c>
      <c r="G2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INFO]]))),G2294)</f>
        <v>64</v>
      </c>
    </row>
    <row r="2296" spans="1:7" x14ac:dyDescent="0.25">
      <c r="A2296" s="12" t="s">
        <v>2647</v>
      </c>
      <c r="B2296" s="19">
        <v>1556341010477</v>
      </c>
      <c r="C2296" s="12" t="s">
        <v>6734</v>
      </c>
      <c r="D2296" s="12" t="s">
        <v>97</v>
      </c>
      <c r="E2296" s="6" t="s">
        <v>2134</v>
      </c>
      <c r="F2296" s="5">
        <f>decoded__2[[#This Row],[FRT_DEC]]-B2295</f>
        <v>4</v>
      </c>
      <c r="G2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INFO]]))),G2295)</f>
        <v>64</v>
      </c>
    </row>
    <row r="2297" spans="1:7" x14ac:dyDescent="0.25">
      <c r="A2297" s="12" t="s">
        <v>2648</v>
      </c>
      <c r="B2297" s="19">
        <v>1556341010488</v>
      </c>
      <c r="C2297" s="12" t="s">
        <v>6735</v>
      </c>
      <c r="D2297" s="12" t="s">
        <v>272</v>
      </c>
      <c r="E2297" s="6" t="s">
        <v>6736</v>
      </c>
      <c r="F2297" s="5">
        <f>decoded__2[[#This Row],[FRT_DEC]]-B2296</f>
        <v>11</v>
      </c>
      <c r="G2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INFO]]))),G2296)</f>
        <v>64</v>
      </c>
    </row>
    <row r="2298" spans="1:7" x14ac:dyDescent="0.25">
      <c r="A2298" s="12" t="s">
        <v>2649</v>
      </c>
      <c r="B2298" s="19">
        <v>1556341011020</v>
      </c>
      <c r="C2298" s="12" t="s">
        <v>6737</v>
      </c>
      <c r="D2298" s="12" t="s">
        <v>1131</v>
      </c>
      <c r="E2298" s="6" t="s">
        <v>2135</v>
      </c>
      <c r="F2298" s="5">
        <f>decoded__2[[#This Row],[FRT_DEC]]-B2297</f>
        <v>532</v>
      </c>
      <c r="G2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INFO]]))),G2297)</f>
        <v>64</v>
      </c>
    </row>
    <row r="2299" spans="1:7" x14ac:dyDescent="0.25">
      <c r="A2299" s="12" t="s">
        <v>2650</v>
      </c>
      <c r="B2299" s="19">
        <v>1556341011025</v>
      </c>
      <c r="C2299" s="12" t="s">
        <v>6738</v>
      </c>
      <c r="D2299" s="12" t="s">
        <v>97</v>
      </c>
      <c r="E2299" s="6" t="s">
        <v>2136</v>
      </c>
      <c r="F2299" s="5">
        <f>decoded__2[[#This Row],[FRT_DEC]]-B2298</f>
        <v>5</v>
      </c>
      <c r="G2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INFO]]))),G2298)</f>
        <v>64</v>
      </c>
    </row>
    <row r="2300" spans="1:7" x14ac:dyDescent="0.25">
      <c r="A2300" s="12" t="s">
        <v>2651</v>
      </c>
      <c r="B2300" s="19">
        <v>1556341011038</v>
      </c>
      <c r="C2300" s="12" t="s">
        <v>6739</v>
      </c>
      <c r="D2300" s="12" t="s">
        <v>3727</v>
      </c>
      <c r="E2300" s="6" t="s">
        <v>5973</v>
      </c>
      <c r="F2300" s="5">
        <f>decoded__2[[#This Row],[FRT_DEC]]-B2299</f>
        <v>13</v>
      </c>
      <c r="G2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INFO]]))),G2299)</f>
        <v>64</v>
      </c>
    </row>
    <row r="2301" spans="1:7" x14ac:dyDescent="0.25">
      <c r="A2301" s="12" t="s">
        <v>2652</v>
      </c>
      <c r="B2301" s="19">
        <v>1556341011191</v>
      </c>
      <c r="C2301" s="12" t="s">
        <v>6740</v>
      </c>
      <c r="D2301" s="12" t="s">
        <v>289</v>
      </c>
      <c r="E2301" s="6" t="s">
        <v>5975</v>
      </c>
      <c r="F2301" s="5">
        <f>decoded__2[[#This Row],[FRT_DEC]]-B2300</f>
        <v>153</v>
      </c>
      <c r="G2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INFO]]))),G2300)</f>
        <v>64</v>
      </c>
    </row>
    <row r="2302" spans="1:7" x14ac:dyDescent="0.25">
      <c r="A2302" s="12" t="s">
        <v>2653</v>
      </c>
      <c r="B2302" s="19">
        <v>1556341012524</v>
      </c>
      <c r="C2302" s="12" t="s">
        <v>6741</v>
      </c>
      <c r="D2302" s="12" t="s">
        <v>109</v>
      </c>
      <c r="E2302" s="6" t="s">
        <v>4099</v>
      </c>
      <c r="F2302" s="5">
        <f>decoded__2[[#This Row],[FRT_DEC]]-B2301</f>
        <v>1333</v>
      </c>
      <c r="G2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INFO]]))),G2301)</f>
        <v>64</v>
      </c>
    </row>
    <row r="2303" spans="1:7" x14ac:dyDescent="0.25">
      <c r="A2303" s="12" t="s">
        <v>2654</v>
      </c>
      <c r="B2303" s="19">
        <v>1556341012527</v>
      </c>
      <c r="C2303" s="12" t="s">
        <v>6742</v>
      </c>
      <c r="D2303" s="12" t="s">
        <v>3742</v>
      </c>
      <c r="E2303" s="6" t="s">
        <v>6743</v>
      </c>
      <c r="F2303" s="5">
        <f>decoded__2[[#This Row],[FRT_DEC]]-B2302</f>
        <v>3</v>
      </c>
      <c r="G2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INFO]]))),G2302)</f>
        <v>64</v>
      </c>
    </row>
    <row r="2304" spans="1:7" x14ac:dyDescent="0.25">
      <c r="A2304" s="12" t="s">
        <v>2655</v>
      </c>
      <c r="B2304" s="19">
        <v>1556341012529</v>
      </c>
      <c r="C2304" s="12" t="s">
        <v>6744</v>
      </c>
      <c r="D2304" s="12" t="s">
        <v>3742</v>
      </c>
      <c r="E2304" s="6" t="s">
        <v>3982</v>
      </c>
      <c r="F2304" s="5">
        <f>decoded__2[[#This Row],[FRT_DEC]]-B2303</f>
        <v>2</v>
      </c>
      <c r="G2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INFO]]))),G2303)</f>
        <v>64</v>
      </c>
    </row>
    <row r="2305" spans="1:7" x14ac:dyDescent="0.25">
      <c r="A2305" s="12" t="s">
        <v>2656</v>
      </c>
      <c r="B2305" s="19">
        <v>1556341012565</v>
      </c>
      <c r="C2305" s="12" t="s">
        <v>6745</v>
      </c>
      <c r="D2305" s="12" t="s">
        <v>1131</v>
      </c>
      <c r="E2305" s="6" t="s">
        <v>2137</v>
      </c>
      <c r="F2305" s="5">
        <f>decoded__2[[#This Row],[FRT_DEC]]-B2304</f>
        <v>36</v>
      </c>
      <c r="G2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INFO]]))),G2304)</f>
        <v>64</v>
      </c>
    </row>
    <row r="2306" spans="1:7" x14ac:dyDescent="0.25">
      <c r="A2306" s="12" t="s">
        <v>2657</v>
      </c>
      <c r="B2306" s="19">
        <v>1556341012586</v>
      </c>
      <c r="C2306" s="12" t="s">
        <v>6746</v>
      </c>
      <c r="D2306" s="12" t="s">
        <v>97</v>
      </c>
      <c r="E2306" s="6" t="s">
        <v>2138</v>
      </c>
      <c r="F2306" s="5">
        <f>decoded__2[[#This Row],[FRT_DEC]]-B2305</f>
        <v>21</v>
      </c>
      <c r="G2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INFO]]))),G2305)</f>
        <v>64</v>
      </c>
    </row>
    <row r="2307" spans="1:7" x14ac:dyDescent="0.25">
      <c r="A2307" s="12" t="s">
        <v>2658</v>
      </c>
      <c r="B2307" s="19">
        <v>1556341012711</v>
      </c>
      <c r="C2307" s="12" t="s">
        <v>6747</v>
      </c>
      <c r="D2307" s="12" t="s">
        <v>110</v>
      </c>
      <c r="E2307" s="6" t="s">
        <v>290</v>
      </c>
      <c r="F2307" s="5">
        <f>decoded__2[[#This Row],[FRT_DEC]]-B2306</f>
        <v>125</v>
      </c>
      <c r="G2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INFO]]))),G2306)</f>
        <v>64</v>
      </c>
    </row>
    <row r="2308" spans="1:7" x14ac:dyDescent="0.25">
      <c r="A2308" s="12" t="s">
        <v>2659</v>
      </c>
      <c r="B2308" s="19">
        <v>1556341012717</v>
      </c>
      <c r="C2308" s="12" t="s">
        <v>6748</v>
      </c>
      <c r="D2308" s="12" t="s">
        <v>112</v>
      </c>
      <c r="E2308" s="6" t="s">
        <v>3769</v>
      </c>
      <c r="F2308" s="5">
        <f>decoded__2[[#This Row],[FRT_DEC]]-B2307</f>
        <v>6</v>
      </c>
      <c r="G2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INFO]]))),G2307)</f>
        <v>64</v>
      </c>
    </row>
    <row r="2309" spans="1:7" x14ac:dyDescent="0.25">
      <c r="A2309" s="12" t="s">
        <v>2660</v>
      </c>
      <c r="B2309" s="19">
        <v>1556341012735</v>
      </c>
      <c r="C2309" s="12" t="s">
        <v>6749</v>
      </c>
      <c r="D2309" s="12" t="s">
        <v>1131</v>
      </c>
      <c r="E2309" s="6" t="s">
        <v>2139</v>
      </c>
      <c r="F2309" s="5">
        <f>decoded__2[[#This Row],[FRT_DEC]]-B2308</f>
        <v>18</v>
      </c>
      <c r="G2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INFO]]))),G2308)</f>
        <v>64</v>
      </c>
    </row>
    <row r="2310" spans="1:7" x14ac:dyDescent="0.25">
      <c r="A2310" s="12" t="s">
        <v>2661</v>
      </c>
      <c r="B2310" s="19">
        <v>1556341012739</v>
      </c>
      <c r="C2310" s="12" t="s">
        <v>6750</v>
      </c>
      <c r="D2310" s="12" t="s">
        <v>97</v>
      </c>
      <c r="E2310" s="6" t="s">
        <v>2140</v>
      </c>
      <c r="F2310" s="5">
        <f>decoded__2[[#This Row],[FRT_DEC]]-B2309</f>
        <v>4</v>
      </c>
      <c r="G2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INFO]]))),G2309)</f>
        <v>64</v>
      </c>
    </row>
    <row r="2311" spans="1:7" x14ac:dyDescent="0.25">
      <c r="A2311" s="12" t="s">
        <v>2662</v>
      </c>
      <c r="B2311" s="19">
        <v>1556341012828</v>
      </c>
      <c r="C2311" s="12" t="s">
        <v>6751</v>
      </c>
      <c r="D2311" s="12" t="s">
        <v>1131</v>
      </c>
      <c r="E2311" s="6" t="s">
        <v>2141</v>
      </c>
      <c r="F2311" s="5">
        <f>decoded__2[[#This Row],[FRT_DEC]]-B2310</f>
        <v>89</v>
      </c>
      <c r="G2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INFO]]))),G2310)</f>
        <v>64</v>
      </c>
    </row>
    <row r="2312" spans="1:7" x14ac:dyDescent="0.25">
      <c r="A2312" s="12" t="s">
        <v>2663</v>
      </c>
      <c r="B2312" s="19">
        <v>1556341012833</v>
      </c>
      <c r="C2312" s="12" t="s">
        <v>6752</v>
      </c>
      <c r="D2312" s="12" t="s">
        <v>97</v>
      </c>
      <c r="E2312" s="6" t="s">
        <v>2142</v>
      </c>
      <c r="F2312" s="5">
        <f>decoded__2[[#This Row],[FRT_DEC]]-B2311</f>
        <v>5</v>
      </c>
      <c r="G2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INFO]]))),G2311)</f>
        <v>64</v>
      </c>
    </row>
    <row r="2313" spans="1:7" x14ac:dyDescent="0.25">
      <c r="A2313" s="12" t="s">
        <v>2664</v>
      </c>
      <c r="B2313" s="19">
        <v>1556341012839</v>
      </c>
      <c r="C2313" s="12" t="s">
        <v>6753</v>
      </c>
      <c r="D2313" s="12" t="s">
        <v>11</v>
      </c>
      <c r="E2313" s="6" t="s">
        <v>4006</v>
      </c>
      <c r="F2313" s="5">
        <f>decoded__2[[#This Row],[FRT_DEC]]-B2312</f>
        <v>6</v>
      </c>
      <c r="G2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INFO]]))),G2312)</f>
        <v>64</v>
      </c>
    </row>
    <row r="2314" spans="1:7" x14ac:dyDescent="0.25">
      <c r="A2314" s="12" t="s">
        <v>2665</v>
      </c>
      <c r="B2314" s="19">
        <v>1556341012912</v>
      </c>
      <c r="C2314" s="12" t="s">
        <v>6754</v>
      </c>
      <c r="D2314" s="12" t="s">
        <v>52</v>
      </c>
      <c r="E2314" s="6" t="s">
        <v>2078</v>
      </c>
      <c r="F2314" s="5">
        <f>decoded__2[[#This Row],[FRT_DEC]]-B2313</f>
        <v>73</v>
      </c>
      <c r="G2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INFO]]))),G2313)</f>
        <v>64</v>
      </c>
    </row>
    <row r="2315" spans="1:7" x14ac:dyDescent="0.25">
      <c r="A2315" s="12" t="s">
        <v>2666</v>
      </c>
      <c r="B2315" s="19">
        <v>1556341012914</v>
      </c>
      <c r="C2315" s="12" t="s">
        <v>6755</v>
      </c>
      <c r="D2315" s="12" t="s">
        <v>2079</v>
      </c>
      <c r="E2315" s="6" t="s">
        <v>4070</v>
      </c>
      <c r="F2315" s="5">
        <f>decoded__2[[#This Row],[FRT_DEC]]-B2314</f>
        <v>2</v>
      </c>
      <c r="G2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INFO]]))),G2314)</f>
        <v>64</v>
      </c>
    </row>
    <row r="2316" spans="1:7" x14ac:dyDescent="0.25">
      <c r="A2316" s="12" t="s">
        <v>2667</v>
      </c>
      <c r="B2316" s="19">
        <v>1556341012942</v>
      </c>
      <c r="C2316" s="12" t="s">
        <v>6756</v>
      </c>
      <c r="D2316" s="12" t="s">
        <v>12</v>
      </c>
      <c r="E2316" s="6" t="s">
        <v>4</v>
      </c>
      <c r="F2316" s="5">
        <f>decoded__2[[#This Row],[FRT_DEC]]-B2315</f>
        <v>28</v>
      </c>
      <c r="G2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INFO]]))),G2315)</f>
        <v>64</v>
      </c>
    </row>
    <row r="2317" spans="1:7" x14ac:dyDescent="0.25">
      <c r="A2317" s="12" t="s">
        <v>2668</v>
      </c>
      <c r="B2317" s="19">
        <v>1556341012946</v>
      </c>
      <c r="C2317" s="12" t="s">
        <v>6757</v>
      </c>
      <c r="D2317" s="12" t="s">
        <v>8</v>
      </c>
      <c r="E2317" s="6" t="s">
        <v>4089</v>
      </c>
      <c r="F2317" s="5">
        <f>decoded__2[[#This Row],[FRT_DEC]]-B2316</f>
        <v>4</v>
      </c>
      <c r="G2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INFO]]))),G2316)</f>
        <v>64</v>
      </c>
    </row>
    <row r="2318" spans="1:7" x14ac:dyDescent="0.25">
      <c r="A2318" s="12" t="s">
        <v>2669</v>
      </c>
      <c r="B2318" s="19">
        <v>1556341013137</v>
      </c>
      <c r="C2318" s="12" t="s">
        <v>6758</v>
      </c>
      <c r="D2318" s="12" t="s">
        <v>13</v>
      </c>
      <c r="E2318" s="6" t="s">
        <v>5</v>
      </c>
      <c r="F2318" s="5">
        <f>decoded__2[[#This Row],[FRT_DEC]]-B2317</f>
        <v>191</v>
      </c>
      <c r="G2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INFO]]))),G2317)</f>
        <v>64</v>
      </c>
    </row>
    <row r="2319" spans="1:7" x14ac:dyDescent="0.25">
      <c r="A2319" s="12" t="s">
        <v>2670</v>
      </c>
      <c r="B2319" s="19">
        <v>1556341013142</v>
      </c>
      <c r="C2319" s="12" t="s">
        <v>6759</v>
      </c>
      <c r="D2319" s="12" t="s">
        <v>11</v>
      </c>
      <c r="E2319" s="6" t="s">
        <v>4010</v>
      </c>
      <c r="F2319" s="5">
        <f>decoded__2[[#This Row],[FRT_DEC]]-B2318</f>
        <v>5</v>
      </c>
      <c r="G2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INFO]]))),G2318)</f>
        <v>64</v>
      </c>
    </row>
    <row r="2320" spans="1:7" x14ac:dyDescent="0.25">
      <c r="A2320" s="12" t="s">
        <v>2671</v>
      </c>
      <c r="B2320" s="19">
        <v>1556341013218</v>
      </c>
      <c r="C2320" s="12" t="s">
        <v>6760</v>
      </c>
      <c r="D2320" s="12" t="s">
        <v>12</v>
      </c>
      <c r="E2320" s="6" t="s">
        <v>4</v>
      </c>
      <c r="F2320" s="5">
        <f>decoded__2[[#This Row],[FRT_DEC]]-B2319</f>
        <v>76</v>
      </c>
      <c r="G2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INFO]]))),G2319)</f>
        <v>64</v>
      </c>
    </row>
    <row r="2321" spans="1:7" x14ac:dyDescent="0.25">
      <c r="A2321" s="12" t="s">
        <v>2672</v>
      </c>
      <c r="B2321" s="19">
        <v>1556341013221</v>
      </c>
      <c r="C2321" s="12" t="s">
        <v>6761</v>
      </c>
      <c r="D2321" s="12" t="s">
        <v>14</v>
      </c>
      <c r="E2321" s="6" t="s">
        <v>6</v>
      </c>
      <c r="F2321" s="5">
        <f>decoded__2[[#This Row],[FRT_DEC]]-B2320</f>
        <v>3</v>
      </c>
      <c r="G2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INFO]]))),G2320)</f>
        <v>64</v>
      </c>
    </row>
    <row r="2322" spans="1:7" x14ac:dyDescent="0.25">
      <c r="A2322" s="12" t="s">
        <v>2673</v>
      </c>
      <c r="B2322" s="19">
        <v>1556341013229</v>
      </c>
      <c r="C2322" s="12" t="s">
        <v>6762</v>
      </c>
      <c r="D2322" s="12" t="s">
        <v>14</v>
      </c>
      <c r="E2322" s="6" t="s">
        <v>71</v>
      </c>
      <c r="F2322" s="5">
        <f>decoded__2[[#This Row],[FRT_DEC]]-B2321</f>
        <v>8</v>
      </c>
      <c r="G2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INFO]]))),G2321)</f>
        <v>64</v>
      </c>
    </row>
    <row r="2323" spans="1:7" x14ac:dyDescent="0.25">
      <c r="A2323" s="12" t="s">
        <v>2674</v>
      </c>
      <c r="B2323" s="19">
        <v>1556341013300</v>
      </c>
      <c r="C2323" s="12" t="s">
        <v>6763</v>
      </c>
      <c r="D2323" s="12" t="s">
        <v>73</v>
      </c>
      <c r="E2323" s="6" t="s">
        <v>2080</v>
      </c>
      <c r="F2323" s="5">
        <f>decoded__2[[#This Row],[FRT_DEC]]-B2322</f>
        <v>71</v>
      </c>
      <c r="G2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INFO]]))),G2322)</f>
        <v>64</v>
      </c>
    </row>
    <row r="2324" spans="1:7" x14ac:dyDescent="0.25">
      <c r="A2324" s="12" t="s">
        <v>2675</v>
      </c>
      <c r="B2324" s="19">
        <v>1556341013321</v>
      </c>
      <c r="C2324" s="12" t="s">
        <v>6764</v>
      </c>
      <c r="D2324" s="12" t="s">
        <v>2081</v>
      </c>
      <c r="E2324" s="6" t="s">
        <v>2083</v>
      </c>
      <c r="F2324" s="5">
        <f>decoded__2[[#This Row],[FRT_DEC]]-B2323</f>
        <v>21</v>
      </c>
      <c r="G2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INFO]]))),G2323)</f>
        <v>64</v>
      </c>
    </row>
    <row r="2325" spans="1:7" x14ac:dyDescent="0.25">
      <c r="A2325" s="12" t="s">
        <v>2676</v>
      </c>
      <c r="B2325" s="19">
        <v>1556341013325</v>
      </c>
      <c r="C2325" s="12" t="s">
        <v>6765</v>
      </c>
      <c r="D2325" s="12" t="s">
        <v>8</v>
      </c>
      <c r="E2325" s="6" t="s">
        <v>4090</v>
      </c>
      <c r="F2325" s="5">
        <f>decoded__2[[#This Row],[FRT_DEC]]-B2324</f>
        <v>4</v>
      </c>
      <c r="G2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INFO]]))),G2324)</f>
        <v>64</v>
      </c>
    </row>
    <row r="2326" spans="1:7" x14ac:dyDescent="0.25">
      <c r="A2326" s="12" t="s">
        <v>2677</v>
      </c>
      <c r="B2326" s="19">
        <v>1556341013607</v>
      </c>
      <c r="C2326" s="12" t="s">
        <v>6766</v>
      </c>
      <c r="D2326" s="12" t="s">
        <v>55</v>
      </c>
      <c r="E2326" s="6" t="s">
        <v>3753</v>
      </c>
      <c r="F2326" s="5">
        <f>decoded__2[[#This Row],[FRT_DEC]]-B2325</f>
        <v>282</v>
      </c>
      <c r="G2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INFO]]))),G2325)</f>
        <v>64</v>
      </c>
    </row>
    <row r="2327" spans="1:7" x14ac:dyDescent="0.25">
      <c r="A2327" s="12" t="s">
        <v>2678</v>
      </c>
      <c r="B2327" s="19">
        <v>1556341013609</v>
      </c>
      <c r="C2327" s="12" t="s">
        <v>6767</v>
      </c>
      <c r="D2327" s="12" t="s">
        <v>3743</v>
      </c>
      <c r="E2327" s="6" t="s">
        <v>6768</v>
      </c>
      <c r="F2327" s="5">
        <f>decoded__2[[#This Row],[FRT_DEC]]-B2326</f>
        <v>2</v>
      </c>
      <c r="G2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INFO]]))),G2326)</f>
        <v>64</v>
      </c>
    </row>
    <row r="2328" spans="1:7" x14ac:dyDescent="0.25">
      <c r="A2328" s="12" t="s">
        <v>2679</v>
      </c>
      <c r="B2328" s="19">
        <v>1556341013612</v>
      </c>
      <c r="C2328" s="12" t="s">
        <v>6769</v>
      </c>
      <c r="D2328" s="12" t="s">
        <v>3743</v>
      </c>
      <c r="E2328" s="6" t="s">
        <v>3983</v>
      </c>
      <c r="F2328" s="5">
        <f>decoded__2[[#This Row],[FRT_DEC]]-B2327</f>
        <v>3</v>
      </c>
      <c r="G2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INFO]]))),G2327)</f>
        <v>64</v>
      </c>
    </row>
    <row r="2329" spans="1:7" ht="30" x14ac:dyDescent="0.25">
      <c r="A2329" s="12" t="s">
        <v>2680</v>
      </c>
      <c r="B2329" s="19">
        <v>1556341013635</v>
      </c>
      <c r="C2329" s="12" t="s">
        <v>6770</v>
      </c>
      <c r="D2329" s="12" t="s">
        <v>267</v>
      </c>
      <c r="E2329" s="6" t="s">
        <v>2119</v>
      </c>
      <c r="F2329" s="5">
        <f>decoded__2[[#This Row],[FRT_DEC]]-B2328</f>
        <v>23</v>
      </c>
      <c r="G2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INFO]]))),G2328)</f>
        <v>64</v>
      </c>
    </row>
    <row r="2330" spans="1:7" x14ac:dyDescent="0.25">
      <c r="A2330" s="12" t="s">
        <v>2681</v>
      </c>
      <c r="B2330" s="19">
        <v>1556341013638</v>
      </c>
      <c r="C2330" s="12" t="s">
        <v>6771</v>
      </c>
      <c r="D2330" s="12" t="s">
        <v>269</v>
      </c>
      <c r="E2330" s="6" t="s">
        <v>283</v>
      </c>
      <c r="F2330" s="5">
        <f>decoded__2[[#This Row],[FRT_DEC]]-B2329</f>
        <v>3</v>
      </c>
      <c r="G2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INFO]]))),G2329)</f>
        <v>64</v>
      </c>
    </row>
    <row r="2331" spans="1:7" x14ac:dyDescent="0.25">
      <c r="A2331" s="12" t="s">
        <v>2682</v>
      </c>
      <c r="B2331" s="19">
        <v>1556341013648</v>
      </c>
      <c r="C2331" s="12" t="s">
        <v>6772</v>
      </c>
      <c r="D2331" s="12" t="s">
        <v>291</v>
      </c>
      <c r="E2331" s="6" t="s">
        <v>6773</v>
      </c>
      <c r="F2331" s="5">
        <f>decoded__2[[#This Row],[FRT_DEC]]-B2330</f>
        <v>10</v>
      </c>
      <c r="G2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INFO]]))),G2330)</f>
        <v>64</v>
      </c>
    </row>
    <row r="2332" spans="1:7" x14ac:dyDescent="0.25">
      <c r="A2332" s="12" t="s">
        <v>2683</v>
      </c>
      <c r="B2332" s="19">
        <v>1556341013653</v>
      </c>
      <c r="C2332" s="12" t="s">
        <v>6774</v>
      </c>
      <c r="D2332" s="12" t="s">
        <v>11</v>
      </c>
      <c r="E2332" s="6" t="s">
        <v>4011</v>
      </c>
      <c r="F2332" s="5">
        <f>decoded__2[[#This Row],[FRT_DEC]]-B2331</f>
        <v>5</v>
      </c>
      <c r="G2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INFO]]))),G2331)</f>
        <v>64</v>
      </c>
    </row>
    <row r="2333" spans="1:7" x14ac:dyDescent="0.25">
      <c r="A2333" s="12" t="s">
        <v>2684</v>
      </c>
      <c r="B2333" s="19">
        <v>1556341013685</v>
      </c>
      <c r="C2333" s="12" t="s">
        <v>6775</v>
      </c>
      <c r="D2333" s="12" t="s">
        <v>52</v>
      </c>
      <c r="E2333" s="6" t="s">
        <v>56</v>
      </c>
      <c r="F2333" s="5">
        <f>decoded__2[[#This Row],[FRT_DEC]]-B2332</f>
        <v>32</v>
      </c>
      <c r="G2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INFO]]))),G2332)</f>
        <v>64</v>
      </c>
    </row>
    <row r="2334" spans="1:7" x14ac:dyDescent="0.25">
      <c r="A2334" s="12" t="s">
        <v>2685</v>
      </c>
      <c r="B2334" s="19">
        <v>1556341013690</v>
      </c>
      <c r="C2334" s="12" t="s">
        <v>6776</v>
      </c>
      <c r="D2334" s="12" t="s">
        <v>272</v>
      </c>
      <c r="E2334" s="6" t="s">
        <v>6777</v>
      </c>
      <c r="F2334" s="5">
        <f>decoded__2[[#This Row],[FRT_DEC]]-B2333</f>
        <v>5</v>
      </c>
      <c r="G2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INFO]]))),G2333)</f>
        <v>64</v>
      </c>
    </row>
    <row r="2335" spans="1:7" x14ac:dyDescent="0.25">
      <c r="A2335" s="12" t="s">
        <v>2686</v>
      </c>
      <c r="B2335" s="19">
        <v>1556341013697</v>
      </c>
      <c r="C2335" s="12" t="s">
        <v>6778</v>
      </c>
      <c r="D2335" s="12" t="s">
        <v>1131</v>
      </c>
      <c r="E2335" s="6" t="s">
        <v>2143</v>
      </c>
      <c r="F2335" s="5">
        <f>decoded__2[[#This Row],[FRT_DEC]]-B2334</f>
        <v>7</v>
      </c>
      <c r="G2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INFO]]))),G2334)</f>
        <v>64</v>
      </c>
    </row>
    <row r="2336" spans="1:7" x14ac:dyDescent="0.25">
      <c r="A2336" s="12" t="s">
        <v>2687</v>
      </c>
      <c r="B2336" s="19">
        <v>1556341013701</v>
      </c>
      <c r="C2336" s="12" t="s">
        <v>6779</v>
      </c>
      <c r="D2336" s="12" t="s">
        <v>1131</v>
      </c>
      <c r="E2336" s="6" t="s">
        <v>2144</v>
      </c>
      <c r="F2336" s="5">
        <f>decoded__2[[#This Row],[FRT_DEC]]-B2335</f>
        <v>4</v>
      </c>
      <c r="G2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INFO]]))),G2335)</f>
        <v>64</v>
      </c>
    </row>
    <row r="2337" spans="1:7" x14ac:dyDescent="0.25">
      <c r="A2337" s="12" t="s">
        <v>2688</v>
      </c>
      <c r="B2337" s="19">
        <v>1556341013713</v>
      </c>
      <c r="C2337" s="12" t="s">
        <v>6780</v>
      </c>
      <c r="D2337" s="12" t="s">
        <v>97</v>
      </c>
      <c r="E2337" s="6" t="s">
        <v>2131</v>
      </c>
      <c r="F2337" s="5">
        <f>decoded__2[[#This Row],[FRT_DEC]]-B2336</f>
        <v>12</v>
      </c>
      <c r="G2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INFO]]))),G2336)</f>
        <v>64</v>
      </c>
    </row>
    <row r="2338" spans="1:7" x14ac:dyDescent="0.25">
      <c r="A2338" s="12" t="s">
        <v>2689</v>
      </c>
      <c r="B2338" s="19">
        <v>1556341013736</v>
      </c>
      <c r="C2338" s="12" t="s">
        <v>6781</v>
      </c>
      <c r="D2338" s="12" t="s">
        <v>3726</v>
      </c>
      <c r="E2338" s="6" t="s">
        <v>6782</v>
      </c>
      <c r="F2338" s="5">
        <f>decoded__2[[#This Row],[FRT_DEC]]-B2337</f>
        <v>23</v>
      </c>
      <c r="G2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INFO]]))),G2337)</f>
        <v>64</v>
      </c>
    </row>
    <row r="2339" spans="1:7" x14ac:dyDescent="0.25">
      <c r="A2339" s="12" t="s">
        <v>2690</v>
      </c>
      <c r="B2339" s="19">
        <v>1556341013739</v>
      </c>
      <c r="C2339" s="12" t="s">
        <v>6783</v>
      </c>
      <c r="D2339" s="12" t="s">
        <v>3726</v>
      </c>
      <c r="E2339" s="6" t="s">
        <v>3986</v>
      </c>
      <c r="F2339" s="5">
        <f>decoded__2[[#This Row],[FRT_DEC]]-B2338</f>
        <v>3</v>
      </c>
      <c r="G2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INFO]]))),G2338)</f>
        <v>64</v>
      </c>
    </row>
    <row r="2340" spans="1:7" x14ac:dyDescent="0.25">
      <c r="A2340" s="12" t="s">
        <v>2691</v>
      </c>
      <c r="B2340" s="19">
        <v>1556341014504</v>
      </c>
      <c r="C2340" s="12" t="s">
        <v>6784</v>
      </c>
      <c r="D2340" s="12" t="s">
        <v>13</v>
      </c>
      <c r="E2340" s="6" t="s">
        <v>5</v>
      </c>
      <c r="F2340" s="5">
        <f>decoded__2[[#This Row],[FRT_DEC]]-B2339</f>
        <v>765</v>
      </c>
      <c r="G2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INFO]]))),G2339)</f>
        <v>64</v>
      </c>
    </row>
    <row r="2341" spans="1:7" x14ac:dyDescent="0.25">
      <c r="A2341" s="12" t="s">
        <v>2692</v>
      </c>
      <c r="B2341" s="19">
        <v>1556341014508</v>
      </c>
      <c r="C2341" s="12" t="s">
        <v>6785</v>
      </c>
      <c r="D2341" s="12" t="s">
        <v>11</v>
      </c>
      <c r="E2341" s="6" t="s">
        <v>4021</v>
      </c>
      <c r="F2341" s="5">
        <f>decoded__2[[#This Row],[FRT_DEC]]-B2340</f>
        <v>4</v>
      </c>
      <c r="G2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INFO]]))),G2340)</f>
        <v>64</v>
      </c>
    </row>
    <row r="2342" spans="1:7" x14ac:dyDescent="0.25">
      <c r="A2342" s="12" t="s">
        <v>2693</v>
      </c>
      <c r="B2342" s="19">
        <v>1556341014545</v>
      </c>
      <c r="C2342" s="12" t="s">
        <v>6786</v>
      </c>
      <c r="D2342" s="12" t="s">
        <v>12</v>
      </c>
      <c r="E2342" s="6" t="s">
        <v>4</v>
      </c>
      <c r="F2342" s="5">
        <f>decoded__2[[#This Row],[FRT_DEC]]-B2341</f>
        <v>37</v>
      </c>
      <c r="G2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INFO]]))),G2341)</f>
        <v>64</v>
      </c>
    </row>
    <row r="2343" spans="1:7" x14ac:dyDescent="0.25">
      <c r="A2343" s="12" t="s">
        <v>2694</v>
      </c>
      <c r="B2343" s="19">
        <v>1556341014548</v>
      </c>
      <c r="C2343" s="12" t="s">
        <v>6787</v>
      </c>
      <c r="D2343" s="12" t="s">
        <v>14</v>
      </c>
      <c r="E2343" s="6" t="s">
        <v>6</v>
      </c>
      <c r="F2343" s="5">
        <f>decoded__2[[#This Row],[FRT_DEC]]-B2342</f>
        <v>3</v>
      </c>
      <c r="G2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INFO]]))),G2342)</f>
        <v>64</v>
      </c>
    </row>
    <row r="2344" spans="1:7" x14ac:dyDescent="0.25">
      <c r="A2344" s="12" t="s">
        <v>2695</v>
      </c>
      <c r="B2344" s="19">
        <v>1556341014556</v>
      </c>
      <c r="C2344" s="12" t="s">
        <v>6788</v>
      </c>
      <c r="D2344" s="12" t="s">
        <v>14</v>
      </c>
      <c r="E2344" s="6" t="s">
        <v>36</v>
      </c>
      <c r="F2344" s="5">
        <f>decoded__2[[#This Row],[FRT_DEC]]-B2343</f>
        <v>8</v>
      </c>
      <c r="G2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INFO]]))),G2343)</f>
        <v>64</v>
      </c>
    </row>
    <row r="2345" spans="1:7" x14ac:dyDescent="0.25">
      <c r="A2345" s="12" t="s">
        <v>2696</v>
      </c>
      <c r="B2345" s="19">
        <v>1556341014573</v>
      </c>
      <c r="C2345" s="12" t="s">
        <v>6789</v>
      </c>
      <c r="D2345" s="12" t="s">
        <v>275</v>
      </c>
      <c r="E2345" s="6" t="s">
        <v>5953</v>
      </c>
      <c r="F2345" s="5">
        <f>decoded__2[[#This Row],[FRT_DEC]]-B2344</f>
        <v>17</v>
      </c>
      <c r="G2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INFO]]))),G2344)</f>
        <v>64</v>
      </c>
    </row>
    <row r="2346" spans="1:7" x14ac:dyDescent="0.25">
      <c r="A2346" s="12" t="s">
        <v>2697</v>
      </c>
      <c r="B2346" s="19">
        <v>1556341014599</v>
      </c>
      <c r="C2346" s="12" t="s">
        <v>6790</v>
      </c>
      <c r="D2346" s="12" t="s">
        <v>11</v>
      </c>
      <c r="E2346" s="6" t="s">
        <v>4008</v>
      </c>
      <c r="F2346" s="5">
        <f>decoded__2[[#This Row],[FRT_DEC]]-B2345</f>
        <v>26</v>
      </c>
      <c r="G2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INFO]]))),G2345)</f>
        <v>64</v>
      </c>
    </row>
    <row r="2347" spans="1:7" x14ac:dyDescent="0.25">
      <c r="A2347" s="12" t="s">
        <v>2698</v>
      </c>
      <c r="B2347" s="19">
        <v>1556341014623</v>
      </c>
      <c r="C2347" s="12" t="s">
        <v>6791</v>
      </c>
      <c r="D2347" s="12" t="s">
        <v>12</v>
      </c>
      <c r="E2347" s="6" t="s">
        <v>4</v>
      </c>
      <c r="F2347" s="5">
        <f>decoded__2[[#This Row],[FRT_DEC]]-B2346</f>
        <v>24</v>
      </c>
      <c r="G2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INFO]]))),G2346)</f>
        <v>64</v>
      </c>
    </row>
    <row r="2348" spans="1:7" x14ac:dyDescent="0.25">
      <c r="A2348" s="12" t="s">
        <v>2699</v>
      </c>
      <c r="B2348" s="19">
        <v>1556341014627</v>
      </c>
      <c r="C2348" s="12" t="s">
        <v>6792</v>
      </c>
      <c r="D2348" s="12" t="s">
        <v>8</v>
      </c>
      <c r="E2348" s="6" t="s">
        <v>4080</v>
      </c>
      <c r="F2348" s="5">
        <f>decoded__2[[#This Row],[FRT_DEC]]-B2347</f>
        <v>4</v>
      </c>
      <c r="G2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INFO]]))),G2347)</f>
        <v>64</v>
      </c>
    </row>
    <row r="2349" spans="1:7" x14ac:dyDescent="0.25">
      <c r="A2349" s="12" t="s">
        <v>2700</v>
      </c>
      <c r="B2349" s="19">
        <v>1556341014740</v>
      </c>
      <c r="C2349" s="12" t="s">
        <v>6793</v>
      </c>
      <c r="D2349" s="12" t="s">
        <v>8</v>
      </c>
      <c r="E2349" s="6" t="s">
        <v>4105</v>
      </c>
      <c r="F2349" s="5">
        <f>decoded__2[[#This Row],[FRT_DEC]]-B2348</f>
        <v>113</v>
      </c>
      <c r="G2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INFO]]))),G2348)</f>
        <v>64</v>
      </c>
    </row>
    <row r="2350" spans="1:7" x14ac:dyDescent="0.25">
      <c r="A2350" s="12" t="s">
        <v>2701</v>
      </c>
      <c r="B2350" s="19">
        <v>1556341014763</v>
      </c>
      <c r="C2350" s="12" t="s">
        <v>6794</v>
      </c>
      <c r="D2350" s="12" t="s">
        <v>12</v>
      </c>
      <c r="E2350" s="6" t="s">
        <v>4</v>
      </c>
      <c r="F2350" s="5">
        <f>decoded__2[[#This Row],[FRT_DEC]]-B2349</f>
        <v>23</v>
      </c>
      <c r="G2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INFO]]))),G2349)</f>
        <v>64</v>
      </c>
    </row>
    <row r="2351" spans="1:7" x14ac:dyDescent="0.25">
      <c r="A2351" s="12" t="s">
        <v>2702</v>
      </c>
      <c r="B2351" s="19">
        <v>1556341014768</v>
      </c>
      <c r="C2351" s="12" t="s">
        <v>6795</v>
      </c>
      <c r="D2351" s="12" t="s">
        <v>8</v>
      </c>
      <c r="E2351" s="6" t="s">
        <v>4079</v>
      </c>
      <c r="F2351" s="5">
        <f>decoded__2[[#This Row],[FRT_DEC]]-B2350</f>
        <v>5</v>
      </c>
      <c r="G2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INFO]]))),G2350)</f>
        <v>64</v>
      </c>
    </row>
    <row r="2352" spans="1:7" x14ac:dyDescent="0.25">
      <c r="A2352" s="12" t="s">
        <v>2703</v>
      </c>
      <c r="B2352" s="19">
        <v>1556341015883</v>
      </c>
      <c r="C2352" s="12" t="s">
        <v>6796</v>
      </c>
      <c r="D2352" s="12" t="s">
        <v>15</v>
      </c>
      <c r="E2352" s="6" t="s">
        <v>6797</v>
      </c>
      <c r="F2352" s="5">
        <f>decoded__2[[#This Row],[FRT_DEC]]-B2351</f>
        <v>1115</v>
      </c>
      <c r="G2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INFO]]))),G2351)</f>
        <v>64</v>
      </c>
    </row>
    <row r="2353" spans="1:7" x14ac:dyDescent="0.25">
      <c r="A2353" s="12" t="s">
        <v>2704</v>
      </c>
      <c r="B2353" s="19">
        <v>1556341015886</v>
      </c>
      <c r="C2353" s="12" t="s">
        <v>6798</v>
      </c>
      <c r="D2353" s="12" t="s">
        <v>15</v>
      </c>
      <c r="E2353" s="6" t="s">
        <v>3987</v>
      </c>
      <c r="F2353" s="5">
        <f>decoded__2[[#This Row],[FRT_DEC]]-B2352</f>
        <v>3</v>
      </c>
      <c r="G2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INFO]]))),G2352)</f>
        <v>64</v>
      </c>
    </row>
    <row r="2354" spans="1:7" x14ac:dyDescent="0.25">
      <c r="A2354" s="12" t="s">
        <v>2705</v>
      </c>
      <c r="B2354" s="19">
        <v>1556341015889</v>
      </c>
      <c r="C2354" s="12" t="s">
        <v>6799</v>
      </c>
      <c r="D2354" s="12" t="s">
        <v>3744</v>
      </c>
      <c r="E2354" s="6" t="s">
        <v>6800</v>
      </c>
      <c r="F2354" s="5">
        <f>decoded__2[[#This Row],[FRT_DEC]]-B2353</f>
        <v>3</v>
      </c>
      <c r="G2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INFO]]))),G2353)</f>
        <v>64</v>
      </c>
    </row>
    <row r="2355" spans="1:7" x14ac:dyDescent="0.25">
      <c r="A2355" s="12" t="s">
        <v>2706</v>
      </c>
      <c r="B2355" s="19">
        <v>1556341015892</v>
      </c>
      <c r="C2355" s="12" t="s">
        <v>6801</v>
      </c>
      <c r="D2355" s="12" t="s">
        <v>3744</v>
      </c>
      <c r="E2355" s="6" t="s">
        <v>3988</v>
      </c>
      <c r="F2355" s="5">
        <f>decoded__2[[#This Row],[FRT_DEC]]-B2354</f>
        <v>3</v>
      </c>
      <c r="G2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INFO]]))),G2354)</f>
        <v>64</v>
      </c>
    </row>
    <row r="2356" spans="1:7" x14ac:dyDescent="0.25">
      <c r="A2356" s="12" t="s">
        <v>2707</v>
      </c>
      <c r="B2356" s="19">
        <v>1556341015980</v>
      </c>
      <c r="C2356" s="12" t="s">
        <v>6802</v>
      </c>
      <c r="D2356" s="12" t="s">
        <v>3765</v>
      </c>
      <c r="E2356" s="6" t="s">
        <v>3766</v>
      </c>
      <c r="F2356" s="5">
        <f>decoded__2[[#This Row],[FRT_DEC]]-B2355</f>
        <v>88</v>
      </c>
      <c r="G2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INFO]]))),G2355)</f>
        <v>64</v>
      </c>
    </row>
    <row r="2357" spans="1:7" ht="30" x14ac:dyDescent="0.25">
      <c r="A2357" s="12" t="s">
        <v>2708</v>
      </c>
      <c r="B2357" s="19">
        <v>1556341015983</v>
      </c>
      <c r="C2357" s="12" t="s">
        <v>6803</v>
      </c>
      <c r="D2357" s="12" t="s">
        <v>267</v>
      </c>
      <c r="E2357" s="6" t="s">
        <v>2163</v>
      </c>
      <c r="F2357" s="5">
        <f>decoded__2[[#This Row],[FRT_DEC]]-B2356</f>
        <v>3</v>
      </c>
      <c r="G2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INFO]]))),G2356)</f>
        <v>64</v>
      </c>
    </row>
    <row r="2358" spans="1:7" x14ac:dyDescent="0.25">
      <c r="A2358" s="12" t="s">
        <v>2709</v>
      </c>
      <c r="B2358" s="19">
        <v>1556341015986</v>
      </c>
      <c r="C2358" s="12" t="s">
        <v>6804</v>
      </c>
      <c r="D2358" s="12" t="s">
        <v>269</v>
      </c>
      <c r="E2358" s="6" t="s">
        <v>298</v>
      </c>
      <c r="F2358" s="5">
        <f>decoded__2[[#This Row],[FRT_DEC]]-B2357</f>
        <v>3</v>
      </c>
      <c r="G2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INFO]]))),G2357)</f>
        <v>64</v>
      </c>
    </row>
    <row r="2359" spans="1:7" x14ac:dyDescent="0.25">
      <c r="A2359" s="12" t="s">
        <v>2710</v>
      </c>
      <c r="B2359" s="19">
        <v>1556341015993</v>
      </c>
      <c r="C2359" s="12" t="s">
        <v>6805</v>
      </c>
      <c r="D2359" s="12" t="s">
        <v>57</v>
      </c>
      <c r="E2359" s="6" t="s">
        <v>58</v>
      </c>
      <c r="F2359" s="5">
        <f>decoded__2[[#This Row],[FRT_DEC]]-B2358</f>
        <v>7</v>
      </c>
      <c r="G2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INFO]]))),G2358)</f>
        <v>64</v>
      </c>
    </row>
    <row r="2360" spans="1:7" x14ac:dyDescent="0.25">
      <c r="A2360" s="12" t="s">
        <v>2711</v>
      </c>
      <c r="B2360" s="19">
        <v>1556341015996</v>
      </c>
      <c r="C2360" s="12" t="s">
        <v>6806</v>
      </c>
      <c r="D2360" s="12" t="s">
        <v>57</v>
      </c>
      <c r="E2360" s="6" t="s">
        <v>59</v>
      </c>
      <c r="F2360" s="5">
        <f>decoded__2[[#This Row],[FRT_DEC]]-B2359</f>
        <v>3</v>
      </c>
      <c r="G2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INFO]]))),G2359)</f>
        <v>64</v>
      </c>
    </row>
    <row r="2361" spans="1:7" x14ac:dyDescent="0.25">
      <c r="A2361" s="12" t="s">
        <v>2712</v>
      </c>
      <c r="B2361" s="19">
        <v>1556341016001</v>
      </c>
      <c r="C2361" s="12" t="s">
        <v>6807</v>
      </c>
      <c r="D2361" s="12" t="s">
        <v>57</v>
      </c>
      <c r="E2361" s="6" t="s">
        <v>60</v>
      </c>
      <c r="F2361" s="5">
        <f>decoded__2[[#This Row],[FRT_DEC]]-B2360</f>
        <v>5</v>
      </c>
      <c r="G2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INFO]]))),G2360)</f>
        <v>64</v>
      </c>
    </row>
    <row r="2362" spans="1:7" x14ac:dyDescent="0.25">
      <c r="A2362" s="12" t="s">
        <v>2713</v>
      </c>
      <c r="B2362" s="19">
        <v>1556341016005</v>
      </c>
      <c r="C2362" s="12" t="s">
        <v>6808</v>
      </c>
      <c r="D2362" s="12" t="s">
        <v>61</v>
      </c>
      <c r="E2362" s="6" t="s">
        <v>6809</v>
      </c>
      <c r="F2362" s="5">
        <f>decoded__2[[#This Row],[FRT_DEC]]-B2361</f>
        <v>4</v>
      </c>
      <c r="G2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INFO]]))),G2361)</f>
        <v>64</v>
      </c>
    </row>
    <row r="2363" spans="1:7" x14ac:dyDescent="0.25">
      <c r="A2363" s="12" t="s">
        <v>2714</v>
      </c>
      <c r="B2363" s="19">
        <v>1556341016008</v>
      </c>
      <c r="C2363" s="12" t="s">
        <v>6810</v>
      </c>
      <c r="D2363" s="12" t="s">
        <v>62</v>
      </c>
      <c r="E2363" s="6" t="s">
        <v>63</v>
      </c>
      <c r="F2363" s="5">
        <f>decoded__2[[#This Row],[FRT_DEC]]-B2362</f>
        <v>3</v>
      </c>
      <c r="G2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INFO]]))),G2362)</f>
        <v>64</v>
      </c>
    </row>
    <row r="2364" spans="1:7" x14ac:dyDescent="0.25">
      <c r="A2364" s="12" t="s">
        <v>2715</v>
      </c>
      <c r="B2364" s="19">
        <v>1556341016021</v>
      </c>
      <c r="C2364" s="12" t="s">
        <v>6811</v>
      </c>
      <c r="D2364" s="12" t="s">
        <v>1131</v>
      </c>
      <c r="E2364" s="6" t="s">
        <v>2132</v>
      </c>
      <c r="F2364" s="5">
        <f>decoded__2[[#This Row],[FRT_DEC]]-B2363</f>
        <v>13</v>
      </c>
      <c r="G2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INFO]]))),G2363)</f>
        <v>64</v>
      </c>
    </row>
    <row r="2365" spans="1:7" x14ac:dyDescent="0.25">
      <c r="A2365" s="12" t="s">
        <v>2716</v>
      </c>
      <c r="B2365" s="19">
        <v>1556341016026</v>
      </c>
      <c r="C2365" s="12" t="s">
        <v>6812</v>
      </c>
      <c r="D2365" s="12" t="s">
        <v>1131</v>
      </c>
      <c r="E2365" s="6" t="s">
        <v>2145</v>
      </c>
      <c r="F2365" s="5">
        <f>decoded__2[[#This Row],[FRT_DEC]]-B2364</f>
        <v>5</v>
      </c>
      <c r="G2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INFO]]))),G2364)</f>
        <v>64</v>
      </c>
    </row>
    <row r="2366" spans="1:7" x14ac:dyDescent="0.25">
      <c r="A2366" s="12" t="s">
        <v>2717</v>
      </c>
      <c r="B2366" s="19">
        <v>1556341016031</v>
      </c>
      <c r="C2366" s="12" t="s">
        <v>6813</v>
      </c>
      <c r="D2366" s="12" t="s">
        <v>65</v>
      </c>
      <c r="E2366" s="6" t="s">
        <v>66</v>
      </c>
      <c r="F2366" s="5">
        <f>decoded__2[[#This Row],[FRT_DEC]]-B2365</f>
        <v>5</v>
      </c>
      <c r="G2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INFO]]))),G2365)</f>
        <v>64</v>
      </c>
    </row>
    <row r="2367" spans="1:7" x14ac:dyDescent="0.25">
      <c r="A2367" s="12" t="s">
        <v>2718</v>
      </c>
      <c r="B2367" s="19">
        <v>1556341016039</v>
      </c>
      <c r="C2367" s="12" t="s">
        <v>6814</v>
      </c>
      <c r="D2367" s="12" t="s">
        <v>11</v>
      </c>
      <c r="E2367" s="6" t="s">
        <v>4014</v>
      </c>
      <c r="F2367" s="5">
        <f>decoded__2[[#This Row],[FRT_DEC]]-B2366</f>
        <v>8</v>
      </c>
      <c r="G2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INFO]]))),G2366)</f>
        <v>64</v>
      </c>
    </row>
    <row r="2368" spans="1:7" x14ac:dyDescent="0.25">
      <c r="A2368" s="12" t="s">
        <v>2719</v>
      </c>
      <c r="B2368" s="19">
        <v>1556341016053</v>
      </c>
      <c r="C2368" s="12" t="s">
        <v>6815</v>
      </c>
      <c r="D2368" s="12" t="s">
        <v>52</v>
      </c>
      <c r="E2368" s="6" t="s">
        <v>754</v>
      </c>
      <c r="F2368" s="5">
        <f>decoded__2[[#This Row],[FRT_DEC]]-B2367</f>
        <v>14</v>
      </c>
      <c r="G2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INFO]]))),G2367)</f>
        <v>64</v>
      </c>
    </row>
    <row r="2369" spans="1:7" x14ac:dyDescent="0.25">
      <c r="A2369" s="12" t="s">
        <v>2720</v>
      </c>
      <c r="B2369" s="19">
        <v>1556341016057</v>
      </c>
      <c r="C2369" s="12" t="s">
        <v>6816</v>
      </c>
      <c r="D2369" s="12" t="s">
        <v>11</v>
      </c>
      <c r="E2369" s="6" t="s">
        <v>4024</v>
      </c>
      <c r="F2369" s="5">
        <f>decoded__2[[#This Row],[FRT_DEC]]-B2368</f>
        <v>4</v>
      </c>
      <c r="G2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INFO]]))),G2368)</f>
        <v>64</v>
      </c>
    </row>
    <row r="2370" spans="1:7" x14ac:dyDescent="0.25">
      <c r="A2370" s="12" t="s">
        <v>2721</v>
      </c>
      <c r="B2370" s="19">
        <v>1556341016074</v>
      </c>
      <c r="C2370" s="12" t="s">
        <v>6817</v>
      </c>
      <c r="D2370" s="12" t="s">
        <v>52</v>
      </c>
      <c r="E2370" s="6" t="s">
        <v>64</v>
      </c>
      <c r="F2370" s="5">
        <f>decoded__2[[#This Row],[FRT_DEC]]-B2369</f>
        <v>17</v>
      </c>
      <c r="G2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INFO]]))),G2369)</f>
        <v>64</v>
      </c>
    </row>
    <row r="2371" spans="1:7" x14ac:dyDescent="0.25">
      <c r="A2371" s="12" t="s">
        <v>2722</v>
      </c>
      <c r="B2371" s="19">
        <v>1556341016078</v>
      </c>
      <c r="C2371" s="12" t="s">
        <v>6818</v>
      </c>
      <c r="D2371" s="12" t="s">
        <v>67</v>
      </c>
      <c r="E2371" s="6" t="s">
        <v>4100</v>
      </c>
      <c r="F2371" s="5">
        <f>decoded__2[[#This Row],[FRT_DEC]]-B2370</f>
        <v>4</v>
      </c>
      <c r="G2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INFO]]))),G2370)</f>
        <v>64</v>
      </c>
    </row>
    <row r="2372" spans="1:7" x14ac:dyDescent="0.25">
      <c r="A2372" s="12" t="s">
        <v>2723</v>
      </c>
      <c r="B2372" s="19">
        <v>1556341016084</v>
      </c>
      <c r="C2372" s="12" t="s">
        <v>6819</v>
      </c>
      <c r="D2372" s="12" t="s">
        <v>97</v>
      </c>
      <c r="E2372" s="6" t="s">
        <v>3741</v>
      </c>
      <c r="F2372" s="5">
        <f>decoded__2[[#This Row],[FRT_DEC]]-B2371</f>
        <v>6</v>
      </c>
      <c r="G2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INFO]]))),G2371)</f>
        <v>64</v>
      </c>
    </row>
    <row r="2373" spans="1:7" x14ac:dyDescent="0.25">
      <c r="A2373" s="12" t="s">
        <v>2724</v>
      </c>
      <c r="B2373" s="19">
        <v>1556341016089</v>
      </c>
      <c r="C2373" s="12" t="s">
        <v>6820</v>
      </c>
      <c r="D2373" s="12" t="s">
        <v>97</v>
      </c>
      <c r="E2373" s="6" t="s">
        <v>2127</v>
      </c>
      <c r="F2373" s="5">
        <f>decoded__2[[#This Row],[FRT_DEC]]-B2372</f>
        <v>5</v>
      </c>
      <c r="G2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INFO]]))),G2372)</f>
        <v>64</v>
      </c>
    </row>
    <row r="2374" spans="1:7" x14ac:dyDescent="0.25">
      <c r="A2374" s="12" t="s">
        <v>2725</v>
      </c>
      <c r="B2374" s="19">
        <v>1556341016102</v>
      </c>
      <c r="C2374" s="12" t="s">
        <v>6821</v>
      </c>
      <c r="D2374" s="12" t="s">
        <v>9</v>
      </c>
      <c r="E2374" s="6" t="s">
        <v>4002</v>
      </c>
      <c r="F2374" s="5">
        <f>decoded__2[[#This Row],[FRT_DEC]]-B2373</f>
        <v>13</v>
      </c>
      <c r="G2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INFO]]))),G2373)</f>
        <v>64</v>
      </c>
    </row>
    <row r="2375" spans="1:7" x14ac:dyDescent="0.25">
      <c r="A2375" s="12" t="s">
        <v>2726</v>
      </c>
      <c r="B2375" s="19">
        <v>1556341016107</v>
      </c>
      <c r="C2375" s="12" t="s">
        <v>6822</v>
      </c>
      <c r="D2375" s="12" t="s">
        <v>97</v>
      </c>
      <c r="E2375" s="6" t="s">
        <v>2146</v>
      </c>
      <c r="F2375" s="5">
        <f>decoded__2[[#This Row],[FRT_DEC]]-B2374</f>
        <v>5</v>
      </c>
      <c r="G2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INFO]]))),G2374)</f>
        <v>64</v>
      </c>
    </row>
    <row r="2376" spans="1:7" x14ac:dyDescent="0.25">
      <c r="A2376" s="12" t="s">
        <v>2727</v>
      </c>
      <c r="B2376" s="19">
        <v>1556341016852</v>
      </c>
      <c r="C2376" s="12" t="s">
        <v>6823</v>
      </c>
      <c r="D2376" s="12" t="s">
        <v>12</v>
      </c>
      <c r="E2376" s="6" t="s">
        <v>4</v>
      </c>
      <c r="F2376" s="5">
        <f>decoded__2[[#This Row],[FRT_DEC]]-B2375</f>
        <v>745</v>
      </c>
      <c r="G2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INFO]]))),G2375)</f>
        <v>64</v>
      </c>
    </row>
    <row r="2377" spans="1:7" x14ac:dyDescent="0.25">
      <c r="A2377" s="12" t="s">
        <v>2728</v>
      </c>
      <c r="B2377" s="19">
        <v>1556341016857</v>
      </c>
      <c r="C2377" s="12" t="s">
        <v>6824</v>
      </c>
      <c r="D2377" s="12" t="s">
        <v>8</v>
      </c>
      <c r="E2377" s="6" t="s">
        <v>4081</v>
      </c>
      <c r="F2377" s="5">
        <f>decoded__2[[#This Row],[FRT_DEC]]-B2376</f>
        <v>5</v>
      </c>
      <c r="G2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INFO]]))),G2376)</f>
        <v>64</v>
      </c>
    </row>
    <row r="2378" spans="1:7" x14ac:dyDescent="0.25">
      <c r="A2378" s="12" t="s">
        <v>2729</v>
      </c>
      <c r="B2378" s="19">
        <v>1556341016954</v>
      </c>
      <c r="C2378" s="12" t="s">
        <v>6825</v>
      </c>
      <c r="D2378" s="12" t="s">
        <v>12</v>
      </c>
      <c r="E2378" s="6" t="s">
        <v>4</v>
      </c>
      <c r="F2378" s="5">
        <f>decoded__2[[#This Row],[FRT_DEC]]-B2377</f>
        <v>97</v>
      </c>
      <c r="G2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INFO]]))),G2377)</f>
        <v>64</v>
      </c>
    </row>
    <row r="2379" spans="1:7" x14ac:dyDescent="0.25">
      <c r="A2379" s="12" t="s">
        <v>2730</v>
      </c>
      <c r="B2379" s="19">
        <v>1556341016959</v>
      </c>
      <c r="C2379" s="12" t="s">
        <v>6826</v>
      </c>
      <c r="D2379" s="12" t="s">
        <v>8</v>
      </c>
      <c r="E2379" s="6" t="s">
        <v>4089</v>
      </c>
      <c r="F2379" s="5">
        <f>decoded__2[[#This Row],[FRT_DEC]]-B2378</f>
        <v>5</v>
      </c>
      <c r="G2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INFO]]))),G2378)</f>
        <v>64</v>
      </c>
    </row>
    <row r="2380" spans="1:7" x14ac:dyDescent="0.25">
      <c r="A2380" s="12" t="s">
        <v>2731</v>
      </c>
      <c r="B2380" s="19">
        <v>1556341975408</v>
      </c>
      <c r="C2380" s="12" t="s">
        <v>6827</v>
      </c>
      <c r="D2380" s="12" t="s">
        <v>13</v>
      </c>
      <c r="E2380" s="6" t="s">
        <v>5</v>
      </c>
      <c r="F2380" s="5">
        <f>decoded__2[[#This Row],[FRT_DEC]]-B2379</f>
        <v>958449</v>
      </c>
      <c r="G2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INFO]]))),G2379)</f>
        <v>64</v>
      </c>
    </row>
    <row r="2381" spans="1:7" x14ac:dyDescent="0.25">
      <c r="A2381" s="12" t="s">
        <v>2732</v>
      </c>
      <c r="B2381" s="19">
        <v>1556341975412</v>
      </c>
      <c r="C2381" s="12" t="s">
        <v>6828</v>
      </c>
      <c r="D2381" s="12" t="s">
        <v>11</v>
      </c>
      <c r="E2381" s="6" t="s">
        <v>4010</v>
      </c>
      <c r="F2381" s="5">
        <f>decoded__2[[#This Row],[FRT_DEC]]-B2380</f>
        <v>4</v>
      </c>
      <c r="G2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INFO]]))),G2380)</f>
        <v>64</v>
      </c>
    </row>
    <row r="2382" spans="1:7" x14ac:dyDescent="0.25">
      <c r="A2382" s="12" t="s">
        <v>2733</v>
      </c>
      <c r="B2382" s="19">
        <v>1556341975486</v>
      </c>
      <c r="C2382" s="12" t="s">
        <v>6829</v>
      </c>
      <c r="D2382" s="12" t="s">
        <v>12</v>
      </c>
      <c r="E2382" s="6" t="s">
        <v>4</v>
      </c>
      <c r="F2382" s="5">
        <f>decoded__2[[#This Row],[FRT_DEC]]-B2381</f>
        <v>74</v>
      </c>
      <c r="G2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INFO]]))),G2381)</f>
        <v>64</v>
      </c>
    </row>
    <row r="2383" spans="1:7" x14ac:dyDescent="0.25">
      <c r="A2383" s="12" t="s">
        <v>2734</v>
      </c>
      <c r="B2383" s="19">
        <v>1556341975489</v>
      </c>
      <c r="C2383" s="12" t="s">
        <v>6830</v>
      </c>
      <c r="D2383" s="12" t="s">
        <v>14</v>
      </c>
      <c r="E2383" s="6" t="s">
        <v>6</v>
      </c>
      <c r="F2383" s="5">
        <f>decoded__2[[#This Row],[FRT_DEC]]-B2382</f>
        <v>3</v>
      </c>
      <c r="G2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INFO]]))),G2382)</f>
        <v>64</v>
      </c>
    </row>
    <row r="2384" spans="1:7" x14ac:dyDescent="0.25">
      <c r="A2384" s="12" t="s">
        <v>2735</v>
      </c>
      <c r="B2384" s="19">
        <v>1556341975496</v>
      </c>
      <c r="C2384" s="12" t="s">
        <v>6831</v>
      </c>
      <c r="D2384" s="12" t="s">
        <v>14</v>
      </c>
      <c r="E2384" s="6" t="s">
        <v>71</v>
      </c>
      <c r="F2384" s="5">
        <f>decoded__2[[#This Row],[FRT_DEC]]-B2383</f>
        <v>7</v>
      </c>
      <c r="G2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INFO]]))),G2383)</f>
        <v>64</v>
      </c>
    </row>
    <row r="2385" spans="1:7" x14ac:dyDescent="0.25">
      <c r="A2385" s="12" t="s">
        <v>2736</v>
      </c>
      <c r="B2385" s="19">
        <v>1556341975796</v>
      </c>
      <c r="C2385" s="12" t="s">
        <v>6832</v>
      </c>
      <c r="D2385" s="12" t="s">
        <v>73</v>
      </c>
      <c r="E2385" s="6" t="s">
        <v>2164</v>
      </c>
      <c r="F2385" s="5">
        <f>decoded__2[[#This Row],[FRT_DEC]]-B2384</f>
        <v>300</v>
      </c>
      <c r="G2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INFO]]))),G2384)</f>
        <v>64</v>
      </c>
    </row>
    <row r="2386" spans="1:7" x14ac:dyDescent="0.25">
      <c r="A2386" s="12" t="s">
        <v>2737</v>
      </c>
      <c r="B2386" s="19">
        <v>1556341975799</v>
      </c>
      <c r="C2386" s="12" t="s">
        <v>6833</v>
      </c>
      <c r="D2386" s="12" t="s">
        <v>320</v>
      </c>
      <c r="E2386" s="6" t="s">
        <v>6834</v>
      </c>
      <c r="F2386" s="5">
        <f>decoded__2[[#This Row],[FRT_DEC]]-B2385</f>
        <v>3</v>
      </c>
      <c r="G2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INFO]]))),G2385)</f>
        <v>64</v>
      </c>
    </row>
    <row r="2387" spans="1:7" x14ac:dyDescent="0.25">
      <c r="A2387" s="12" t="s">
        <v>2738</v>
      </c>
      <c r="B2387" s="19">
        <v>1556341975802</v>
      </c>
      <c r="C2387" s="12" t="s">
        <v>6835</v>
      </c>
      <c r="D2387" s="12" t="s">
        <v>241</v>
      </c>
      <c r="E2387" s="6" t="s">
        <v>3764</v>
      </c>
      <c r="F2387" s="5">
        <f>decoded__2[[#This Row],[FRT_DEC]]-B2386</f>
        <v>3</v>
      </c>
      <c r="G2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INFO]]))),G2386)</f>
        <v>64</v>
      </c>
    </row>
    <row r="2388" spans="1:7" x14ac:dyDescent="0.25">
      <c r="A2388" s="12" t="s">
        <v>2739</v>
      </c>
      <c r="B2388" s="19">
        <v>1556341975831</v>
      </c>
      <c r="C2388" s="12" t="s">
        <v>6836</v>
      </c>
      <c r="D2388" s="12" t="s">
        <v>2162</v>
      </c>
      <c r="E2388" s="6" t="s">
        <v>6837</v>
      </c>
      <c r="F2388" s="5">
        <f>decoded__2[[#This Row],[FRT_DEC]]-B2387</f>
        <v>29</v>
      </c>
      <c r="G2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INFO]]))),G2387)</f>
        <v>64</v>
      </c>
    </row>
    <row r="2389" spans="1:7" x14ac:dyDescent="0.25">
      <c r="A2389" s="12" t="s">
        <v>2740</v>
      </c>
      <c r="B2389" s="19">
        <v>1556341975839</v>
      </c>
      <c r="C2389" s="12" t="s">
        <v>6838</v>
      </c>
      <c r="D2389" s="12" t="s">
        <v>74</v>
      </c>
      <c r="E2389" s="6" t="s">
        <v>243</v>
      </c>
      <c r="F2389" s="5">
        <f>decoded__2[[#This Row],[FRT_DEC]]-B2388</f>
        <v>8</v>
      </c>
      <c r="G2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INFO]]))),G2388)</f>
        <v>64</v>
      </c>
    </row>
    <row r="2390" spans="1:7" x14ac:dyDescent="0.25">
      <c r="A2390" s="12" t="s">
        <v>2741</v>
      </c>
      <c r="B2390" s="19">
        <v>1556341975841</v>
      </c>
      <c r="C2390" s="12" t="s">
        <v>6839</v>
      </c>
      <c r="D2390" s="12" t="s">
        <v>74</v>
      </c>
      <c r="E2390" s="6" t="s">
        <v>6840</v>
      </c>
      <c r="F2390" s="5">
        <f>decoded__2[[#This Row],[FRT_DEC]]-B2389</f>
        <v>2</v>
      </c>
      <c r="G2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INFO]]))),G2389)</f>
        <v>64</v>
      </c>
    </row>
    <row r="2391" spans="1:7" x14ac:dyDescent="0.25">
      <c r="A2391" s="12" t="s">
        <v>2742</v>
      </c>
      <c r="B2391" s="19">
        <v>1556341975855</v>
      </c>
      <c r="C2391" s="12" t="s">
        <v>6841</v>
      </c>
      <c r="D2391" s="12" t="s">
        <v>51</v>
      </c>
      <c r="E2391" s="6" t="s">
        <v>6842</v>
      </c>
      <c r="F2391" s="5">
        <f>decoded__2[[#This Row],[FRT_DEC]]-B2390</f>
        <v>14</v>
      </c>
      <c r="G2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INFO]]))),G2390)</f>
        <v>64</v>
      </c>
    </row>
    <row r="2392" spans="1:7" x14ac:dyDescent="0.25">
      <c r="A2392" s="12" t="s">
        <v>2743</v>
      </c>
      <c r="B2392" s="19">
        <v>1556341975858</v>
      </c>
      <c r="C2392" s="12" t="s">
        <v>6843</v>
      </c>
      <c r="D2392" s="12" t="s">
        <v>51</v>
      </c>
      <c r="E2392" s="6" t="s">
        <v>6844</v>
      </c>
      <c r="F2392" s="5">
        <f>decoded__2[[#This Row],[FRT_DEC]]-B2391</f>
        <v>3</v>
      </c>
      <c r="G2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INFO]]))),G2391)</f>
        <v>64</v>
      </c>
    </row>
    <row r="2393" spans="1:7" x14ac:dyDescent="0.25">
      <c r="A2393" s="12" t="s">
        <v>2744</v>
      </c>
      <c r="B2393" s="19">
        <v>1556341975861</v>
      </c>
      <c r="C2393" s="12" t="s">
        <v>6845</v>
      </c>
      <c r="D2393" s="12" t="s">
        <v>247</v>
      </c>
      <c r="E2393" s="6" t="s">
        <v>248</v>
      </c>
      <c r="F2393" s="5">
        <f>decoded__2[[#This Row],[FRT_DEC]]-B2392</f>
        <v>3</v>
      </c>
      <c r="G2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INFO]]))),G2392)</f>
        <v>64</v>
      </c>
    </row>
    <row r="2394" spans="1:7" x14ac:dyDescent="0.25">
      <c r="A2394" s="12" t="s">
        <v>2745</v>
      </c>
      <c r="B2394" s="19">
        <v>1556341975866</v>
      </c>
      <c r="C2394" s="12" t="s">
        <v>6846</v>
      </c>
      <c r="D2394" s="12" t="s">
        <v>11</v>
      </c>
      <c r="E2394" s="6" t="s">
        <v>4019</v>
      </c>
      <c r="F2394" s="5">
        <f>decoded__2[[#This Row],[FRT_DEC]]-B2393</f>
        <v>5</v>
      </c>
      <c r="G2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INFO]]))),G2393)</f>
        <v>64</v>
      </c>
    </row>
    <row r="2395" spans="1:7" x14ac:dyDescent="0.25">
      <c r="A2395" s="12" t="s">
        <v>2746</v>
      </c>
      <c r="B2395" s="19">
        <v>1556341975878</v>
      </c>
      <c r="C2395" s="12" t="s">
        <v>6847</v>
      </c>
      <c r="D2395" s="12" t="s">
        <v>52</v>
      </c>
      <c r="E2395" s="6" t="s">
        <v>321</v>
      </c>
      <c r="F2395" s="5">
        <f>decoded__2[[#This Row],[FRT_DEC]]-B2394</f>
        <v>12</v>
      </c>
      <c r="G2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INFO]]))),G2394)</f>
        <v>64</v>
      </c>
    </row>
    <row r="2396" spans="1:7" x14ac:dyDescent="0.25">
      <c r="A2396" s="12" t="s">
        <v>2747</v>
      </c>
      <c r="B2396" s="19">
        <v>1556341975888</v>
      </c>
      <c r="C2396" s="12" t="s">
        <v>6848</v>
      </c>
      <c r="D2396" s="12" t="s">
        <v>2082</v>
      </c>
      <c r="E2396" s="6" t="s">
        <v>4026</v>
      </c>
      <c r="F2396" s="5">
        <f>decoded__2[[#This Row],[FRT_DEC]]-B2395</f>
        <v>10</v>
      </c>
      <c r="G2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INFO]]))),G2395)</f>
        <v>64</v>
      </c>
    </row>
    <row r="2397" spans="1:7" x14ac:dyDescent="0.25">
      <c r="A2397" s="12" t="s">
        <v>2748</v>
      </c>
      <c r="B2397" s="19">
        <v>1556341975891</v>
      </c>
      <c r="C2397" s="12" t="s">
        <v>6849</v>
      </c>
      <c r="D2397" s="12" t="s">
        <v>322</v>
      </c>
      <c r="E2397" s="6" t="s">
        <v>4071</v>
      </c>
      <c r="F2397" s="5">
        <f>decoded__2[[#This Row],[FRT_DEC]]-B2396</f>
        <v>3</v>
      </c>
      <c r="G2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INFO]]))),G2396)</f>
        <v>64</v>
      </c>
    </row>
    <row r="2398" spans="1:7" x14ac:dyDescent="0.25">
      <c r="A2398" s="12" t="s">
        <v>2749</v>
      </c>
      <c r="B2398" s="19">
        <v>1556341975909</v>
      </c>
      <c r="C2398" s="12" t="s">
        <v>6850</v>
      </c>
      <c r="D2398" s="12" t="s">
        <v>12</v>
      </c>
      <c r="E2398" s="6" t="s">
        <v>4</v>
      </c>
      <c r="F2398" s="5">
        <f>decoded__2[[#This Row],[FRT_DEC]]-B2397</f>
        <v>18</v>
      </c>
      <c r="G2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INFO]]))),G2397)</f>
        <v>64</v>
      </c>
    </row>
    <row r="2399" spans="1:7" x14ac:dyDescent="0.25">
      <c r="A2399" s="12" t="s">
        <v>2750</v>
      </c>
      <c r="B2399" s="19">
        <v>1556341975915</v>
      </c>
      <c r="C2399" s="12" t="s">
        <v>6851</v>
      </c>
      <c r="D2399" s="12" t="s">
        <v>8</v>
      </c>
      <c r="E2399" s="6" t="s">
        <v>4089</v>
      </c>
      <c r="F2399" s="5">
        <f>decoded__2[[#This Row],[FRT_DEC]]-B2398</f>
        <v>6</v>
      </c>
      <c r="G2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INFO]]))),G2398)</f>
        <v>64</v>
      </c>
    </row>
    <row r="2400" spans="1:7" x14ac:dyDescent="0.25">
      <c r="A2400" s="12" t="s">
        <v>2751</v>
      </c>
      <c r="B2400" s="19">
        <v>1556341979178</v>
      </c>
      <c r="C2400" s="12" t="s">
        <v>6852</v>
      </c>
      <c r="D2400" s="12" t="s">
        <v>10</v>
      </c>
      <c r="E2400" s="6" t="s">
        <v>6853</v>
      </c>
      <c r="F2400" s="5">
        <f>decoded__2[[#This Row],[FRT_DEC]]-B2399</f>
        <v>3263</v>
      </c>
      <c r="G2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INFO]]))),G2399)</f>
        <v>64</v>
      </c>
    </row>
    <row r="2401" spans="1:7" ht="30" x14ac:dyDescent="0.25">
      <c r="A2401" s="12" t="s">
        <v>2752</v>
      </c>
      <c r="B2401" s="19">
        <v>1556341979181</v>
      </c>
      <c r="C2401" s="12" t="s">
        <v>6854</v>
      </c>
      <c r="D2401" s="12" t="s">
        <v>10</v>
      </c>
      <c r="E2401" s="6" t="s">
        <v>6855</v>
      </c>
      <c r="F2401" s="5">
        <f>decoded__2[[#This Row],[FRT_DEC]]-B2400</f>
        <v>3</v>
      </c>
      <c r="G2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INFO]]))),G2400)</f>
        <v>64</v>
      </c>
    </row>
    <row r="2402" spans="1:7" x14ac:dyDescent="0.25">
      <c r="A2402" s="12" t="s">
        <v>2753</v>
      </c>
      <c r="B2402" s="19">
        <v>1556341979184</v>
      </c>
      <c r="C2402" s="12" t="s">
        <v>6856</v>
      </c>
      <c r="D2402" s="12" t="s">
        <v>10</v>
      </c>
      <c r="E2402" s="6" t="s">
        <v>6857</v>
      </c>
      <c r="F2402" s="5">
        <f>decoded__2[[#This Row],[FRT_DEC]]-B2401</f>
        <v>3</v>
      </c>
      <c r="G2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INFO]]))),G2401)</f>
        <v>64</v>
      </c>
    </row>
    <row r="2403" spans="1:7" x14ac:dyDescent="0.25">
      <c r="A2403" s="12" t="s">
        <v>2754</v>
      </c>
      <c r="B2403" s="19">
        <v>1556341979190</v>
      </c>
      <c r="C2403" s="12" t="s">
        <v>6858</v>
      </c>
      <c r="D2403" s="12" t="s">
        <v>1131</v>
      </c>
      <c r="E2403" s="6" t="s">
        <v>2120</v>
      </c>
      <c r="F2403" s="5">
        <f>decoded__2[[#This Row],[FRT_DEC]]-B2402</f>
        <v>6</v>
      </c>
      <c r="G2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INFO]]))),G2402)</f>
        <v>64</v>
      </c>
    </row>
    <row r="2404" spans="1:7" x14ac:dyDescent="0.25">
      <c r="A2404" s="12" t="s">
        <v>2755</v>
      </c>
      <c r="B2404" s="19">
        <v>1556341979194</v>
      </c>
      <c r="C2404" s="12" t="s">
        <v>6859</v>
      </c>
      <c r="D2404" s="12" t="s">
        <v>1131</v>
      </c>
      <c r="E2404" s="6" t="s">
        <v>2128</v>
      </c>
      <c r="F2404" s="5">
        <f>decoded__2[[#This Row],[FRT_DEC]]-B2403</f>
        <v>4</v>
      </c>
      <c r="G2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INFO]]))),G2403)</f>
        <v>64</v>
      </c>
    </row>
    <row r="2405" spans="1:7" x14ac:dyDescent="0.25">
      <c r="A2405" s="12" t="s">
        <v>2756</v>
      </c>
      <c r="B2405" s="19">
        <v>1556341979197</v>
      </c>
      <c r="C2405" s="12" t="s">
        <v>6860</v>
      </c>
      <c r="D2405" s="12" t="s">
        <v>65</v>
      </c>
      <c r="E2405" s="6" t="s">
        <v>66</v>
      </c>
      <c r="F2405" s="5">
        <f>decoded__2[[#This Row],[FRT_DEC]]-B2404</f>
        <v>3</v>
      </c>
      <c r="G2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INFO]]))),G2404)</f>
        <v>64</v>
      </c>
    </row>
    <row r="2406" spans="1:7" x14ac:dyDescent="0.25">
      <c r="A2406" s="12" t="s">
        <v>2757</v>
      </c>
      <c r="B2406" s="19">
        <v>1556341979203</v>
      </c>
      <c r="C2406" s="12" t="s">
        <v>6861</v>
      </c>
      <c r="D2406" s="12" t="s">
        <v>97</v>
      </c>
      <c r="E2406" s="6" t="s">
        <v>2129</v>
      </c>
      <c r="F2406" s="5">
        <f>decoded__2[[#This Row],[FRT_DEC]]-B2405</f>
        <v>6</v>
      </c>
      <c r="G2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INFO]]))),G2405)</f>
        <v>64</v>
      </c>
    </row>
    <row r="2407" spans="1:7" x14ac:dyDescent="0.25">
      <c r="A2407" s="12" t="s">
        <v>2758</v>
      </c>
      <c r="B2407" s="19">
        <v>1556341979215</v>
      </c>
      <c r="C2407" s="12" t="s">
        <v>6862</v>
      </c>
      <c r="D2407" s="12" t="s">
        <v>9</v>
      </c>
      <c r="E2407" s="6" t="s">
        <v>4002</v>
      </c>
      <c r="F2407" s="5">
        <f>decoded__2[[#This Row],[FRT_DEC]]-B2406</f>
        <v>12</v>
      </c>
      <c r="G2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INFO]]))),G2406)</f>
        <v>64</v>
      </c>
    </row>
    <row r="2408" spans="1:7" x14ac:dyDescent="0.25">
      <c r="A2408" s="12" t="s">
        <v>2759</v>
      </c>
      <c r="B2408" s="19">
        <v>1556341979220</v>
      </c>
      <c r="C2408" s="12" t="s">
        <v>6863</v>
      </c>
      <c r="D2408" s="12" t="s">
        <v>16</v>
      </c>
      <c r="E2408" s="6" t="s">
        <v>4072</v>
      </c>
      <c r="F2408" s="5">
        <f>decoded__2[[#This Row],[FRT_DEC]]-B2407</f>
        <v>5</v>
      </c>
      <c r="G2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INFO]]))),G2407)</f>
        <v>65</v>
      </c>
    </row>
    <row r="2409" spans="1:7" x14ac:dyDescent="0.25">
      <c r="A2409" s="12" t="s">
        <v>2760</v>
      </c>
      <c r="B2409" s="19">
        <v>1556341979241</v>
      </c>
      <c r="C2409" s="12" t="s">
        <v>6864</v>
      </c>
      <c r="D2409" s="12" t="s">
        <v>97</v>
      </c>
      <c r="E2409" s="6" t="s">
        <v>2131</v>
      </c>
      <c r="F2409" s="5">
        <f>decoded__2[[#This Row],[FRT_DEC]]-B2408</f>
        <v>21</v>
      </c>
      <c r="G2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INFO]]))),G2408)</f>
        <v>65</v>
      </c>
    </row>
    <row r="2410" spans="1:7" x14ac:dyDescent="0.25">
      <c r="A2410" s="12" t="s">
        <v>2761</v>
      </c>
      <c r="B2410" s="19">
        <v>1556341979263</v>
      </c>
      <c r="C2410" s="12" t="s">
        <v>6865</v>
      </c>
      <c r="D2410" s="12" t="s">
        <v>3726</v>
      </c>
      <c r="E2410" s="6" t="s">
        <v>6866</v>
      </c>
      <c r="F2410" s="5">
        <f>decoded__2[[#This Row],[FRT_DEC]]-B2409</f>
        <v>22</v>
      </c>
      <c r="G2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INFO]]))),G2409)</f>
        <v>65</v>
      </c>
    </row>
    <row r="2411" spans="1:7" x14ac:dyDescent="0.25">
      <c r="A2411" s="12" t="s">
        <v>2762</v>
      </c>
      <c r="B2411" s="19">
        <v>1556341979265</v>
      </c>
      <c r="C2411" s="12" t="s">
        <v>6867</v>
      </c>
      <c r="D2411" s="12" t="s">
        <v>3726</v>
      </c>
      <c r="E2411" s="6" t="s">
        <v>3986</v>
      </c>
      <c r="F2411" s="5">
        <f>decoded__2[[#This Row],[FRT_DEC]]-B2410</f>
        <v>2</v>
      </c>
      <c r="G2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INFO]]))),G2410)</f>
        <v>65</v>
      </c>
    </row>
    <row r="2412" spans="1:7" x14ac:dyDescent="0.25">
      <c r="A2412" s="12" t="s">
        <v>2763</v>
      </c>
      <c r="B2412" s="19">
        <v>1556341980169</v>
      </c>
      <c r="C2412" s="12" t="s">
        <v>6868</v>
      </c>
      <c r="D2412" s="12" t="s">
        <v>275</v>
      </c>
      <c r="E2412" s="6" t="s">
        <v>6869</v>
      </c>
      <c r="F2412" s="5">
        <f>decoded__2[[#This Row],[FRT_DEC]]-B2411</f>
        <v>904</v>
      </c>
      <c r="G2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INFO]]))),G2411)</f>
        <v>65</v>
      </c>
    </row>
    <row r="2413" spans="1:7" x14ac:dyDescent="0.25">
      <c r="A2413" s="12" t="s">
        <v>2764</v>
      </c>
      <c r="B2413" s="19">
        <v>1556341983259</v>
      </c>
      <c r="C2413" s="12" t="s">
        <v>6870</v>
      </c>
      <c r="D2413" s="12" t="s">
        <v>15</v>
      </c>
      <c r="E2413" s="6" t="s">
        <v>6871</v>
      </c>
      <c r="F2413" s="5">
        <f>decoded__2[[#This Row],[FRT_DEC]]-B2412</f>
        <v>3090</v>
      </c>
      <c r="G2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INFO]]))),G2412)</f>
        <v>65</v>
      </c>
    </row>
    <row r="2414" spans="1:7" x14ac:dyDescent="0.25">
      <c r="A2414" s="12" t="s">
        <v>2765</v>
      </c>
      <c r="B2414" s="19">
        <v>1556341983262</v>
      </c>
      <c r="C2414" s="12" t="s">
        <v>6872</v>
      </c>
      <c r="D2414" s="12" t="s">
        <v>15</v>
      </c>
      <c r="E2414" s="6" t="s">
        <v>3987</v>
      </c>
      <c r="F2414" s="5">
        <f>decoded__2[[#This Row],[FRT_DEC]]-B2413</f>
        <v>3</v>
      </c>
      <c r="G2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INFO]]))),G2413)</f>
        <v>65</v>
      </c>
    </row>
    <row r="2415" spans="1:7" x14ac:dyDescent="0.25">
      <c r="A2415" s="12" t="s">
        <v>2766</v>
      </c>
      <c r="B2415" s="19">
        <v>1556341983264</v>
      </c>
      <c r="C2415" s="12" t="s">
        <v>6873</v>
      </c>
      <c r="D2415" s="12" t="s">
        <v>3744</v>
      </c>
      <c r="E2415" s="6" t="s">
        <v>6874</v>
      </c>
      <c r="F2415" s="5">
        <f>decoded__2[[#This Row],[FRT_DEC]]-B2414</f>
        <v>2</v>
      </c>
      <c r="G2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INFO]]))),G2414)</f>
        <v>65</v>
      </c>
    </row>
    <row r="2416" spans="1:7" x14ac:dyDescent="0.25">
      <c r="A2416" s="12" t="s">
        <v>2767</v>
      </c>
      <c r="B2416" s="19">
        <v>1556341983266</v>
      </c>
      <c r="C2416" s="12" t="s">
        <v>6875</v>
      </c>
      <c r="D2416" s="12" t="s">
        <v>3744</v>
      </c>
      <c r="E2416" s="6" t="s">
        <v>3988</v>
      </c>
      <c r="F2416" s="5">
        <f>decoded__2[[#This Row],[FRT_DEC]]-B2415</f>
        <v>2</v>
      </c>
      <c r="G2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INFO]]))),G2415)</f>
        <v>65</v>
      </c>
    </row>
    <row r="2417" spans="1:7" x14ac:dyDescent="0.25">
      <c r="A2417" s="12" t="s">
        <v>2768</v>
      </c>
      <c r="B2417" s="19">
        <v>1556341983302</v>
      </c>
      <c r="C2417" s="12" t="s">
        <v>6876</v>
      </c>
      <c r="D2417" s="12" t="s">
        <v>3765</v>
      </c>
      <c r="E2417" s="6" t="s">
        <v>3766</v>
      </c>
      <c r="F2417" s="5">
        <f>decoded__2[[#This Row],[FRT_DEC]]-B2416</f>
        <v>36</v>
      </c>
      <c r="G2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INFO]]))),G2416)</f>
        <v>65</v>
      </c>
    </row>
    <row r="2418" spans="1:7" x14ac:dyDescent="0.25">
      <c r="A2418" s="12" t="s">
        <v>2769</v>
      </c>
      <c r="B2418" s="19">
        <v>1556341983305</v>
      </c>
      <c r="C2418" s="12" t="s">
        <v>6877</v>
      </c>
      <c r="D2418" s="12" t="s">
        <v>267</v>
      </c>
      <c r="E2418" s="6" t="s">
        <v>2165</v>
      </c>
      <c r="F2418" s="5">
        <f>decoded__2[[#This Row],[FRT_DEC]]-B2417</f>
        <v>3</v>
      </c>
      <c r="G2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INFO]]))),G2417)</f>
        <v>65</v>
      </c>
    </row>
    <row r="2419" spans="1:7" x14ac:dyDescent="0.25">
      <c r="A2419" s="12" t="s">
        <v>2770</v>
      </c>
      <c r="B2419" s="19">
        <v>1556341983308</v>
      </c>
      <c r="C2419" s="12" t="s">
        <v>6878</v>
      </c>
      <c r="D2419" s="12" t="s">
        <v>269</v>
      </c>
      <c r="E2419" s="6" t="s">
        <v>4086</v>
      </c>
      <c r="F2419" s="5">
        <f>decoded__2[[#This Row],[FRT_DEC]]-B2418</f>
        <v>3</v>
      </c>
      <c r="G2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INFO]]))),G2418)</f>
        <v>65</v>
      </c>
    </row>
    <row r="2420" spans="1:7" x14ac:dyDescent="0.25">
      <c r="A2420" s="12" t="s">
        <v>2771</v>
      </c>
      <c r="B2420" s="19">
        <v>1556341983313</v>
      </c>
      <c r="C2420" s="12" t="s">
        <v>6879</v>
      </c>
      <c r="D2420" s="12" t="s">
        <v>1131</v>
      </c>
      <c r="E2420" s="6" t="s">
        <v>2132</v>
      </c>
      <c r="F2420" s="5">
        <f>decoded__2[[#This Row],[FRT_DEC]]-B2419</f>
        <v>5</v>
      </c>
      <c r="G2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INFO]]))),G2419)</f>
        <v>65</v>
      </c>
    </row>
    <row r="2421" spans="1:7" x14ac:dyDescent="0.25">
      <c r="A2421" s="12" t="s">
        <v>2772</v>
      </c>
      <c r="B2421" s="19">
        <v>1556341983317</v>
      </c>
      <c r="C2421" s="12" t="s">
        <v>6880</v>
      </c>
      <c r="D2421" s="12" t="s">
        <v>97</v>
      </c>
      <c r="E2421" s="6" t="s">
        <v>2133</v>
      </c>
      <c r="F2421" s="5">
        <f>decoded__2[[#This Row],[FRT_DEC]]-B2420</f>
        <v>4</v>
      </c>
      <c r="G2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INFO]]))),G2420)</f>
        <v>65</v>
      </c>
    </row>
    <row r="2422" spans="1:7" x14ac:dyDescent="0.25">
      <c r="A2422" s="12" t="s">
        <v>2773</v>
      </c>
      <c r="B2422" s="19">
        <v>1556341983321</v>
      </c>
      <c r="C2422" s="12" t="s">
        <v>6881</v>
      </c>
      <c r="D2422" s="12" t="s">
        <v>97</v>
      </c>
      <c r="E2422" s="6" t="s">
        <v>2134</v>
      </c>
      <c r="F2422" s="5">
        <f>decoded__2[[#This Row],[FRT_DEC]]-B2421</f>
        <v>4</v>
      </c>
      <c r="G2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INFO]]))),G2421)</f>
        <v>65</v>
      </c>
    </row>
    <row r="2423" spans="1:7" x14ac:dyDescent="0.25">
      <c r="A2423" s="12" t="s">
        <v>2774</v>
      </c>
      <c r="B2423" s="19">
        <v>1556341983332</v>
      </c>
      <c r="C2423" s="12" t="s">
        <v>6882</v>
      </c>
      <c r="D2423" s="12" t="s">
        <v>272</v>
      </c>
      <c r="E2423" s="6" t="s">
        <v>6883</v>
      </c>
      <c r="F2423" s="5">
        <f>decoded__2[[#This Row],[FRT_DEC]]-B2422</f>
        <v>11</v>
      </c>
      <c r="G2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INFO]]))),G2422)</f>
        <v>65</v>
      </c>
    </row>
    <row r="2424" spans="1:7" x14ac:dyDescent="0.25">
      <c r="A2424" s="12" t="s">
        <v>2775</v>
      </c>
      <c r="B2424" s="19">
        <v>1556341983953</v>
      </c>
      <c r="C2424" s="12" t="s">
        <v>6884</v>
      </c>
      <c r="D2424" s="12" t="s">
        <v>1131</v>
      </c>
      <c r="E2424" s="6" t="s">
        <v>2135</v>
      </c>
      <c r="F2424" s="5">
        <f>decoded__2[[#This Row],[FRT_DEC]]-B2423</f>
        <v>621</v>
      </c>
      <c r="G2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INFO]]))),G2423)</f>
        <v>65</v>
      </c>
    </row>
    <row r="2425" spans="1:7" x14ac:dyDescent="0.25">
      <c r="A2425" s="12" t="s">
        <v>2776</v>
      </c>
      <c r="B2425" s="19">
        <v>1556341983958</v>
      </c>
      <c r="C2425" s="12" t="s">
        <v>6885</v>
      </c>
      <c r="D2425" s="12" t="s">
        <v>97</v>
      </c>
      <c r="E2425" s="6" t="s">
        <v>2136</v>
      </c>
      <c r="F2425" s="5">
        <f>decoded__2[[#This Row],[FRT_DEC]]-B2424</f>
        <v>5</v>
      </c>
      <c r="G2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INFO]]))),G2424)</f>
        <v>65</v>
      </c>
    </row>
    <row r="2426" spans="1:7" x14ac:dyDescent="0.25">
      <c r="A2426" s="12" t="s">
        <v>2777</v>
      </c>
      <c r="B2426" s="19">
        <v>1556341983971</v>
      </c>
      <c r="C2426" s="12" t="s">
        <v>6886</v>
      </c>
      <c r="D2426" s="12" t="s">
        <v>3727</v>
      </c>
      <c r="E2426" s="6" t="s">
        <v>6887</v>
      </c>
      <c r="F2426" s="5">
        <f>decoded__2[[#This Row],[FRT_DEC]]-B2425</f>
        <v>13</v>
      </c>
      <c r="G2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INFO]]))),G2425)</f>
        <v>65</v>
      </c>
    </row>
    <row r="2427" spans="1:7" x14ac:dyDescent="0.25">
      <c r="A2427" s="12" t="s">
        <v>2778</v>
      </c>
      <c r="B2427" s="19">
        <v>1556341984123</v>
      </c>
      <c r="C2427" s="12" t="s">
        <v>6888</v>
      </c>
      <c r="D2427" s="12" t="s">
        <v>289</v>
      </c>
      <c r="E2427" s="6" t="s">
        <v>6889</v>
      </c>
      <c r="F2427" s="5">
        <f>decoded__2[[#This Row],[FRT_DEC]]-B2426</f>
        <v>152</v>
      </c>
      <c r="G2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INFO]]))),G2426)</f>
        <v>65</v>
      </c>
    </row>
    <row r="2428" spans="1:7" x14ac:dyDescent="0.25">
      <c r="A2428" s="12" t="s">
        <v>2779</v>
      </c>
      <c r="B2428" s="19">
        <v>1556341985187</v>
      </c>
      <c r="C2428" s="12" t="s">
        <v>6890</v>
      </c>
      <c r="D2428" s="12" t="s">
        <v>109</v>
      </c>
      <c r="E2428" s="6" t="s">
        <v>3759</v>
      </c>
      <c r="F2428" s="5">
        <f>decoded__2[[#This Row],[FRT_DEC]]-B2427</f>
        <v>1064</v>
      </c>
      <c r="G2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INFO]]))),G2427)</f>
        <v>65</v>
      </c>
    </row>
    <row r="2429" spans="1:7" x14ac:dyDescent="0.25">
      <c r="A2429" s="12" t="s">
        <v>2780</v>
      </c>
      <c r="B2429" s="19">
        <v>1556341985189</v>
      </c>
      <c r="C2429" s="12" t="s">
        <v>6891</v>
      </c>
      <c r="D2429" s="12" t="s">
        <v>3742</v>
      </c>
      <c r="E2429" s="6" t="s">
        <v>6892</v>
      </c>
      <c r="F2429" s="5">
        <f>decoded__2[[#This Row],[FRT_DEC]]-B2428</f>
        <v>2</v>
      </c>
      <c r="G2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INFO]]))),G2428)</f>
        <v>65</v>
      </c>
    </row>
    <row r="2430" spans="1:7" x14ac:dyDescent="0.25">
      <c r="A2430" s="12" t="s">
        <v>2781</v>
      </c>
      <c r="B2430" s="19">
        <v>1556341985191</v>
      </c>
      <c r="C2430" s="12" t="s">
        <v>6893</v>
      </c>
      <c r="D2430" s="12" t="s">
        <v>3742</v>
      </c>
      <c r="E2430" s="6" t="s">
        <v>3982</v>
      </c>
      <c r="F2430" s="5">
        <f>decoded__2[[#This Row],[FRT_DEC]]-B2429</f>
        <v>2</v>
      </c>
      <c r="G2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INFO]]))),G2429)</f>
        <v>65</v>
      </c>
    </row>
    <row r="2431" spans="1:7" x14ac:dyDescent="0.25">
      <c r="A2431" s="12" t="s">
        <v>2782</v>
      </c>
      <c r="B2431" s="19">
        <v>1556341985207</v>
      </c>
      <c r="C2431" s="12" t="s">
        <v>6894</v>
      </c>
      <c r="D2431" s="12" t="s">
        <v>1131</v>
      </c>
      <c r="E2431" s="6" t="s">
        <v>2137</v>
      </c>
      <c r="F2431" s="5">
        <f>decoded__2[[#This Row],[FRT_DEC]]-B2430</f>
        <v>16</v>
      </c>
      <c r="G2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INFO]]))),G2430)</f>
        <v>65</v>
      </c>
    </row>
    <row r="2432" spans="1:7" x14ac:dyDescent="0.25">
      <c r="A2432" s="12" t="s">
        <v>2783</v>
      </c>
      <c r="B2432" s="19">
        <v>1556341985211</v>
      </c>
      <c r="C2432" s="12" t="s">
        <v>6895</v>
      </c>
      <c r="D2432" s="12" t="s">
        <v>97</v>
      </c>
      <c r="E2432" s="6" t="s">
        <v>2138</v>
      </c>
      <c r="F2432" s="5">
        <f>decoded__2[[#This Row],[FRT_DEC]]-B2431</f>
        <v>4</v>
      </c>
      <c r="G2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INFO]]))),G2431)</f>
        <v>65</v>
      </c>
    </row>
    <row r="2433" spans="1:7" x14ac:dyDescent="0.25">
      <c r="A2433" s="12" t="s">
        <v>2784</v>
      </c>
      <c r="B2433" s="19">
        <v>1556341985278</v>
      </c>
      <c r="C2433" s="12" t="s">
        <v>6896</v>
      </c>
      <c r="D2433" s="12" t="s">
        <v>110</v>
      </c>
      <c r="E2433" s="6" t="s">
        <v>290</v>
      </c>
      <c r="F2433" s="5">
        <f>decoded__2[[#This Row],[FRT_DEC]]-B2432</f>
        <v>67</v>
      </c>
      <c r="G2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INFO]]))),G2432)</f>
        <v>65</v>
      </c>
    </row>
    <row r="2434" spans="1:7" x14ac:dyDescent="0.25">
      <c r="A2434" s="12" t="s">
        <v>2785</v>
      </c>
      <c r="B2434" s="19">
        <v>1556341985291</v>
      </c>
      <c r="C2434" s="12" t="s">
        <v>6897</v>
      </c>
      <c r="D2434" s="12" t="s">
        <v>1131</v>
      </c>
      <c r="E2434" s="6" t="s">
        <v>2139</v>
      </c>
      <c r="F2434" s="5">
        <f>decoded__2[[#This Row],[FRT_DEC]]-B2433</f>
        <v>13</v>
      </c>
      <c r="G2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INFO]]))),G2433)</f>
        <v>65</v>
      </c>
    </row>
    <row r="2435" spans="1:7" x14ac:dyDescent="0.25">
      <c r="A2435" s="12" t="s">
        <v>2786</v>
      </c>
      <c r="B2435" s="19">
        <v>1556341985295</v>
      </c>
      <c r="C2435" s="12" t="s">
        <v>6898</v>
      </c>
      <c r="D2435" s="12" t="s">
        <v>97</v>
      </c>
      <c r="E2435" s="6" t="s">
        <v>2140</v>
      </c>
      <c r="F2435" s="5">
        <f>decoded__2[[#This Row],[FRT_DEC]]-B2434</f>
        <v>4</v>
      </c>
      <c r="G2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INFO]]))),G2434)</f>
        <v>65</v>
      </c>
    </row>
    <row r="2436" spans="1:7" x14ac:dyDescent="0.25">
      <c r="A2436" s="12" t="s">
        <v>2787</v>
      </c>
      <c r="B2436" s="19">
        <v>1556341985934</v>
      </c>
      <c r="C2436" s="12" t="s">
        <v>6899</v>
      </c>
      <c r="D2436" s="12" t="s">
        <v>112</v>
      </c>
      <c r="E2436" s="6" t="s">
        <v>3757</v>
      </c>
      <c r="F2436" s="5">
        <f>decoded__2[[#This Row],[FRT_DEC]]-B2435</f>
        <v>639</v>
      </c>
      <c r="G2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INFO]]))),G2435)</f>
        <v>65</v>
      </c>
    </row>
    <row r="2437" spans="1:7" x14ac:dyDescent="0.25">
      <c r="A2437" s="12" t="s">
        <v>2788</v>
      </c>
      <c r="B2437" s="19">
        <v>1556341985949</v>
      </c>
      <c r="C2437" s="12" t="s">
        <v>6900</v>
      </c>
      <c r="D2437" s="12" t="s">
        <v>1131</v>
      </c>
      <c r="E2437" s="6" t="s">
        <v>2141</v>
      </c>
      <c r="F2437" s="5">
        <f>decoded__2[[#This Row],[FRT_DEC]]-B2436</f>
        <v>15</v>
      </c>
      <c r="G2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INFO]]))),G2436)</f>
        <v>65</v>
      </c>
    </row>
    <row r="2438" spans="1:7" x14ac:dyDescent="0.25">
      <c r="A2438" s="12" t="s">
        <v>2789</v>
      </c>
      <c r="B2438" s="19">
        <v>1556341985954</v>
      </c>
      <c r="C2438" s="12" t="s">
        <v>6901</v>
      </c>
      <c r="D2438" s="12" t="s">
        <v>97</v>
      </c>
      <c r="E2438" s="6" t="s">
        <v>2142</v>
      </c>
      <c r="F2438" s="5">
        <f>decoded__2[[#This Row],[FRT_DEC]]-B2437</f>
        <v>5</v>
      </c>
      <c r="G2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INFO]]))),G2437)</f>
        <v>65</v>
      </c>
    </row>
    <row r="2439" spans="1:7" x14ac:dyDescent="0.25">
      <c r="A2439" s="12" t="s">
        <v>2790</v>
      </c>
      <c r="B2439" s="19">
        <v>1556341985960</v>
      </c>
      <c r="C2439" s="12" t="s">
        <v>6902</v>
      </c>
      <c r="D2439" s="12" t="s">
        <v>11</v>
      </c>
      <c r="E2439" s="6" t="s">
        <v>4006</v>
      </c>
      <c r="F2439" s="5">
        <f>decoded__2[[#This Row],[FRT_DEC]]-B2438</f>
        <v>6</v>
      </c>
      <c r="G2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INFO]]))),G2438)</f>
        <v>65</v>
      </c>
    </row>
    <row r="2440" spans="1:7" x14ac:dyDescent="0.25">
      <c r="A2440" s="12" t="s">
        <v>2791</v>
      </c>
      <c r="B2440" s="19">
        <v>1556341985969</v>
      </c>
      <c r="C2440" s="12" t="s">
        <v>6903</v>
      </c>
      <c r="D2440" s="12" t="s">
        <v>52</v>
      </c>
      <c r="E2440" s="6" t="s">
        <v>2078</v>
      </c>
      <c r="F2440" s="5">
        <f>decoded__2[[#This Row],[FRT_DEC]]-B2439</f>
        <v>9</v>
      </c>
      <c r="G2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INFO]]))),G2439)</f>
        <v>65</v>
      </c>
    </row>
    <row r="2441" spans="1:7" x14ac:dyDescent="0.25">
      <c r="A2441" s="12" t="s">
        <v>2792</v>
      </c>
      <c r="B2441" s="19">
        <v>1556341985972</v>
      </c>
      <c r="C2441" s="12" t="s">
        <v>6904</v>
      </c>
      <c r="D2441" s="12" t="s">
        <v>2079</v>
      </c>
      <c r="E2441" s="6" t="s">
        <v>4073</v>
      </c>
      <c r="F2441" s="5">
        <f>decoded__2[[#This Row],[FRT_DEC]]-B2440</f>
        <v>3</v>
      </c>
      <c r="G2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INFO]]))),G2440)</f>
        <v>65</v>
      </c>
    </row>
    <row r="2442" spans="1:7" x14ac:dyDescent="0.25">
      <c r="A2442" s="12" t="s">
        <v>2793</v>
      </c>
      <c r="B2442" s="19">
        <v>1556341985995</v>
      </c>
      <c r="C2442" s="12" t="s">
        <v>6905</v>
      </c>
      <c r="D2442" s="12" t="s">
        <v>12</v>
      </c>
      <c r="E2442" s="6" t="s">
        <v>4</v>
      </c>
      <c r="F2442" s="5">
        <f>decoded__2[[#This Row],[FRT_DEC]]-B2441</f>
        <v>23</v>
      </c>
      <c r="G2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INFO]]))),G2441)</f>
        <v>65</v>
      </c>
    </row>
    <row r="2443" spans="1:7" x14ac:dyDescent="0.25">
      <c r="A2443" s="12" t="s">
        <v>2794</v>
      </c>
      <c r="B2443" s="19">
        <v>1556341986004</v>
      </c>
      <c r="C2443" s="12" t="s">
        <v>6906</v>
      </c>
      <c r="D2443" s="12" t="s">
        <v>8</v>
      </c>
      <c r="E2443" s="6" t="s">
        <v>4089</v>
      </c>
      <c r="F2443" s="5">
        <f>decoded__2[[#This Row],[FRT_DEC]]-B2442</f>
        <v>9</v>
      </c>
      <c r="G2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INFO]]))),G2442)</f>
        <v>65</v>
      </c>
    </row>
    <row r="2444" spans="1:7" x14ac:dyDescent="0.25">
      <c r="A2444" s="12" t="s">
        <v>2795</v>
      </c>
      <c r="B2444" s="19">
        <v>1556341986200</v>
      </c>
      <c r="C2444" s="12" t="s">
        <v>6907</v>
      </c>
      <c r="D2444" s="12" t="s">
        <v>13</v>
      </c>
      <c r="E2444" s="6" t="s">
        <v>5</v>
      </c>
      <c r="F2444" s="5">
        <f>decoded__2[[#This Row],[FRT_DEC]]-B2443</f>
        <v>196</v>
      </c>
      <c r="G2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INFO]]))),G2443)</f>
        <v>65</v>
      </c>
    </row>
    <row r="2445" spans="1:7" x14ac:dyDescent="0.25">
      <c r="A2445" s="12" t="s">
        <v>2796</v>
      </c>
      <c r="B2445" s="19">
        <v>1556341986206</v>
      </c>
      <c r="C2445" s="12" t="s">
        <v>6908</v>
      </c>
      <c r="D2445" s="12" t="s">
        <v>11</v>
      </c>
      <c r="E2445" s="6" t="s">
        <v>4005</v>
      </c>
      <c r="F2445" s="5">
        <f>decoded__2[[#This Row],[FRT_DEC]]-B2444</f>
        <v>6</v>
      </c>
      <c r="G2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INFO]]))),G2444)</f>
        <v>65</v>
      </c>
    </row>
    <row r="2446" spans="1:7" x14ac:dyDescent="0.25">
      <c r="A2446" s="12" t="s">
        <v>2797</v>
      </c>
      <c r="B2446" s="19">
        <v>1556341986277</v>
      </c>
      <c r="C2446" s="12" t="s">
        <v>6909</v>
      </c>
      <c r="D2446" s="12" t="s">
        <v>12</v>
      </c>
      <c r="E2446" s="6" t="s">
        <v>4</v>
      </c>
      <c r="F2446" s="5">
        <f>decoded__2[[#This Row],[FRT_DEC]]-B2445</f>
        <v>71</v>
      </c>
      <c r="G2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INFO]]))),G2445)</f>
        <v>65</v>
      </c>
    </row>
    <row r="2447" spans="1:7" x14ac:dyDescent="0.25">
      <c r="A2447" s="12" t="s">
        <v>2798</v>
      </c>
      <c r="B2447" s="19">
        <v>1556341986280</v>
      </c>
      <c r="C2447" s="12" t="s">
        <v>6910</v>
      </c>
      <c r="D2447" s="12" t="s">
        <v>14</v>
      </c>
      <c r="E2447" s="6" t="s">
        <v>6</v>
      </c>
      <c r="F2447" s="5">
        <f>decoded__2[[#This Row],[FRT_DEC]]-B2446</f>
        <v>3</v>
      </c>
      <c r="G2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INFO]]))),G2446)</f>
        <v>65</v>
      </c>
    </row>
    <row r="2448" spans="1:7" x14ac:dyDescent="0.25">
      <c r="A2448" s="12" t="s">
        <v>2799</v>
      </c>
      <c r="B2448" s="19">
        <v>1556341986288</v>
      </c>
      <c r="C2448" s="12" t="s">
        <v>6911</v>
      </c>
      <c r="D2448" s="12" t="s">
        <v>14</v>
      </c>
      <c r="E2448" s="6" t="s">
        <v>71</v>
      </c>
      <c r="F2448" s="5">
        <f>decoded__2[[#This Row],[FRT_DEC]]-B2447</f>
        <v>8</v>
      </c>
      <c r="G2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INFO]]))),G2447)</f>
        <v>65</v>
      </c>
    </row>
    <row r="2449" spans="1:7" x14ac:dyDescent="0.25">
      <c r="A2449" s="12" t="s">
        <v>2800</v>
      </c>
      <c r="B2449" s="19">
        <v>1556341986294</v>
      </c>
      <c r="C2449" s="12" t="s">
        <v>6912</v>
      </c>
      <c r="D2449" s="12" t="s">
        <v>73</v>
      </c>
      <c r="E2449" s="6" t="s">
        <v>2080</v>
      </c>
      <c r="F2449" s="5">
        <f>decoded__2[[#This Row],[FRT_DEC]]-B2448</f>
        <v>6</v>
      </c>
      <c r="G2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INFO]]))),G2448)</f>
        <v>65</v>
      </c>
    </row>
    <row r="2450" spans="1:7" x14ac:dyDescent="0.25">
      <c r="A2450" s="12" t="s">
        <v>2801</v>
      </c>
      <c r="B2450" s="19">
        <v>1556341986298</v>
      </c>
      <c r="C2450" s="12" t="s">
        <v>6913</v>
      </c>
      <c r="D2450" s="12" t="s">
        <v>2081</v>
      </c>
      <c r="E2450" s="6" t="s">
        <v>2083</v>
      </c>
      <c r="F2450" s="5">
        <f>decoded__2[[#This Row],[FRT_DEC]]-B2449</f>
        <v>4</v>
      </c>
      <c r="G2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INFO]]))),G2449)</f>
        <v>65</v>
      </c>
    </row>
    <row r="2451" spans="1:7" x14ac:dyDescent="0.25">
      <c r="A2451" s="12" t="s">
        <v>2802</v>
      </c>
      <c r="B2451" s="19">
        <v>1556341986301</v>
      </c>
      <c r="C2451" s="12" t="s">
        <v>6914</v>
      </c>
      <c r="D2451" s="12" t="s">
        <v>8</v>
      </c>
      <c r="E2451" s="6" t="s">
        <v>4087</v>
      </c>
      <c r="F2451" s="5">
        <f>decoded__2[[#This Row],[FRT_DEC]]-B2450</f>
        <v>3</v>
      </c>
      <c r="G2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INFO]]))),G2450)</f>
        <v>65</v>
      </c>
    </row>
    <row r="2452" spans="1:7" x14ac:dyDescent="0.25">
      <c r="A2452" s="12" t="s">
        <v>2803</v>
      </c>
      <c r="B2452" s="19">
        <v>1556341986633</v>
      </c>
      <c r="C2452" s="12" t="s">
        <v>6915</v>
      </c>
      <c r="D2452" s="12" t="s">
        <v>55</v>
      </c>
      <c r="E2452" s="6" t="s">
        <v>4054</v>
      </c>
      <c r="F2452" s="5">
        <f>decoded__2[[#This Row],[FRT_DEC]]-B2451</f>
        <v>332</v>
      </c>
      <c r="G2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INFO]]))),G2451)</f>
        <v>65</v>
      </c>
    </row>
    <row r="2453" spans="1:7" x14ac:dyDescent="0.25">
      <c r="A2453" s="12" t="s">
        <v>2804</v>
      </c>
      <c r="B2453" s="19">
        <v>1556341986636</v>
      </c>
      <c r="C2453" s="12" t="s">
        <v>6916</v>
      </c>
      <c r="D2453" s="12" t="s">
        <v>3743</v>
      </c>
      <c r="E2453" s="6" t="s">
        <v>6917</v>
      </c>
      <c r="F2453" s="5">
        <f>decoded__2[[#This Row],[FRT_DEC]]-B2452</f>
        <v>3</v>
      </c>
      <c r="G2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INFO]]))),G2452)</f>
        <v>65</v>
      </c>
    </row>
    <row r="2454" spans="1:7" x14ac:dyDescent="0.25">
      <c r="A2454" s="12" t="s">
        <v>2805</v>
      </c>
      <c r="B2454" s="19">
        <v>1556341986638</v>
      </c>
      <c r="C2454" s="12" t="s">
        <v>6918</v>
      </c>
      <c r="D2454" s="12" t="s">
        <v>3743</v>
      </c>
      <c r="E2454" s="6" t="s">
        <v>3983</v>
      </c>
      <c r="F2454" s="5">
        <f>decoded__2[[#This Row],[FRT_DEC]]-B2453</f>
        <v>2</v>
      </c>
      <c r="G2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INFO]]))),G2453)</f>
        <v>65</v>
      </c>
    </row>
    <row r="2455" spans="1:7" ht="30" x14ac:dyDescent="0.25">
      <c r="A2455" s="12" t="s">
        <v>2806</v>
      </c>
      <c r="B2455" s="19">
        <v>1556341986659</v>
      </c>
      <c r="C2455" s="12" t="s">
        <v>6919</v>
      </c>
      <c r="D2455" s="12" t="s">
        <v>267</v>
      </c>
      <c r="E2455" s="6" t="s">
        <v>2166</v>
      </c>
      <c r="F2455" s="5">
        <f>decoded__2[[#This Row],[FRT_DEC]]-B2454</f>
        <v>21</v>
      </c>
      <c r="G2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INFO]]))),G2454)</f>
        <v>65</v>
      </c>
    </row>
    <row r="2456" spans="1:7" x14ac:dyDescent="0.25">
      <c r="A2456" s="12" t="s">
        <v>2807</v>
      </c>
      <c r="B2456" s="19">
        <v>1556341986663</v>
      </c>
      <c r="C2456" s="12" t="s">
        <v>6920</v>
      </c>
      <c r="D2456" s="12" t="s">
        <v>269</v>
      </c>
      <c r="E2456" s="6" t="s">
        <v>283</v>
      </c>
      <c r="F2456" s="5">
        <f>decoded__2[[#This Row],[FRT_DEC]]-B2455</f>
        <v>4</v>
      </c>
      <c r="G2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INFO]]))),G2455)</f>
        <v>65</v>
      </c>
    </row>
    <row r="2457" spans="1:7" x14ac:dyDescent="0.25">
      <c r="A2457" s="12" t="s">
        <v>2808</v>
      </c>
      <c r="B2457" s="19">
        <v>1556341986688</v>
      </c>
      <c r="C2457" s="12" t="s">
        <v>6921</v>
      </c>
      <c r="D2457" s="12" t="s">
        <v>11</v>
      </c>
      <c r="E2457" s="6" t="s">
        <v>4007</v>
      </c>
      <c r="F2457" s="5">
        <f>decoded__2[[#This Row],[FRT_DEC]]-B2456</f>
        <v>25</v>
      </c>
      <c r="G2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INFO]]))),G2456)</f>
        <v>65</v>
      </c>
    </row>
    <row r="2458" spans="1:7" x14ac:dyDescent="0.25">
      <c r="A2458" s="12" t="s">
        <v>2809</v>
      </c>
      <c r="B2458" s="19">
        <v>1556341986721</v>
      </c>
      <c r="C2458" s="12" t="s">
        <v>6922</v>
      </c>
      <c r="D2458" s="12" t="s">
        <v>52</v>
      </c>
      <c r="E2458" s="6" t="s">
        <v>56</v>
      </c>
      <c r="F2458" s="5">
        <f>decoded__2[[#This Row],[FRT_DEC]]-B2457</f>
        <v>33</v>
      </c>
      <c r="G2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INFO]]))),G2457)</f>
        <v>65</v>
      </c>
    </row>
    <row r="2459" spans="1:7" x14ac:dyDescent="0.25">
      <c r="A2459" s="12" t="s">
        <v>2810</v>
      </c>
      <c r="B2459" s="19">
        <v>1556341986727</v>
      </c>
      <c r="C2459" s="12" t="s">
        <v>6923</v>
      </c>
      <c r="D2459" s="12" t="s">
        <v>272</v>
      </c>
      <c r="E2459" s="6" t="s">
        <v>6924</v>
      </c>
      <c r="F2459" s="5">
        <f>decoded__2[[#This Row],[FRT_DEC]]-B2458</f>
        <v>6</v>
      </c>
      <c r="G2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INFO]]))),G2458)</f>
        <v>65</v>
      </c>
    </row>
    <row r="2460" spans="1:7" x14ac:dyDescent="0.25">
      <c r="A2460" s="12" t="s">
        <v>2811</v>
      </c>
      <c r="B2460" s="19">
        <v>1556341986734</v>
      </c>
      <c r="C2460" s="12" t="s">
        <v>6925</v>
      </c>
      <c r="D2460" s="12" t="s">
        <v>1131</v>
      </c>
      <c r="E2460" s="6" t="s">
        <v>2143</v>
      </c>
      <c r="F2460" s="5">
        <f>decoded__2[[#This Row],[FRT_DEC]]-B2459</f>
        <v>7</v>
      </c>
      <c r="G2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INFO]]))),G2459)</f>
        <v>65</v>
      </c>
    </row>
    <row r="2461" spans="1:7" x14ac:dyDescent="0.25">
      <c r="A2461" s="12" t="s">
        <v>2812</v>
      </c>
      <c r="B2461" s="19">
        <v>1556341986738</v>
      </c>
      <c r="C2461" s="12" t="s">
        <v>6926</v>
      </c>
      <c r="D2461" s="12" t="s">
        <v>1131</v>
      </c>
      <c r="E2461" s="6" t="s">
        <v>2144</v>
      </c>
      <c r="F2461" s="5">
        <f>decoded__2[[#This Row],[FRT_DEC]]-B2460</f>
        <v>4</v>
      </c>
      <c r="G2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INFO]]))),G2460)</f>
        <v>65</v>
      </c>
    </row>
    <row r="2462" spans="1:7" x14ac:dyDescent="0.25">
      <c r="A2462" s="12" t="s">
        <v>2813</v>
      </c>
      <c r="B2462" s="19">
        <v>1556341986751</v>
      </c>
      <c r="C2462" s="12" t="s">
        <v>6927</v>
      </c>
      <c r="D2462" s="12" t="s">
        <v>97</v>
      </c>
      <c r="E2462" s="6" t="s">
        <v>2131</v>
      </c>
      <c r="F2462" s="5">
        <f>decoded__2[[#This Row],[FRT_DEC]]-B2461</f>
        <v>13</v>
      </c>
      <c r="G2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INFO]]))),G2461)</f>
        <v>65</v>
      </c>
    </row>
    <row r="2463" spans="1:7" x14ac:dyDescent="0.25">
      <c r="A2463" s="12" t="s">
        <v>2814</v>
      </c>
      <c r="B2463" s="19">
        <v>1556341986770</v>
      </c>
      <c r="C2463" s="12" t="s">
        <v>6928</v>
      </c>
      <c r="D2463" s="12" t="s">
        <v>2082</v>
      </c>
      <c r="E2463" s="6" t="s">
        <v>4029</v>
      </c>
      <c r="F2463" s="5">
        <f>decoded__2[[#This Row],[FRT_DEC]]-B2462</f>
        <v>19</v>
      </c>
      <c r="G2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INFO]]))),G2462)</f>
        <v>65</v>
      </c>
    </row>
    <row r="2464" spans="1:7" x14ac:dyDescent="0.25">
      <c r="A2464" s="12" t="s">
        <v>2815</v>
      </c>
      <c r="B2464" s="19">
        <v>1556341986781</v>
      </c>
      <c r="C2464" s="12" t="s">
        <v>6929</v>
      </c>
      <c r="D2464" s="12" t="s">
        <v>3726</v>
      </c>
      <c r="E2464" s="6" t="s">
        <v>6930</v>
      </c>
      <c r="F2464" s="5">
        <f>decoded__2[[#This Row],[FRT_DEC]]-B2463</f>
        <v>11</v>
      </c>
      <c r="G2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INFO]]))),G2463)</f>
        <v>65</v>
      </c>
    </row>
    <row r="2465" spans="1:7" x14ac:dyDescent="0.25">
      <c r="A2465" s="12" t="s">
        <v>2816</v>
      </c>
      <c r="B2465" s="19">
        <v>1556341986785</v>
      </c>
      <c r="C2465" s="12" t="s">
        <v>6931</v>
      </c>
      <c r="D2465" s="12" t="s">
        <v>3726</v>
      </c>
      <c r="E2465" s="6" t="s">
        <v>3986</v>
      </c>
      <c r="F2465" s="5">
        <f>decoded__2[[#This Row],[FRT_DEC]]-B2464</f>
        <v>4</v>
      </c>
      <c r="G2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INFO]]))),G2464)</f>
        <v>65</v>
      </c>
    </row>
    <row r="2466" spans="1:7" x14ac:dyDescent="0.25">
      <c r="A2466" s="12" t="s">
        <v>2817</v>
      </c>
      <c r="B2466" s="19">
        <v>1556341987587</v>
      </c>
      <c r="C2466" s="12" t="s">
        <v>6932</v>
      </c>
      <c r="D2466" s="12" t="s">
        <v>275</v>
      </c>
      <c r="E2466" s="6" t="s">
        <v>6869</v>
      </c>
      <c r="F2466" s="5">
        <f>decoded__2[[#This Row],[FRT_DEC]]-B2465</f>
        <v>802</v>
      </c>
      <c r="G2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INFO]]))),G2465)</f>
        <v>65</v>
      </c>
    </row>
    <row r="2467" spans="1:7" x14ac:dyDescent="0.25">
      <c r="A2467" s="12" t="s">
        <v>2818</v>
      </c>
      <c r="B2467" s="19">
        <v>1556341987627</v>
      </c>
      <c r="C2467" s="12" t="s">
        <v>6933</v>
      </c>
      <c r="D2467" s="12" t="s">
        <v>12</v>
      </c>
      <c r="E2467" s="6" t="s">
        <v>4</v>
      </c>
      <c r="F2467" s="5">
        <f>decoded__2[[#This Row],[FRT_DEC]]-B2466</f>
        <v>40</v>
      </c>
      <c r="G2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INFO]]))),G2466)</f>
        <v>65</v>
      </c>
    </row>
    <row r="2468" spans="1:7" x14ac:dyDescent="0.25">
      <c r="A2468" s="12" t="s">
        <v>2819</v>
      </c>
      <c r="B2468" s="19">
        <v>1556341987632</v>
      </c>
      <c r="C2468" s="12" t="s">
        <v>6934</v>
      </c>
      <c r="D2468" s="12" t="s">
        <v>8</v>
      </c>
      <c r="E2468" s="6" t="s">
        <v>4088</v>
      </c>
      <c r="F2468" s="5">
        <f>decoded__2[[#This Row],[FRT_DEC]]-B2467</f>
        <v>5</v>
      </c>
      <c r="G2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INFO]]))),G2467)</f>
        <v>65</v>
      </c>
    </row>
    <row r="2469" spans="1:7" x14ac:dyDescent="0.25">
      <c r="A2469" s="12" t="s">
        <v>2820</v>
      </c>
      <c r="B2469" s="19">
        <v>1556341994540</v>
      </c>
      <c r="C2469" s="12" t="s">
        <v>6935</v>
      </c>
      <c r="D2469" s="12" t="s">
        <v>13</v>
      </c>
      <c r="E2469" s="6" t="s">
        <v>5</v>
      </c>
      <c r="F2469" s="5">
        <f>decoded__2[[#This Row],[FRT_DEC]]-B2468</f>
        <v>6908</v>
      </c>
      <c r="G2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INFO]]))),G2468)</f>
        <v>65</v>
      </c>
    </row>
    <row r="2470" spans="1:7" x14ac:dyDescent="0.25">
      <c r="A2470" s="12" t="s">
        <v>2821</v>
      </c>
      <c r="B2470" s="19">
        <v>1556341994544</v>
      </c>
      <c r="C2470" s="12" t="s">
        <v>6936</v>
      </c>
      <c r="D2470" s="12" t="s">
        <v>11</v>
      </c>
      <c r="E2470" s="6" t="s">
        <v>4000</v>
      </c>
      <c r="F2470" s="5">
        <f>decoded__2[[#This Row],[FRT_DEC]]-B2469</f>
        <v>4</v>
      </c>
      <c r="G2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INFO]]))),G2469)</f>
        <v>65</v>
      </c>
    </row>
    <row r="2471" spans="1:7" x14ac:dyDescent="0.25">
      <c r="A2471" s="12" t="s">
        <v>2822</v>
      </c>
      <c r="B2471" s="19">
        <v>1556341994580</v>
      </c>
      <c r="C2471" s="12" t="s">
        <v>6937</v>
      </c>
      <c r="D2471" s="12" t="s">
        <v>12</v>
      </c>
      <c r="E2471" s="6" t="s">
        <v>4</v>
      </c>
      <c r="F2471" s="5">
        <f>decoded__2[[#This Row],[FRT_DEC]]-B2470</f>
        <v>36</v>
      </c>
      <c r="G2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INFO]]))),G2470)</f>
        <v>65</v>
      </c>
    </row>
    <row r="2472" spans="1:7" x14ac:dyDescent="0.25">
      <c r="A2472" s="12" t="s">
        <v>2823</v>
      </c>
      <c r="B2472" s="19">
        <v>1556341994583</v>
      </c>
      <c r="C2472" s="12" t="s">
        <v>6938</v>
      </c>
      <c r="D2472" s="12" t="s">
        <v>14</v>
      </c>
      <c r="E2472" s="6" t="s">
        <v>6</v>
      </c>
      <c r="F2472" s="5">
        <f>decoded__2[[#This Row],[FRT_DEC]]-B2471</f>
        <v>3</v>
      </c>
      <c r="G2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INFO]]))),G2471)</f>
        <v>65</v>
      </c>
    </row>
    <row r="2473" spans="1:7" x14ac:dyDescent="0.25">
      <c r="A2473" s="12" t="s">
        <v>2824</v>
      </c>
      <c r="B2473" s="19">
        <v>1556341994592</v>
      </c>
      <c r="C2473" s="12" t="s">
        <v>6939</v>
      </c>
      <c r="D2473" s="12" t="s">
        <v>14</v>
      </c>
      <c r="E2473" s="6" t="s">
        <v>36</v>
      </c>
      <c r="F2473" s="5">
        <f>decoded__2[[#This Row],[FRT_DEC]]-B2472</f>
        <v>9</v>
      </c>
      <c r="G2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INFO]]))),G2472)</f>
        <v>65</v>
      </c>
    </row>
    <row r="2474" spans="1:7" x14ac:dyDescent="0.25">
      <c r="A2474" s="12" t="s">
        <v>2825</v>
      </c>
      <c r="B2474" s="19">
        <v>1556341994600</v>
      </c>
      <c r="C2474" s="12" t="s">
        <v>6940</v>
      </c>
      <c r="D2474" s="12" t="s">
        <v>11</v>
      </c>
      <c r="E2474" s="6" t="s">
        <v>4020</v>
      </c>
      <c r="F2474" s="5">
        <f>decoded__2[[#This Row],[FRT_DEC]]-B2473</f>
        <v>8</v>
      </c>
      <c r="G2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INFO]]))),G2473)</f>
        <v>65</v>
      </c>
    </row>
    <row r="2475" spans="1:7" x14ac:dyDescent="0.25">
      <c r="A2475" s="12" t="s">
        <v>2826</v>
      </c>
      <c r="B2475" s="19">
        <v>1556341994618</v>
      </c>
      <c r="C2475" s="12" t="s">
        <v>6941</v>
      </c>
      <c r="D2475" s="12" t="s">
        <v>8</v>
      </c>
      <c r="E2475" s="6" t="s">
        <v>4085</v>
      </c>
      <c r="F2475" s="5">
        <f>decoded__2[[#This Row],[FRT_DEC]]-B2474</f>
        <v>18</v>
      </c>
      <c r="G2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INFO]]))),G2474)</f>
        <v>65</v>
      </c>
    </row>
    <row r="2476" spans="1:7" x14ac:dyDescent="0.25">
      <c r="A2476" s="12" t="s">
        <v>2827</v>
      </c>
      <c r="B2476" s="19">
        <v>1556341994659</v>
      </c>
      <c r="C2476" s="12" t="s">
        <v>6942</v>
      </c>
      <c r="D2476" s="12" t="s">
        <v>12</v>
      </c>
      <c r="E2476" s="6" t="s">
        <v>4</v>
      </c>
      <c r="F2476" s="5">
        <f>decoded__2[[#This Row],[FRT_DEC]]-B2475</f>
        <v>41</v>
      </c>
      <c r="G2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INFO]]))),G2475)</f>
        <v>65</v>
      </c>
    </row>
    <row r="2477" spans="1:7" x14ac:dyDescent="0.25">
      <c r="A2477" s="12" t="s">
        <v>2828</v>
      </c>
      <c r="B2477" s="19">
        <v>1556341994663</v>
      </c>
      <c r="C2477" s="12" t="s">
        <v>6943</v>
      </c>
      <c r="D2477" s="12" t="s">
        <v>8</v>
      </c>
      <c r="E2477" s="6" t="s">
        <v>4104</v>
      </c>
      <c r="F2477" s="5">
        <f>decoded__2[[#This Row],[FRT_DEC]]-B2476</f>
        <v>4</v>
      </c>
      <c r="G2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INFO]]))),G2476)</f>
        <v>65</v>
      </c>
    </row>
    <row r="2478" spans="1:7" x14ac:dyDescent="0.25">
      <c r="A2478" s="12" t="s">
        <v>2829</v>
      </c>
      <c r="B2478" s="19">
        <v>1556342000997</v>
      </c>
      <c r="C2478" s="12" t="s">
        <v>6944</v>
      </c>
      <c r="D2478" s="12" t="s">
        <v>15</v>
      </c>
      <c r="E2478" s="6" t="s">
        <v>6945</v>
      </c>
      <c r="F2478" s="5">
        <f>decoded__2[[#This Row],[FRT_DEC]]-B2477</f>
        <v>6334</v>
      </c>
      <c r="G2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INFO]]))),G2477)</f>
        <v>65</v>
      </c>
    </row>
    <row r="2479" spans="1:7" x14ac:dyDescent="0.25">
      <c r="A2479" s="12" t="s">
        <v>2830</v>
      </c>
      <c r="B2479" s="19">
        <v>1556342001000</v>
      </c>
      <c r="C2479" s="12" t="s">
        <v>6946</v>
      </c>
      <c r="D2479" s="12" t="s">
        <v>15</v>
      </c>
      <c r="E2479" s="6" t="s">
        <v>3987</v>
      </c>
      <c r="F2479" s="5">
        <f>decoded__2[[#This Row],[FRT_DEC]]-B2478</f>
        <v>3</v>
      </c>
      <c r="G2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INFO]]))),G2478)</f>
        <v>65</v>
      </c>
    </row>
    <row r="2480" spans="1:7" x14ac:dyDescent="0.25">
      <c r="A2480" s="12" t="s">
        <v>2831</v>
      </c>
      <c r="B2480" s="19">
        <v>1556342001003</v>
      </c>
      <c r="C2480" s="12" t="s">
        <v>6947</v>
      </c>
      <c r="D2480" s="12" t="s">
        <v>3744</v>
      </c>
      <c r="E2480" s="6" t="s">
        <v>6948</v>
      </c>
      <c r="F2480" s="5">
        <f>decoded__2[[#This Row],[FRT_DEC]]-B2479</f>
        <v>3</v>
      </c>
      <c r="G2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INFO]]))),G2479)</f>
        <v>65</v>
      </c>
    </row>
    <row r="2481" spans="1:7" x14ac:dyDescent="0.25">
      <c r="A2481" s="12" t="s">
        <v>2832</v>
      </c>
      <c r="B2481" s="19">
        <v>1556342001006</v>
      </c>
      <c r="C2481" s="12" t="s">
        <v>6949</v>
      </c>
      <c r="D2481" s="12" t="s">
        <v>3744</v>
      </c>
      <c r="E2481" s="6" t="s">
        <v>3988</v>
      </c>
      <c r="F2481" s="5">
        <f>decoded__2[[#This Row],[FRT_DEC]]-B2480</f>
        <v>3</v>
      </c>
      <c r="G2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INFO]]))),G2480)</f>
        <v>65</v>
      </c>
    </row>
    <row r="2482" spans="1:7" x14ac:dyDescent="0.25">
      <c r="A2482" s="12" t="s">
        <v>2833</v>
      </c>
      <c r="B2482" s="19">
        <v>1556342001088</v>
      </c>
      <c r="C2482" s="12" t="s">
        <v>6950</v>
      </c>
      <c r="D2482" s="12" t="s">
        <v>3765</v>
      </c>
      <c r="E2482" s="6" t="s">
        <v>3766</v>
      </c>
      <c r="F2482" s="5">
        <f>decoded__2[[#This Row],[FRT_DEC]]-B2481</f>
        <v>82</v>
      </c>
      <c r="G2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INFO]]))),G2481)</f>
        <v>65</v>
      </c>
    </row>
    <row r="2483" spans="1:7" ht="30" x14ac:dyDescent="0.25">
      <c r="A2483" s="12" t="s">
        <v>2834</v>
      </c>
      <c r="B2483" s="19">
        <v>1556342001091</v>
      </c>
      <c r="C2483" s="12" t="s">
        <v>6951</v>
      </c>
      <c r="D2483" s="12" t="s">
        <v>267</v>
      </c>
      <c r="E2483" s="6" t="s">
        <v>3724</v>
      </c>
      <c r="F2483" s="5">
        <f>decoded__2[[#This Row],[FRT_DEC]]-B2482</f>
        <v>3</v>
      </c>
      <c r="G2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INFO]]))),G2482)</f>
        <v>65</v>
      </c>
    </row>
    <row r="2484" spans="1:7" x14ac:dyDescent="0.25">
      <c r="A2484" s="12" t="s">
        <v>2835</v>
      </c>
      <c r="B2484" s="19">
        <v>1556342001094</v>
      </c>
      <c r="C2484" s="12" t="s">
        <v>6952</v>
      </c>
      <c r="D2484" s="12" t="s">
        <v>269</v>
      </c>
      <c r="E2484" s="6" t="s">
        <v>283</v>
      </c>
      <c r="F2484" s="5">
        <f>decoded__2[[#This Row],[FRT_DEC]]-B2483</f>
        <v>3</v>
      </c>
      <c r="G2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INFO]]))),G2483)</f>
        <v>65</v>
      </c>
    </row>
    <row r="2485" spans="1:7" x14ac:dyDescent="0.25">
      <c r="A2485" s="12" t="s">
        <v>2836</v>
      </c>
      <c r="B2485" s="19">
        <v>1556342001100</v>
      </c>
      <c r="C2485" s="12" t="s">
        <v>6953</v>
      </c>
      <c r="D2485" s="12" t="s">
        <v>1131</v>
      </c>
      <c r="E2485" s="6" t="s">
        <v>2132</v>
      </c>
      <c r="F2485" s="5">
        <f>decoded__2[[#This Row],[FRT_DEC]]-B2484</f>
        <v>6</v>
      </c>
      <c r="G2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INFO]]))),G2484)</f>
        <v>65</v>
      </c>
    </row>
    <row r="2486" spans="1:7" x14ac:dyDescent="0.25">
      <c r="A2486" s="12" t="s">
        <v>2837</v>
      </c>
      <c r="B2486" s="19">
        <v>1556342001105</v>
      </c>
      <c r="C2486" s="12" t="s">
        <v>6954</v>
      </c>
      <c r="D2486" s="12" t="s">
        <v>97</v>
      </c>
      <c r="E2486" s="6" t="s">
        <v>2133</v>
      </c>
      <c r="F2486" s="5">
        <f>decoded__2[[#This Row],[FRT_DEC]]-B2485</f>
        <v>5</v>
      </c>
      <c r="G2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INFO]]))),G2485)</f>
        <v>65</v>
      </c>
    </row>
    <row r="2487" spans="1:7" x14ac:dyDescent="0.25">
      <c r="A2487" s="12" t="s">
        <v>2838</v>
      </c>
      <c r="B2487" s="19">
        <v>1556342001111</v>
      </c>
      <c r="C2487" s="12" t="s">
        <v>6955</v>
      </c>
      <c r="D2487" s="12" t="s">
        <v>97</v>
      </c>
      <c r="E2487" s="6" t="s">
        <v>2134</v>
      </c>
      <c r="F2487" s="5">
        <f>decoded__2[[#This Row],[FRT_DEC]]-B2486</f>
        <v>6</v>
      </c>
      <c r="G2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INFO]]))),G2486)</f>
        <v>65</v>
      </c>
    </row>
    <row r="2488" spans="1:7" x14ac:dyDescent="0.25">
      <c r="A2488" s="12" t="s">
        <v>2839</v>
      </c>
      <c r="B2488" s="19">
        <v>1556342001123</v>
      </c>
      <c r="C2488" s="12" t="s">
        <v>6956</v>
      </c>
      <c r="D2488" s="12" t="s">
        <v>272</v>
      </c>
      <c r="E2488" s="6" t="s">
        <v>6957</v>
      </c>
      <c r="F2488" s="5">
        <f>decoded__2[[#This Row],[FRT_DEC]]-B2487</f>
        <v>12</v>
      </c>
      <c r="G2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INFO]]))),G2487)</f>
        <v>65</v>
      </c>
    </row>
    <row r="2489" spans="1:7" x14ac:dyDescent="0.25">
      <c r="A2489" s="12" t="s">
        <v>2840</v>
      </c>
      <c r="B2489" s="19">
        <v>1556342001460</v>
      </c>
      <c r="C2489" s="12" t="s">
        <v>6958</v>
      </c>
      <c r="D2489" s="12" t="s">
        <v>1131</v>
      </c>
      <c r="E2489" s="6" t="s">
        <v>2135</v>
      </c>
      <c r="F2489" s="5">
        <f>decoded__2[[#This Row],[FRT_DEC]]-B2488</f>
        <v>337</v>
      </c>
      <c r="G2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INFO]]))),G2488)</f>
        <v>65</v>
      </c>
    </row>
    <row r="2490" spans="1:7" x14ac:dyDescent="0.25">
      <c r="A2490" s="12" t="s">
        <v>2841</v>
      </c>
      <c r="B2490" s="19">
        <v>1556342001466</v>
      </c>
      <c r="C2490" s="12" t="s">
        <v>6959</v>
      </c>
      <c r="D2490" s="12" t="s">
        <v>97</v>
      </c>
      <c r="E2490" s="6" t="s">
        <v>2136</v>
      </c>
      <c r="F2490" s="5">
        <f>decoded__2[[#This Row],[FRT_DEC]]-B2489</f>
        <v>6</v>
      </c>
      <c r="G2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INFO]]))),G2489)</f>
        <v>65</v>
      </c>
    </row>
    <row r="2491" spans="1:7" x14ac:dyDescent="0.25">
      <c r="A2491" s="12" t="s">
        <v>2842</v>
      </c>
      <c r="B2491" s="19">
        <v>1556342001478</v>
      </c>
      <c r="C2491" s="12" t="s">
        <v>6960</v>
      </c>
      <c r="D2491" s="12" t="s">
        <v>3727</v>
      </c>
      <c r="E2491" s="6" t="s">
        <v>6887</v>
      </c>
      <c r="F2491" s="5">
        <f>decoded__2[[#This Row],[FRT_DEC]]-B2490</f>
        <v>12</v>
      </c>
      <c r="G2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INFO]]))),G2490)</f>
        <v>65</v>
      </c>
    </row>
    <row r="2492" spans="1:7" x14ac:dyDescent="0.25">
      <c r="A2492" s="12" t="s">
        <v>2843</v>
      </c>
      <c r="B2492" s="19">
        <v>1556342001508</v>
      </c>
      <c r="C2492" s="12" t="s">
        <v>6961</v>
      </c>
      <c r="D2492" s="12" t="s">
        <v>289</v>
      </c>
      <c r="E2492" s="6" t="s">
        <v>6889</v>
      </c>
      <c r="F2492" s="5">
        <f>decoded__2[[#This Row],[FRT_DEC]]-B2491</f>
        <v>30</v>
      </c>
      <c r="G2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INFO]]))),G2491)</f>
        <v>65</v>
      </c>
    </row>
    <row r="2493" spans="1:7" x14ac:dyDescent="0.25">
      <c r="A2493" s="12" t="s">
        <v>2844</v>
      </c>
      <c r="B2493" s="19">
        <v>1556342002924</v>
      </c>
      <c r="C2493" s="12" t="s">
        <v>6962</v>
      </c>
      <c r="D2493" s="12" t="s">
        <v>109</v>
      </c>
      <c r="E2493" s="6" t="s">
        <v>3989</v>
      </c>
      <c r="F2493" s="5">
        <f>decoded__2[[#This Row],[FRT_DEC]]-B2492</f>
        <v>1416</v>
      </c>
      <c r="G2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INFO]]))),G2492)</f>
        <v>65</v>
      </c>
    </row>
    <row r="2494" spans="1:7" x14ac:dyDescent="0.25">
      <c r="A2494" s="12" t="s">
        <v>2845</v>
      </c>
      <c r="B2494" s="19">
        <v>1556342002928</v>
      </c>
      <c r="C2494" s="12" t="s">
        <v>6963</v>
      </c>
      <c r="D2494" s="12" t="s">
        <v>3742</v>
      </c>
      <c r="E2494" s="6" t="s">
        <v>6964</v>
      </c>
      <c r="F2494" s="5">
        <f>decoded__2[[#This Row],[FRT_DEC]]-B2493</f>
        <v>4</v>
      </c>
      <c r="G2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INFO]]))),G2493)</f>
        <v>65</v>
      </c>
    </row>
    <row r="2495" spans="1:7" x14ac:dyDescent="0.25">
      <c r="A2495" s="12" t="s">
        <v>2846</v>
      </c>
      <c r="B2495" s="19">
        <v>1556342002931</v>
      </c>
      <c r="C2495" s="12" t="s">
        <v>6965</v>
      </c>
      <c r="D2495" s="12" t="s">
        <v>3742</v>
      </c>
      <c r="E2495" s="6" t="s">
        <v>3982</v>
      </c>
      <c r="F2495" s="5">
        <f>decoded__2[[#This Row],[FRT_DEC]]-B2494</f>
        <v>3</v>
      </c>
      <c r="G2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INFO]]))),G2494)</f>
        <v>65</v>
      </c>
    </row>
    <row r="2496" spans="1:7" x14ac:dyDescent="0.25">
      <c r="A2496" s="12" t="s">
        <v>2847</v>
      </c>
      <c r="B2496" s="19">
        <v>1556342002945</v>
      </c>
      <c r="C2496" s="12" t="s">
        <v>6966</v>
      </c>
      <c r="D2496" s="12" t="s">
        <v>1131</v>
      </c>
      <c r="E2496" s="6" t="s">
        <v>2137</v>
      </c>
      <c r="F2496" s="5">
        <f>decoded__2[[#This Row],[FRT_DEC]]-B2495</f>
        <v>14</v>
      </c>
      <c r="G2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INFO]]))),G2495)</f>
        <v>65</v>
      </c>
    </row>
    <row r="2497" spans="1:7" x14ac:dyDescent="0.25">
      <c r="A2497" s="12" t="s">
        <v>2848</v>
      </c>
      <c r="B2497" s="19">
        <v>1556342002949</v>
      </c>
      <c r="C2497" s="12" t="s">
        <v>6967</v>
      </c>
      <c r="D2497" s="12" t="s">
        <v>97</v>
      </c>
      <c r="E2497" s="6" t="s">
        <v>2138</v>
      </c>
      <c r="F2497" s="5">
        <f>decoded__2[[#This Row],[FRT_DEC]]-B2496</f>
        <v>4</v>
      </c>
      <c r="G2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INFO]]))),G2496)</f>
        <v>65</v>
      </c>
    </row>
    <row r="2498" spans="1:7" x14ac:dyDescent="0.25">
      <c r="A2498" s="12" t="s">
        <v>2849</v>
      </c>
      <c r="B2498" s="19">
        <v>1556342003016</v>
      </c>
      <c r="C2498" s="12" t="s">
        <v>6968</v>
      </c>
      <c r="D2498" s="12" t="s">
        <v>110</v>
      </c>
      <c r="E2498" s="6" t="s">
        <v>290</v>
      </c>
      <c r="F2498" s="5">
        <f>decoded__2[[#This Row],[FRT_DEC]]-B2497</f>
        <v>67</v>
      </c>
      <c r="G2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INFO]]))),G2497)</f>
        <v>65</v>
      </c>
    </row>
    <row r="2499" spans="1:7" x14ac:dyDescent="0.25">
      <c r="A2499" s="12" t="s">
        <v>2850</v>
      </c>
      <c r="B2499" s="19">
        <v>1556342003028</v>
      </c>
      <c r="C2499" s="12" t="s">
        <v>6969</v>
      </c>
      <c r="D2499" s="12" t="s">
        <v>1131</v>
      </c>
      <c r="E2499" s="6" t="s">
        <v>2139</v>
      </c>
      <c r="F2499" s="5">
        <f>decoded__2[[#This Row],[FRT_DEC]]-B2498</f>
        <v>12</v>
      </c>
      <c r="G2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INFO]]))),G2498)</f>
        <v>65</v>
      </c>
    </row>
    <row r="2500" spans="1:7" x14ac:dyDescent="0.25">
      <c r="A2500" s="12" t="s">
        <v>2851</v>
      </c>
      <c r="B2500" s="19">
        <v>1556342003033</v>
      </c>
      <c r="C2500" s="12" t="s">
        <v>6970</v>
      </c>
      <c r="D2500" s="12" t="s">
        <v>97</v>
      </c>
      <c r="E2500" s="6" t="s">
        <v>2140</v>
      </c>
      <c r="F2500" s="5">
        <f>decoded__2[[#This Row],[FRT_DEC]]-B2499</f>
        <v>5</v>
      </c>
      <c r="G2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INFO]]))),G2499)</f>
        <v>65</v>
      </c>
    </row>
    <row r="2501" spans="1:7" x14ac:dyDescent="0.25">
      <c r="A2501" s="12" t="s">
        <v>2852</v>
      </c>
      <c r="B2501" s="19">
        <v>1556342003672</v>
      </c>
      <c r="C2501" s="12" t="s">
        <v>6971</v>
      </c>
      <c r="D2501" s="12" t="s">
        <v>112</v>
      </c>
      <c r="E2501" s="6" t="s">
        <v>3757</v>
      </c>
      <c r="F2501" s="5">
        <f>decoded__2[[#This Row],[FRT_DEC]]-B2500</f>
        <v>639</v>
      </c>
      <c r="G2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INFO]]))),G2500)</f>
        <v>65</v>
      </c>
    </row>
    <row r="2502" spans="1:7" x14ac:dyDescent="0.25">
      <c r="A2502" s="12" t="s">
        <v>2853</v>
      </c>
      <c r="B2502" s="19">
        <v>1556342003686</v>
      </c>
      <c r="C2502" s="12" t="s">
        <v>6972</v>
      </c>
      <c r="D2502" s="12" t="s">
        <v>1131</v>
      </c>
      <c r="E2502" s="6" t="s">
        <v>2141</v>
      </c>
      <c r="F2502" s="5">
        <f>decoded__2[[#This Row],[FRT_DEC]]-B2501</f>
        <v>14</v>
      </c>
      <c r="G2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INFO]]))),G2501)</f>
        <v>65</v>
      </c>
    </row>
    <row r="2503" spans="1:7" x14ac:dyDescent="0.25">
      <c r="A2503" s="12" t="s">
        <v>2854</v>
      </c>
      <c r="B2503" s="19">
        <v>1556342003690</v>
      </c>
      <c r="C2503" s="12" t="s">
        <v>6973</v>
      </c>
      <c r="D2503" s="12" t="s">
        <v>97</v>
      </c>
      <c r="E2503" s="6" t="s">
        <v>2142</v>
      </c>
      <c r="F2503" s="5">
        <f>decoded__2[[#This Row],[FRT_DEC]]-B2502</f>
        <v>4</v>
      </c>
      <c r="G2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INFO]]))),G2502)</f>
        <v>65</v>
      </c>
    </row>
    <row r="2504" spans="1:7" x14ac:dyDescent="0.25">
      <c r="A2504" s="12" t="s">
        <v>2855</v>
      </c>
      <c r="B2504" s="19">
        <v>1556342003693</v>
      </c>
      <c r="C2504" s="12" t="s">
        <v>6974</v>
      </c>
      <c r="D2504" s="12" t="s">
        <v>291</v>
      </c>
      <c r="E2504" s="6" t="s">
        <v>6975</v>
      </c>
      <c r="F2504" s="5">
        <f>decoded__2[[#This Row],[FRT_DEC]]-B2503</f>
        <v>3</v>
      </c>
      <c r="G2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INFO]]))),G2503)</f>
        <v>65</v>
      </c>
    </row>
    <row r="2505" spans="1:7" x14ac:dyDescent="0.25">
      <c r="A2505" s="12" t="s">
        <v>2856</v>
      </c>
      <c r="B2505" s="19">
        <v>1556342003698</v>
      </c>
      <c r="C2505" s="12" t="s">
        <v>6976</v>
      </c>
      <c r="D2505" s="12" t="s">
        <v>11</v>
      </c>
      <c r="E2505" s="6" t="s">
        <v>4012</v>
      </c>
      <c r="F2505" s="5">
        <f>decoded__2[[#This Row],[FRT_DEC]]-B2504</f>
        <v>5</v>
      </c>
      <c r="G2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INFO]]))),G2504)</f>
        <v>65</v>
      </c>
    </row>
    <row r="2506" spans="1:7" x14ac:dyDescent="0.25">
      <c r="A2506" s="12" t="s">
        <v>2857</v>
      </c>
      <c r="B2506" s="19">
        <v>1556342003708</v>
      </c>
      <c r="C2506" s="12" t="s">
        <v>6977</v>
      </c>
      <c r="D2506" s="12" t="s">
        <v>52</v>
      </c>
      <c r="E2506" s="6" t="s">
        <v>356</v>
      </c>
      <c r="F2506" s="5">
        <f>decoded__2[[#This Row],[FRT_DEC]]-B2505</f>
        <v>10</v>
      </c>
      <c r="G2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INFO]]))),G2505)</f>
        <v>65</v>
      </c>
    </row>
    <row r="2507" spans="1:7" x14ac:dyDescent="0.25">
      <c r="A2507" s="12" t="s">
        <v>2858</v>
      </c>
      <c r="B2507" s="19">
        <v>1556342003710</v>
      </c>
      <c r="C2507" s="12" t="s">
        <v>6978</v>
      </c>
      <c r="D2507" s="12" t="s">
        <v>358</v>
      </c>
      <c r="E2507" s="6" t="s">
        <v>4074</v>
      </c>
      <c r="F2507" s="5">
        <f>decoded__2[[#This Row],[FRT_DEC]]-B2506</f>
        <v>2</v>
      </c>
      <c r="G2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INFO]]))),G2506)</f>
        <v>65</v>
      </c>
    </row>
    <row r="2508" spans="1:7" x14ac:dyDescent="0.25">
      <c r="A2508" s="12" t="s">
        <v>2859</v>
      </c>
      <c r="B2508" s="19">
        <v>1556342003715</v>
      </c>
      <c r="C2508" s="12" t="s">
        <v>6979</v>
      </c>
      <c r="D2508" s="12" t="s">
        <v>8</v>
      </c>
      <c r="E2508" s="6" t="s">
        <v>4027</v>
      </c>
      <c r="F2508" s="5">
        <f>decoded__2[[#This Row],[FRT_DEC]]-B2507</f>
        <v>5</v>
      </c>
      <c r="G2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INFO]]))),G2507)</f>
        <v>65</v>
      </c>
    </row>
    <row r="2509" spans="1:7" x14ac:dyDescent="0.25">
      <c r="A2509" s="12" t="s">
        <v>2860</v>
      </c>
      <c r="B2509" s="19">
        <v>1556342003720</v>
      </c>
      <c r="C2509" s="12" t="s">
        <v>6980</v>
      </c>
      <c r="D2509" s="12" t="s">
        <v>11</v>
      </c>
      <c r="E2509" s="6" t="s">
        <v>4016</v>
      </c>
      <c r="F2509" s="5">
        <f>decoded__2[[#This Row],[FRT_DEC]]-B2508</f>
        <v>5</v>
      </c>
      <c r="G2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INFO]]))),G2508)</f>
        <v>65</v>
      </c>
    </row>
    <row r="2510" spans="1:7" x14ac:dyDescent="0.25">
      <c r="A2510" s="12" t="s">
        <v>2861</v>
      </c>
      <c r="B2510" s="19">
        <v>1556342003728</v>
      </c>
      <c r="C2510" s="12" t="s">
        <v>6981</v>
      </c>
      <c r="D2510" s="12" t="s">
        <v>52</v>
      </c>
      <c r="E2510" s="6" t="s">
        <v>2078</v>
      </c>
      <c r="F2510" s="5">
        <f>decoded__2[[#This Row],[FRT_DEC]]-B2509</f>
        <v>8</v>
      </c>
      <c r="G2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INFO]]))),G2509)</f>
        <v>65</v>
      </c>
    </row>
    <row r="2511" spans="1:7" x14ac:dyDescent="0.25">
      <c r="A2511" s="12" t="s">
        <v>2862</v>
      </c>
      <c r="B2511" s="19">
        <v>1556342003731</v>
      </c>
      <c r="C2511" s="12" t="s">
        <v>6982</v>
      </c>
      <c r="D2511" s="12" t="s">
        <v>2079</v>
      </c>
      <c r="E2511" s="6" t="s">
        <v>4073</v>
      </c>
      <c r="F2511" s="5">
        <f>decoded__2[[#This Row],[FRT_DEC]]-B2510</f>
        <v>3</v>
      </c>
      <c r="G2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INFO]]))),G2510)</f>
        <v>65</v>
      </c>
    </row>
    <row r="2512" spans="1:7" x14ac:dyDescent="0.25">
      <c r="A2512" s="12" t="s">
        <v>2863</v>
      </c>
      <c r="B2512" s="19">
        <v>1556342003776</v>
      </c>
      <c r="C2512" s="12" t="s">
        <v>6983</v>
      </c>
      <c r="D2512" s="12" t="s">
        <v>12</v>
      </c>
      <c r="E2512" s="6" t="s">
        <v>4</v>
      </c>
      <c r="F2512" s="5">
        <f>decoded__2[[#This Row],[FRT_DEC]]-B2511</f>
        <v>45</v>
      </c>
      <c r="G2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INFO]]))),G2511)</f>
        <v>65</v>
      </c>
    </row>
    <row r="2513" spans="1:7" x14ac:dyDescent="0.25">
      <c r="A2513" s="12" t="s">
        <v>2864</v>
      </c>
      <c r="B2513" s="19">
        <v>1556342003781</v>
      </c>
      <c r="C2513" s="12" t="s">
        <v>6984</v>
      </c>
      <c r="D2513" s="12" t="s">
        <v>8</v>
      </c>
      <c r="E2513" s="6" t="s">
        <v>4089</v>
      </c>
      <c r="F2513" s="5">
        <f>decoded__2[[#This Row],[FRT_DEC]]-B2512</f>
        <v>5</v>
      </c>
      <c r="G2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INFO]]))),G2512)</f>
        <v>65</v>
      </c>
    </row>
    <row r="2514" spans="1:7" x14ac:dyDescent="0.25">
      <c r="A2514" s="12" t="s">
        <v>2865</v>
      </c>
      <c r="B2514" s="19">
        <v>1556342004109</v>
      </c>
      <c r="C2514" s="12" t="s">
        <v>6985</v>
      </c>
      <c r="D2514" s="12" t="s">
        <v>12</v>
      </c>
      <c r="E2514" s="6" t="s">
        <v>4</v>
      </c>
      <c r="F2514" s="5">
        <f>decoded__2[[#This Row],[FRT_DEC]]-B2513</f>
        <v>328</v>
      </c>
      <c r="G2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INFO]]))),G2513)</f>
        <v>65</v>
      </c>
    </row>
    <row r="2515" spans="1:7" x14ac:dyDescent="0.25">
      <c r="A2515" s="12" t="s">
        <v>2866</v>
      </c>
      <c r="B2515" s="19">
        <v>1556342004115</v>
      </c>
      <c r="C2515" s="12" t="s">
        <v>6986</v>
      </c>
      <c r="D2515" s="12" t="s">
        <v>8</v>
      </c>
      <c r="E2515" s="6" t="s">
        <v>4078</v>
      </c>
      <c r="F2515" s="5">
        <f>decoded__2[[#This Row],[FRT_DEC]]-B2514</f>
        <v>6</v>
      </c>
      <c r="G2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INFO]]))),G2514)</f>
        <v>65</v>
      </c>
    </row>
    <row r="2516" spans="1:7" x14ac:dyDescent="0.25">
      <c r="A2516" s="12" t="s">
        <v>2867</v>
      </c>
      <c r="B2516" s="19">
        <v>1556342004303</v>
      </c>
      <c r="C2516" s="12" t="s">
        <v>6987</v>
      </c>
      <c r="D2516" s="12" t="s">
        <v>13</v>
      </c>
      <c r="E2516" s="6" t="s">
        <v>5</v>
      </c>
      <c r="F2516" s="5">
        <f>decoded__2[[#This Row],[FRT_DEC]]-B2515</f>
        <v>188</v>
      </c>
      <c r="G2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INFO]]))),G2515)</f>
        <v>65</v>
      </c>
    </row>
    <row r="2517" spans="1:7" x14ac:dyDescent="0.25">
      <c r="A2517" s="12" t="s">
        <v>2868</v>
      </c>
      <c r="B2517" s="19">
        <v>1556342004307</v>
      </c>
      <c r="C2517" s="12" t="s">
        <v>6988</v>
      </c>
      <c r="D2517" s="12" t="s">
        <v>11</v>
      </c>
      <c r="E2517" s="6" t="s">
        <v>4010</v>
      </c>
      <c r="F2517" s="5">
        <f>decoded__2[[#This Row],[FRT_DEC]]-B2516</f>
        <v>4</v>
      </c>
      <c r="G2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INFO]]))),G2516)</f>
        <v>65</v>
      </c>
    </row>
    <row r="2518" spans="1:7" x14ac:dyDescent="0.25">
      <c r="A2518" s="12" t="s">
        <v>2869</v>
      </c>
      <c r="B2518" s="19">
        <v>1556342004383</v>
      </c>
      <c r="C2518" s="12" t="s">
        <v>6989</v>
      </c>
      <c r="D2518" s="12" t="s">
        <v>12</v>
      </c>
      <c r="E2518" s="6" t="s">
        <v>4</v>
      </c>
      <c r="F2518" s="5">
        <f>decoded__2[[#This Row],[FRT_DEC]]-B2517</f>
        <v>76</v>
      </c>
      <c r="G2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INFO]]))),G2517)</f>
        <v>65</v>
      </c>
    </row>
    <row r="2519" spans="1:7" x14ac:dyDescent="0.25">
      <c r="A2519" s="12" t="s">
        <v>2870</v>
      </c>
      <c r="B2519" s="19">
        <v>1556342004386</v>
      </c>
      <c r="C2519" s="12" t="s">
        <v>6990</v>
      </c>
      <c r="D2519" s="12" t="s">
        <v>14</v>
      </c>
      <c r="E2519" s="6" t="s">
        <v>6</v>
      </c>
      <c r="F2519" s="5">
        <f>decoded__2[[#This Row],[FRT_DEC]]-B2518</f>
        <v>3</v>
      </c>
      <c r="G2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INFO]]))),G2518)</f>
        <v>65</v>
      </c>
    </row>
    <row r="2520" spans="1:7" x14ac:dyDescent="0.25">
      <c r="A2520" s="12" t="s">
        <v>2871</v>
      </c>
      <c r="B2520" s="19">
        <v>1556342004399</v>
      </c>
      <c r="C2520" s="12" t="s">
        <v>6991</v>
      </c>
      <c r="D2520" s="12" t="s">
        <v>14</v>
      </c>
      <c r="E2520" s="6" t="s">
        <v>71</v>
      </c>
      <c r="F2520" s="5">
        <f>decoded__2[[#This Row],[FRT_DEC]]-B2519</f>
        <v>13</v>
      </c>
      <c r="G2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INFO]]))),G2519)</f>
        <v>65</v>
      </c>
    </row>
    <row r="2521" spans="1:7" x14ac:dyDescent="0.25">
      <c r="A2521" s="12" t="s">
        <v>2872</v>
      </c>
      <c r="B2521" s="19">
        <v>1556342004531</v>
      </c>
      <c r="C2521" s="12" t="s">
        <v>6992</v>
      </c>
      <c r="D2521" s="12" t="s">
        <v>55</v>
      </c>
      <c r="E2521" s="6" t="s">
        <v>4054</v>
      </c>
      <c r="F2521" s="5">
        <f>decoded__2[[#This Row],[FRT_DEC]]-B2520</f>
        <v>132</v>
      </c>
      <c r="G2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INFO]]))),G2520)</f>
        <v>65</v>
      </c>
    </row>
    <row r="2522" spans="1:7" x14ac:dyDescent="0.25">
      <c r="A2522" s="12" t="s">
        <v>2873</v>
      </c>
      <c r="B2522" s="19">
        <v>1556342004535</v>
      </c>
      <c r="C2522" s="12" t="s">
        <v>6993</v>
      </c>
      <c r="D2522" s="12" t="s">
        <v>3743</v>
      </c>
      <c r="E2522" s="6" t="s">
        <v>6994</v>
      </c>
      <c r="F2522" s="5">
        <f>decoded__2[[#This Row],[FRT_DEC]]-B2521</f>
        <v>4</v>
      </c>
      <c r="G2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INFO]]))),G2521)</f>
        <v>65</v>
      </c>
    </row>
    <row r="2523" spans="1:7" x14ac:dyDescent="0.25">
      <c r="A2523" s="12" t="s">
        <v>2874</v>
      </c>
      <c r="B2523" s="19">
        <v>1556342004537</v>
      </c>
      <c r="C2523" s="12" t="s">
        <v>6995</v>
      </c>
      <c r="D2523" s="12" t="s">
        <v>3743</v>
      </c>
      <c r="E2523" s="6" t="s">
        <v>3983</v>
      </c>
      <c r="F2523" s="5">
        <f>decoded__2[[#This Row],[FRT_DEC]]-B2522</f>
        <v>2</v>
      </c>
      <c r="G2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INFO]]))),G2522)</f>
        <v>65</v>
      </c>
    </row>
    <row r="2524" spans="1:7" x14ac:dyDescent="0.25">
      <c r="A2524" s="12" t="s">
        <v>2875</v>
      </c>
      <c r="B2524" s="19">
        <v>1556342004553</v>
      </c>
      <c r="C2524" s="12" t="s">
        <v>6996</v>
      </c>
      <c r="D2524" s="12" t="s">
        <v>73</v>
      </c>
      <c r="E2524" s="6" t="s">
        <v>2080</v>
      </c>
      <c r="F2524" s="5">
        <f>decoded__2[[#This Row],[FRT_DEC]]-B2523</f>
        <v>16</v>
      </c>
      <c r="G2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INFO]]))),G2523)</f>
        <v>65</v>
      </c>
    </row>
    <row r="2525" spans="1:7" x14ac:dyDescent="0.25">
      <c r="A2525" s="12" t="s">
        <v>2876</v>
      </c>
      <c r="B2525" s="19">
        <v>1556342004556</v>
      </c>
      <c r="C2525" s="12" t="s">
        <v>6997</v>
      </c>
      <c r="D2525" s="12" t="s">
        <v>2081</v>
      </c>
      <c r="E2525" s="6" t="s">
        <v>2083</v>
      </c>
      <c r="F2525" s="5">
        <f>decoded__2[[#This Row],[FRT_DEC]]-B2524</f>
        <v>3</v>
      </c>
      <c r="G2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INFO]]))),G2524)</f>
        <v>65</v>
      </c>
    </row>
    <row r="2526" spans="1:7" x14ac:dyDescent="0.25">
      <c r="A2526" s="12" t="s">
        <v>2877</v>
      </c>
      <c r="B2526" s="19">
        <v>1556342004561</v>
      </c>
      <c r="C2526" s="12" t="s">
        <v>6998</v>
      </c>
      <c r="D2526" s="12" t="s">
        <v>8</v>
      </c>
      <c r="E2526" s="6" t="s">
        <v>4090</v>
      </c>
      <c r="F2526" s="5">
        <f>decoded__2[[#This Row],[FRT_DEC]]-B2525</f>
        <v>5</v>
      </c>
      <c r="G2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INFO]]))),G2525)</f>
        <v>65</v>
      </c>
    </row>
    <row r="2527" spans="1:7" ht="30" x14ac:dyDescent="0.25">
      <c r="A2527" s="12" t="s">
        <v>2878</v>
      </c>
      <c r="B2527" s="19">
        <v>1556342004572</v>
      </c>
      <c r="C2527" s="12" t="s">
        <v>6999</v>
      </c>
      <c r="D2527" s="12" t="s">
        <v>267</v>
      </c>
      <c r="E2527" s="6" t="s">
        <v>3725</v>
      </c>
      <c r="F2527" s="5">
        <f>decoded__2[[#This Row],[FRT_DEC]]-B2526</f>
        <v>11</v>
      </c>
      <c r="G2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INFO]]))),G2526)</f>
        <v>65</v>
      </c>
    </row>
    <row r="2528" spans="1:7" x14ac:dyDescent="0.25">
      <c r="A2528" s="12" t="s">
        <v>2879</v>
      </c>
      <c r="B2528" s="19">
        <v>1556342004575</v>
      </c>
      <c r="C2528" s="12" t="s">
        <v>7000</v>
      </c>
      <c r="D2528" s="12" t="s">
        <v>269</v>
      </c>
      <c r="E2528" s="6" t="s">
        <v>298</v>
      </c>
      <c r="F2528" s="5">
        <f>decoded__2[[#This Row],[FRT_DEC]]-B2527</f>
        <v>3</v>
      </c>
      <c r="G2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INFO]]))),G2527)</f>
        <v>65</v>
      </c>
    </row>
    <row r="2529" spans="1:7" x14ac:dyDescent="0.25">
      <c r="A2529" s="12" t="s">
        <v>2880</v>
      </c>
      <c r="B2529" s="19">
        <v>1556342004588</v>
      </c>
      <c r="C2529" s="12" t="s">
        <v>7001</v>
      </c>
      <c r="D2529" s="12" t="s">
        <v>11</v>
      </c>
      <c r="E2529" s="6" t="s">
        <v>4011</v>
      </c>
      <c r="F2529" s="5">
        <f>decoded__2[[#This Row],[FRT_DEC]]-B2528</f>
        <v>13</v>
      </c>
      <c r="G2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INFO]]))),G2528)</f>
        <v>65</v>
      </c>
    </row>
    <row r="2530" spans="1:7" x14ac:dyDescent="0.25">
      <c r="A2530" s="12" t="s">
        <v>2881</v>
      </c>
      <c r="B2530" s="19">
        <v>1556342004608</v>
      </c>
      <c r="C2530" s="12" t="s">
        <v>7002</v>
      </c>
      <c r="D2530" s="12" t="s">
        <v>52</v>
      </c>
      <c r="E2530" s="6" t="s">
        <v>56</v>
      </c>
      <c r="F2530" s="5">
        <f>decoded__2[[#This Row],[FRT_DEC]]-B2529</f>
        <v>20</v>
      </c>
      <c r="G2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INFO]]))),G2529)</f>
        <v>65</v>
      </c>
    </row>
    <row r="2531" spans="1:7" x14ac:dyDescent="0.25">
      <c r="A2531" s="12" t="s">
        <v>2882</v>
      </c>
      <c r="B2531" s="19">
        <v>1556342004614</v>
      </c>
      <c r="C2531" s="12" t="s">
        <v>7003</v>
      </c>
      <c r="D2531" s="12" t="s">
        <v>272</v>
      </c>
      <c r="E2531" s="6" t="s">
        <v>7004</v>
      </c>
      <c r="F2531" s="5">
        <f>decoded__2[[#This Row],[FRT_DEC]]-B2530</f>
        <v>6</v>
      </c>
      <c r="G2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INFO]]))),G2530)</f>
        <v>65</v>
      </c>
    </row>
    <row r="2532" spans="1:7" x14ac:dyDescent="0.25">
      <c r="A2532" s="12" t="s">
        <v>2883</v>
      </c>
      <c r="B2532" s="19">
        <v>1556342004621</v>
      </c>
      <c r="C2532" s="12" t="s">
        <v>7005</v>
      </c>
      <c r="D2532" s="12" t="s">
        <v>57</v>
      </c>
      <c r="E2532" s="6" t="s">
        <v>366</v>
      </c>
      <c r="F2532" s="5">
        <f>decoded__2[[#This Row],[FRT_DEC]]-B2531</f>
        <v>7</v>
      </c>
      <c r="G2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INFO]]))),G2531)</f>
        <v>65</v>
      </c>
    </row>
    <row r="2533" spans="1:7" x14ac:dyDescent="0.25">
      <c r="A2533" s="12" t="s">
        <v>2884</v>
      </c>
      <c r="B2533" s="19">
        <v>1556342004624</v>
      </c>
      <c r="C2533" s="12" t="s">
        <v>7006</v>
      </c>
      <c r="D2533" s="12" t="s">
        <v>57</v>
      </c>
      <c r="E2533" s="6" t="s">
        <v>368</v>
      </c>
      <c r="F2533" s="5">
        <f>decoded__2[[#This Row],[FRT_DEC]]-B2532</f>
        <v>3</v>
      </c>
      <c r="G2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INFO]]))),G2532)</f>
        <v>65</v>
      </c>
    </row>
    <row r="2534" spans="1:7" x14ac:dyDescent="0.25">
      <c r="A2534" s="12" t="s">
        <v>2885</v>
      </c>
      <c r="B2534" s="19">
        <v>1556342004628</v>
      </c>
      <c r="C2534" s="12" t="s">
        <v>7007</v>
      </c>
      <c r="D2534" s="12" t="s">
        <v>57</v>
      </c>
      <c r="E2534" s="6" t="s">
        <v>59</v>
      </c>
      <c r="F2534" s="5">
        <f>decoded__2[[#This Row],[FRT_DEC]]-B2533</f>
        <v>4</v>
      </c>
      <c r="G2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INFO]]))),G2533)</f>
        <v>65</v>
      </c>
    </row>
    <row r="2535" spans="1:7" x14ac:dyDescent="0.25">
      <c r="A2535" s="12" t="s">
        <v>2886</v>
      </c>
      <c r="B2535" s="19">
        <v>1556342004631</v>
      </c>
      <c r="C2535" s="12" t="s">
        <v>7008</v>
      </c>
      <c r="D2535" s="12" t="s">
        <v>57</v>
      </c>
      <c r="E2535" s="6" t="s">
        <v>60</v>
      </c>
      <c r="F2535" s="5">
        <f>decoded__2[[#This Row],[FRT_DEC]]-B2534</f>
        <v>3</v>
      </c>
      <c r="G2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INFO]]))),G2534)</f>
        <v>65</v>
      </c>
    </row>
    <row r="2536" spans="1:7" x14ac:dyDescent="0.25">
      <c r="A2536" s="12" t="s">
        <v>2887</v>
      </c>
      <c r="B2536" s="19">
        <v>1556342004636</v>
      </c>
      <c r="C2536" s="12" t="s">
        <v>7009</v>
      </c>
      <c r="D2536" s="12" t="s">
        <v>61</v>
      </c>
      <c r="E2536" s="6" t="s">
        <v>7010</v>
      </c>
      <c r="F2536" s="5">
        <f>decoded__2[[#This Row],[FRT_DEC]]-B2535</f>
        <v>5</v>
      </c>
      <c r="G2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INFO]]))),G2535)</f>
        <v>65</v>
      </c>
    </row>
    <row r="2537" spans="1:7" x14ac:dyDescent="0.25">
      <c r="A2537" s="12" t="s">
        <v>2888</v>
      </c>
      <c r="B2537" s="19">
        <v>1556342004640</v>
      </c>
      <c r="C2537" s="12" t="s">
        <v>7011</v>
      </c>
      <c r="D2537" s="12" t="s">
        <v>62</v>
      </c>
      <c r="E2537" s="6" t="s">
        <v>63</v>
      </c>
      <c r="F2537" s="5">
        <f>decoded__2[[#This Row],[FRT_DEC]]-B2536</f>
        <v>4</v>
      </c>
      <c r="G2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INFO]]))),G2536)</f>
        <v>65</v>
      </c>
    </row>
    <row r="2538" spans="1:7" x14ac:dyDescent="0.25">
      <c r="A2538" s="12" t="s">
        <v>2889</v>
      </c>
      <c r="B2538" s="19">
        <v>1556342004652</v>
      </c>
      <c r="C2538" s="12" t="s">
        <v>7012</v>
      </c>
      <c r="D2538" s="12" t="s">
        <v>1131</v>
      </c>
      <c r="E2538" s="6" t="s">
        <v>2143</v>
      </c>
      <c r="F2538" s="5">
        <f>decoded__2[[#This Row],[FRT_DEC]]-B2537</f>
        <v>12</v>
      </c>
      <c r="G2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INFO]]))),G2537)</f>
        <v>65</v>
      </c>
    </row>
    <row r="2539" spans="1:7" x14ac:dyDescent="0.25">
      <c r="A2539" s="12" t="s">
        <v>2890</v>
      </c>
      <c r="B2539" s="19">
        <v>1556342004657</v>
      </c>
      <c r="C2539" s="12" t="s">
        <v>7013</v>
      </c>
      <c r="D2539" s="12" t="s">
        <v>1131</v>
      </c>
      <c r="E2539" s="6" t="s">
        <v>2144</v>
      </c>
      <c r="F2539" s="5">
        <f>decoded__2[[#This Row],[FRT_DEC]]-B2538</f>
        <v>5</v>
      </c>
      <c r="G2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INFO]]))),G2538)</f>
        <v>65</v>
      </c>
    </row>
    <row r="2540" spans="1:7" x14ac:dyDescent="0.25">
      <c r="A2540" s="12" t="s">
        <v>2891</v>
      </c>
      <c r="B2540" s="19">
        <v>1556342004669</v>
      </c>
      <c r="C2540" s="12" t="s">
        <v>7014</v>
      </c>
      <c r="D2540" s="12" t="s">
        <v>1131</v>
      </c>
      <c r="E2540" s="6" t="s">
        <v>2145</v>
      </c>
      <c r="F2540" s="5">
        <f>decoded__2[[#This Row],[FRT_DEC]]-B2539</f>
        <v>12</v>
      </c>
      <c r="G2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INFO]]))),G2539)</f>
        <v>65</v>
      </c>
    </row>
    <row r="2541" spans="1:7" x14ac:dyDescent="0.25">
      <c r="A2541" s="12" t="s">
        <v>2892</v>
      </c>
      <c r="B2541" s="19">
        <v>1556342004673</v>
      </c>
      <c r="C2541" s="12" t="s">
        <v>7015</v>
      </c>
      <c r="D2541" s="12" t="s">
        <v>65</v>
      </c>
      <c r="E2541" s="6" t="s">
        <v>66</v>
      </c>
      <c r="F2541" s="5">
        <f>decoded__2[[#This Row],[FRT_DEC]]-B2540</f>
        <v>4</v>
      </c>
      <c r="G2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INFO]]))),G2540)</f>
        <v>65</v>
      </c>
    </row>
    <row r="2542" spans="1:7" x14ac:dyDescent="0.25">
      <c r="A2542" s="12" t="s">
        <v>2893</v>
      </c>
      <c r="B2542" s="19">
        <v>1556342004682</v>
      </c>
      <c r="C2542" s="12" t="s">
        <v>7016</v>
      </c>
      <c r="D2542" s="12" t="s">
        <v>11</v>
      </c>
      <c r="E2542" s="6" t="s">
        <v>4023</v>
      </c>
      <c r="F2542" s="5">
        <f>decoded__2[[#This Row],[FRT_DEC]]-B2541</f>
        <v>9</v>
      </c>
      <c r="G2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INFO]]))),G2541)</f>
        <v>65</v>
      </c>
    </row>
    <row r="2543" spans="1:7" x14ac:dyDescent="0.25">
      <c r="A2543" s="12" t="s">
        <v>2894</v>
      </c>
      <c r="B2543" s="19">
        <v>1556342004694</v>
      </c>
      <c r="C2543" s="12" t="s">
        <v>7017</v>
      </c>
      <c r="D2543" s="12" t="s">
        <v>52</v>
      </c>
      <c r="E2543" s="6" t="s">
        <v>754</v>
      </c>
      <c r="F2543" s="5">
        <f>decoded__2[[#This Row],[FRT_DEC]]-B2542</f>
        <v>12</v>
      </c>
      <c r="G2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INFO]]))),G2542)</f>
        <v>65</v>
      </c>
    </row>
    <row r="2544" spans="1:7" x14ac:dyDescent="0.25">
      <c r="A2544" s="12" t="s">
        <v>2895</v>
      </c>
      <c r="B2544" s="19">
        <v>1556342004699</v>
      </c>
      <c r="C2544" s="12" t="s">
        <v>7018</v>
      </c>
      <c r="D2544" s="12" t="s">
        <v>11</v>
      </c>
      <c r="E2544" s="6" t="s">
        <v>4015</v>
      </c>
      <c r="F2544" s="5">
        <f>decoded__2[[#This Row],[FRT_DEC]]-B2543</f>
        <v>5</v>
      </c>
      <c r="G2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INFO]]))),G2543)</f>
        <v>65</v>
      </c>
    </row>
    <row r="2545" spans="1:7" x14ac:dyDescent="0.25">
      <c r="A2545" s="12" t="s">
        <v>2896</v>
      </c>
      <c r="B2545" s="19">
        <v>1556342004709</v>
      </c>
      <c r="C2545" s="12" t="s">
        <v>7019</v>
      </c>
      <c r="D2545" s="12" t="s">
        <v>52</v>
      </c>
      <c r="E2545" s="6" t="s">
        <v>64</v>
      </c>
      <c r="F2545" s="5">
        <f>decoded__2[[#This Row],[FRT_DEC]]-B2544</f>
        <v>10</v>
      </c>
      <c r="G2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INFO]]))),G2544)</f>
        <v>65</v>
      </c>
    </row>
    <row r="2546" spans="1:7" x14ac:dyDescent="0.25">
      <c r="A2546" s="12" t="s">
        <v>2897</v>
      </c>
      <c r="B2546" s="19">
        <v>1556342004712</v>
      </c>
      <c r="C2546" s="12" t="s">
        <v>7020</v>
      </c>
      <c r="D2546" s="12" t="s">
        <v>67</v>
      </c>
      <c r="E2546" s="6" t="s">
        <v>4091</v>
      </c>
      <c r="F2546" s="5">
        <f>decoded__2[[#This Row],[FRT_DEC]]-B2545</f>
        <v>3</v>
      </c>
      <c r="G2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INFO]]))),G2545)</f>
        <v>65</v>
      </c>
    </row>
    <row r="2547" spans="1:7" x14ac:dyDescent="0.25">
      <c r="A2547" s="12" t="s">
        <v>2898</v>
      </c>
      <c r="B2547" s="19">
        <v>1556342004718</v>
      </c>
      <c r="C2547" s="12" t="s">
        <v>7021</v>
      </c>
      <c r="D2547" s="12" t="s">
        <v>97</v>
      </c>
      <c r="E2547" s="6" t="s">
        <v>3741</v>
      </c>
      <c r="F2547" s="5">
        <f>decoded__2[[#This Row],[FRT_DEC]]-B2546</f>
        <v>6</v>
      </c>
      <c r="G2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INFO]]))),G2546)</f>
        <v>65</v>
      </c>
    </row>
    <row r="2548" spans="1:7" x14ac:dyDescent="0.25">
      <c r="A2548" s="12" t="s">
        <v>2899</v>
      </c>
      <c r="B2548" s="19">
        <v>1556342004723</v>
      </c>
      <c r="C2548" s="12" t="s">
        <v>7022</v>
      </c>
      <c r="D2548" s="12" t="s">
        <v>97</v>
      </c>
      <c r="E2548" s="6" t="s">
        <v>2127</v>
      </c>
      <c r="F2548" s="5">
        <f>decoded__2[[#This Row],[FRT_DEC]]-B2547</f>
        <v>5</v>
      </c>
      <c r="G2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INFO]]))),G2547)</f>
        <v>65</v>
      </c>
    </row>
    <row r="2549" spans="1:7" x14ac:dyDescent="0.25">
      <c r="A2549" s="12" t="s">
        <v>2900</v>
      </c>
      <c r="B2549" s="19">
        <v>1556342004735</v>
      </c>
      <c r="C2549" s="12" t="s">
        <v>7023</v>
      </c>
      <c r="D2549" s="12" t="s">
        <v>9</v>
      </c>
      <c r="E2549" s="6" t="s">
        <v>4002</v>
      </c>
      <c r="F2549" s="5">
        <f>decoded__2[[#This Row],[FRT_DEC]]-B2548</f>
        <v>12</v>
      </c>
      <c r="G2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INFO]]))),G2548)</f>
        <v>65</v>
      </c>
    </row>
    <row r="2550" spans="1:7" x14ac:dyDescent="0.25">
      <c r="A2550" s="12" t="s">
        <v>2901</v>
      </c>
      <c r="B2550" s="19">
        <v>1556342004741</v>
      </c>
      <c r="C2550" s="12" t="s">
        <v>7024</v>
      </c>
      <c r="D2550" s="12" t="s">
        <v>97</v>
      </c>
      <c r="E2550" s="6" t="s">
        <v>2146</v>
      </c>
      <c r="F2550" s="5">
        <f>decoded__2[[#This Row],[FRT_DEC]]-B2549</f>
        <v>6</v>
      </c>
      <c r="G2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INFO]]))),G2549)</f>
        <v>65</v>
      </c>
    </row>
    <row r="2551" spans="1:7" x14ac:dyDescent="0.25">
      <c r="A2551" s="12" t="s">
        <v>2902</v>
      </c>
      <c r="B2551" s="19">
        <v>1556342005506</v>
      </c>
      <c r="C2551" s="12" t="s">
        <v>7025</v>
      </c>
      <c r="D2551" s="12" t="s">
        <v>12</v>
      </c>
      <c r="E2551" s="6" t="s">
        <v>4</v>
      </c>
      <c r="F2551" s="5">
        <f>decoded__2[[#This Row],[FRT_DEC]]-B2550</f>
        <v>765</v>
      </c>
      <c r="G2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INFO]]))),G2550)</f>
        <v>65</v>
      </c>
    </row>
    <row r="2552" spans="1:7" x14ac:dyDescent="0.25">
      <c r="A2552" s="12" t="s">
        <v>2903</v>
      </c>
      <c r="B2552" s="19">
        <v>1556342005511</v>
      </c>
      <c r="C2552" s="12" t="s">
        <v>7026</v>
      </c>
      <c r="D2552" s="12" t="s">
        <v>8</v>
      </c>
      <c r="E2552" s="6" t="s">
        <v>4078</v>
      </c>
      <c r="F2552" s="5">
        <f>decoded__2[[#This Row],[FRT_DEC]]-B2551</f>
        <v>5</v>
      </c>
      <c r="G2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INFO]]))),G2551)</f>
        <v>65</v>
      </c>
    </row>
    <row r="2553" spans="1:7" x14ac:dyDescent="0.25">
      <c r="A2553" s="12" t="s">
        <v>2904</v>
      </c>
      <c r="B2553" s="19">
        <v>1556342005596</v>
      </c>
      <c r="C2553" s="12" t="s">
        <v>7027</v>
      </c>
      <c r="D2553" s="12" t="s">
        <v>12</v>
      </c>
      <c r="E2553" s="6" t="s">
        <v>4</v>
      </c>
      <c r="F2553" s="5">
        <f>decoded__2[[#This Row],[FRT_DEC]]-B2552</f>
        <v>85</v>
      </c>
      <c r="G2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INFO]]))),G2552)</f>
        <v>65</v>
      </c>
    </row>
    <row r="2554" spans="1:7" x14ac:dyDescent="0.25">
      <c r="A2554" s="12" t="s">
        <v>2905</v>
      </c>
      <c r="B2554" s="19">
        <v>1556342005601</v>
      </c>
      <c r="C2554" s="12" t="s">
        <v>7028</v>
      </c>
      <c r="D2554" s="12" t="s">
        <v>8</v>
      </c>
      <c r="E2554" s="6" t="s">
        <v>4080</v>
      </c>
      <c r="F2554" s="5">
        <f>decoded__2[[#This Row],[FRT_DEC]]-B2553</f>
        <v>5</v>
      </c>
      <c r="G2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INFO]]))),G2553)</f>
        <v>65</v>
      </c>
    </row>
    <row r="2555" spans="1:7" x14ac:dyDescent="0.25">
      <c r="A2555" s="12" t="s">
        <v>2906</v>
      </c>
      <c r="B2555" s="19">
        <v>1556342005709</v>
      </c>
      <c r="C2555" s="12" t="s">
        <v>7029</v>
      </c>
      <c r="D2555" s="12" t="s">
        <v>12</v>
      </c>
      <c r="E2555" s="6" t="s">
        <v>4</v>
      </c>
      <c r="F2555" s="5">
        <f>decoded__2[[#This Row],[FRT_DEC]]-B2554</f>
        <v>108</v>
      </c>
      <c r="G2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INFO]]))),G2554)</f>
        <v>65</v>
      </c>
    </row>
    <row r="2556" spans="1:7" x14ac:dyDescent="0.25">
      <c r="A2556" s="12" t="s">
        <v>2907</v>
      </c>
      <c r="B2556" s="19">
        <v>1556342005714</v>
      </c>
      <c r="C2556" s="12" t="s">
        <v>7030</v>
      </c>
      <c r="D2556" s="12" t="s">
        <v>8</v>
      </c>
      <c r="E2556" s="6" t="s">
        <v>4682</v>
      </c>
      <c r="F2556" s="5">
        <f>decoded__2[[#This Row],[FRT_DEC]]-B2555</f>
        <v>5</v>
      </c>
      <c r="G2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INFO]]))),G2555)</f>
        <v>65</v>
      </c>
    </row>
    <row r="2557" spans="1:7" x14ac:dyDescent="0.25">
      <c r="A2557" s="12" t="s">
        <v>2908</v>
      </c>
      <c r="B2557" s="19">
        <v>1556342009846</v>
      </c>
      <c r="C2557" s="12" t="s">
        <v>7031</v>
      </c>
      <c r="D2557" s="12" t="s">
        <v>1131</v>
      </c>
      <c r="E2557" s="6" t="s">
        <v>2120</v>
      </c>
      <c r="F2557" s="5">
        <f>decoded__2[[#This Row],[FRT_DEC]]-B2556</f>
        <v>4132</v>
      </c>
      <c r="G2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INFO]]))),G2556)</f>
        <v>65</v>
      </c>
    </row>
    <row r="2558" spans="1:7" x14ac:dyDescent="0.25">
      <c r="A2558" s="12" t="s">
        <v>2909</v>
      </c>
      <c r="B2558" s="19">
        <v>1556342009849</v>
      </c>
      <c r="C2558" s="12" t="s">
        <v>7032</v>
      </c>
      <c r="D2558" s="12" t="s">
        <v>97</v>
      </c>
      <c r="E2558" s="6" t="s">
        <v>2121</v>
      </c>
      <c r="F2558" s="5">
        <f>decoded__2[[#This Row],[FRT_DEC]]-B2557</f>
        <v>3</v>
      </c>
      <c r="G2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INFO]]))),G2557)</f>
        <v>65</v>
      </c>
    </row>
    <row r="2559" spans="1:7" x14ac:dyDescent="0.25">
      <c r="A2559" s="12" t="s">
        <v>2910</v>
      </c>
      <c r="B2559" s="19">
        <v>1556342009999</v>
      </c>
      <c r="C2559" s="12" t="s">
        <v>7033</v>
      </c>
      <c r="D2559" s="12" t="s">
        <v>109</v>
      </c>
      <c r="E2559" s="6" t="s">
        <v>3768</v>
      </c>
      <c r="F2559" s="5">
        <f>decoded__2[[#This Row],[FRT_DEC]]-B2558</f>
        <v>150</v>
      </c>
      <c r="G2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INFO]]))),G2558)</f>
        <v>65</v>
      </c>
    </row>
    <row r="2560" spans="1:7" x14ac:dyDescent="0.25">
      <c r="A2560" s="12" t="s">
        <v>2911</v>
      </c>
      <c r="B2560" s="19">
        <v>1556342010001</v>
      </c>
      <c r="C2560" s="12" t="s">
        <v>7034</v>
      </c>
      <c r="D2560" s="12" t="s">
        <v>3742</v>
      </c>
      <c r="E2560" s="6" t="s">
        <v>7035</v>
      </c>
      <c r="F2560" s="5">
        <f>decoded__2[[#This Row],[FRT_DEC]]-B2559</f>
        <v>2</v>
      </c>
      <c r="G2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INFO]]))),G2559)</f>
        <v>65</v>
      </c>
    </row>
    <row r="2561" spans="1:7" x14ac:dyDescent="0.25">
      <c r="A2561" s="12" t="s">
        <v>2912</v>
      </c>
      <c r="B2561" s="19">
        <v>1556342010004</v>
      </c>
      <c r="C2561" s="12" t="s">
        <v>7036</v>
      </c>
      <c r="D2561" s="12" t="s">
        <v>3742</v>
      </c>
      <c r="E2561" s="6" t="s">
        <v>3982</v>
      </c>
      <c r="F2561" s="5">
        <f>decoded__2[[#This Row],[FRT_DEC]]-B2560</f>
        <v>3</v>
      </c>
      <c r="G2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INFO]]))),G2560)</f>
        <v>65</v>
      </c>
    </row>
    <row r="2562" spans="1:7" x14ac:dyDescent="0.25">
      <c r="A2562" s="12" t="s">
        <v>2913</v>
      </c>
      <c r="B2562" s="19">
        <v>1556342010017</v>
      </c>
      <c r="C2562" s="12" t="s">
        <v>7037</v>
      </c>
      <c r="D2562" s="12" t="s">
        <v>1131</v>
      </c>
      <c r="E2562" s="6" t="s">
        <v>2122</v>
      </c>
      <c r="F2562" s="5">
        <f>decoded__2[[#This Row],[FRT_DEC]]-B2561</f>
        <v>13</v>
      </c>
      <c r="G2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INFO]]))),G2561)</f>
        <v>65</v>
      </c>
    </row>
    <row r="2563" spans="1:7" x14ac:dyDescent="0.25">
      <c r="A2563" s="12" t="s">
        <v>2914</v>
      </c>
      <c r="B2563" s="19">
        <v>1556342010021</v>
      </c>
      <c r="C2563" s="12" t="s">
        <v>7038</v>
      </c>
      <c r="D2563" s="12" t="s">
        <v>97</v>
      </c>
      <c r="E2563" s="6" t="s">
        <v>2123</v>
      </c>
      <c r="F2563" s="5">
        <f>decoded__2[[#This Row],[FRT_DEC]]-B2562</f>
        <v>4</v>
      </c>
      <c r="G2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INFO]]))),G2562)</f>
        <v>65</v>
      </c>
    </row>
    <row r="2564" spans="1:7" x14ac:dyDescent="0.25">
      <c r="A2564" s="12" t="s">
        <v>2915</v>
      </c>
      <c r="B2564" s="19">
        <v>1556342010091</v>
      </c>
      <c r="C2564" s="12" t="s">
        <v>7039</v>
      </c>
      <c r="D2564" s="12" t="s">
        <v>110</v>
      </c>
      <c r="E2564" s="6" t="s">
        <v>234</v>
      </c>
      <c r="F2564" s="5">
        <f>decoded__2[[#This Row],[FRT_DEC]]-B2563</f>
        <v>70</v>
      </c>
      <c r="G2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INFO]]))),G2563)</f>
        <v>65</v>
      </c>
    </row>
    <row r="2565" spans="1:7" x14ac:dyDescent="0.25">
      <c r="A2565" s="12" t="s">
        <v>2916</v>
      </c>
      <c r="B2565" s="19">
        <v>1556342010103</v>
      </c>
      <c r="C2565" s="12" t="s">
        <v>7040</v>
      </c>
      <c r="D2565" s="12" t="s">
        <v>1131</v>
      </c>
      <c r="E2565" s="6" t="s">
        <v>2124</v>
      </c>
      <c r="F2565" s="5">
        <f>decoded__2[[#This Row],[FRT_DEC]]-B2564</f>
        <v>12</v>
      </c>
      <c r="G2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INFO]]))),G2564)</f>
        <v>65</v>
      </c>
    </row>
    <row r="2566" spans="1:7" x14ac:dyDescent="0.25">
      <c r="A2566" s="12" t="s">
        <v>2917</v>
      </c>
      <c r="B2566" s="19">
        <v>1556342010107</v>
      </c>
      <c r="C2566" s="12" t="s">
        <v>7041</v>
      </c>
      <c r="D2566" s="12" t="s">
        <v>97</v>
      </c>
      <c r="E2566" s="6" t="s">
        <v>2125</v>
      </c>
      <c r="F2566" s="5">
        <f>decoded__2[[#This Row],[FRT_DEC]]-B2565</f>
        <v>4</v>
      </c>
      <c r="G2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INFO]]))),G2565)</f>
        <v>65</v>
      </c>
    </row>
    <row r="2567" spans="1:7" x14ac:dyDescent="0.25">
      <c r="A2567" s="12" t="s">
        <v>2918</v>
      </c>
      <c r="B2567" s="19">
        <v>1556342011402</v>
      </c>
      <c r="C2567" s="12" t="s">
        <v>7042</v>
      </c>
      <c r="D2567" s="12" t="s">
        <v>112</v>
      </c>
      <c r="E2567" s="6" t="s">
        <v>3761</v>
      </c>
      <c r="F2567" s="5">
        <f>decoded__2[[#This Row],[FRT_DEC]]-B2566</f>
        <v>1295</v>
      </c>
      <c r="G2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INFO]]))),G2566)</f>
        <v>65</v>
      </c>
    </row>
    <row r="2568" spans="1:7" x14ac:dyDescent="0.25">
      <c r="A2568" s="12" t="s">
        <v>2919</v>
      </c>
      <c r="B2568" s="19">
        <v>1556342011414</v>
      </c>
      <c r="C2568" s="12" t="s">
        <v>7043</v>
      </c>
      <c r="D2568" s="12" t="s">
        <v>238</v>
      </c>
      <c r="E2568" s="6" t="s">
        <v>239</v>
      </c>
      <c r="F2568" s="5">
        <f>decoded__2[[#This Row],[FRT_DEC]]-B2567</f>
        <v>12</v>
      </c>
      <c r="G2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INFO]]))),G2567)</f>
        <v>65</v>
      </c>
    </row>
    <row r="2569" spans="1:7" x14ac:dyDescent="0.25">
      <c r="A2569" s="12" t="s">
        <v>2920</v>
      </c>
      <c r="B2569" s="19">
        <v>1556342011417</v>
      </c>
      <c r="C2569" s="12" t="s">
        <v>7044</v>
      </c>
      <c r="D2569" s="12" t="s">
        <v>241</v>
      </c>
      <c r="E2569" s="6" t="s">
        <v>3764</v>
      </c>
      <c r="F2569" s="5">
        <f>decoded__2[[#This Row],[FRT_DEC]]-B2568</f>
        <v>3</v>
      </c>
      <c r="G2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INFO]]))),G2568)</f>
        <v>65</v>
      </c>
    </row>
    <row r="2570" spans="1:7" x14ac:dyDescent="0.25">
      <c r="A2570" s="12" t="s">
        <v>2921</v>
      </c>
      <c r="B2570" s="19">
        <v>1556342011421</v>
      </c>
      <c r="C2570" s="12" t="s">
        <v>7045</v>
      </c>
      <c r="D2570" s="12" t="s">
        <v>74</v>
      </c>
      <c r="E2570" s="6" t="s">
        <v>243</v>
      </c>
      <c r="F2570" s="5">
        <f>decoded__2[[#This Row],[FRT_DEC]]-B2569</f>
        <v>4</v>
      </c>
      <c r="G2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INFO]]))),G2569)</f>
        <v>65</v>
      </c>
    </row>
    <row r="2571" spans="1:7" x14ac:dyDescent="0.25">
      <c r="A2571" s="12" t="s">
        <v>2922</v>
      </c>
      <c r="B2571" s="19">
        <v>1556342011424</v>
      </c>
      <c r="C2571" s="12" t="s">
        <v>7046</v>
      </c>
      <c r="D2571" s="12" t="s">
        <v>74</v>
      </c>
      <c r="E2571" s="6" t="s">
        <v>76</v>
      </c>
      <c r="F2571" s="5">
        <f>decoded__2[[#This Row],[FRT_DEC]]-B2570</f>
        <v>3</v>
      </c>
      <c r="G2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INFO]]))),G2570)</f>
        <v>65</v>
      </c>
    </row>
    <row r="2572" spans="1:7" x14ac:dyDescent="0.25">
      <c r="A2572" s="12" t="s">
        <v>2923</v>
      </c>
      <c r="B2572" s="19">
        <v>1556342011437</v>
      </c>
      <c r="C2572" s="12" t="s">
        <v>7047</v>
      </c>
      <c r="D2572" s="12" t="s">
        <v>51</v>
      </c>
      <c r="E2572" s="6" t="s">
        <v>2012</v>
      </c>
      <c r="F2572" s="5">
        <f>decoded__2[[#This Row],[FRT_DEC]]-B2571</f>
        <v>13</v>
      </c>
      <c r="G2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INFO]]))),G2571)</f>
        <v>65</v>
      </c>
    </row>
    <row r="2573" spans="1:7" x14ac:dyDescent="0.25">
      <c r="A2573" s="12" t="s">
        <v>2924</v>
      </c>
      <c r="B2573" s="19">
        <v>1556342011445</v>
      </c>
      <c r="C2573" s="12" t="s">
        <v>7048</v>
      </c>
      <c r="D2573" s="12" t="s">
        <v>51</v>
      </c>
      <c r="E2573" s="6" t="s">
        <v>7049</v>
      </c>
      <c r="F2573" s="5">
        <f>decoded__2[[#This Row],[FRT_DEC]]-B2572</f>
        <v>8</v>
      </c>
      <c r="G2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INFO]]))),G2572)</f>
        <v>65</v>
      </c>
    </row>
    <row r="2574" spans="1:7" x14ac:dyDescent="0.25">
      <c r="A2574" s="12" t="s">
        <v>2925</v>
      </c>
      <c r="B2574" s="19">
        <v>1556342011448</v>
      </c>
      <c r="C2574" s="12" t="s">
        <v>7050</v>
      </c>
      <c r="D2574" s="12" t="s">
        <v>247</v>
      </c>
      <c r="E2574" s="6" t="s">
        <v>248</v>
      </c>
      <c r="F2574" s="5">
        <f>decoded__2[[#This Row],[FRT_DEC]]-B2573</f>
        <v>3</v>
      </c>
      <c r="G2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INFO]]))),G2573)</f>
        <v>65</v>
      </c>
    </row>
    <row r="2575" spans="1:7" x14ac:dyDescent="0.25">
      <c r="A2575" s="12" t="s">
        <v>2926</v>
      </c>
      <c r="B2575" s="19">
        <v>1556342011451</v>
      </c>
      <c r="C2575" s="12" t="s">
        <v>7051</v>
      </c>
      <c r="D2575" s="12" t="s">
        <v>9</v>
      </c>
      <c r="E2575" s="6" t="s">
        <v>4002</v>
      </c>
      <c r="F2575" s="5">
        <f>decoded__2[[#This Row],[FRT_DEC]]-B2574</f>
        <v>3</v>
      </c>
      <c r="G2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INFO]]))),G2574)</f>
        <v>65</v>
      </c>
    </row>
    <row r="2576" spans="1:7" x14ac:dyDescent="0.25">
      <c r="A2576" s="12" t="s">
        <v>2927</v>
      </c>
      <c r="B2576" s="19">
        <v>1556342011456</v>
      </c>
      <c r="C2576" s="12" t="s">
        <v>7052</v>
      </c>
      <c r="D2576" s="12" t="s">
        <v>11</v>
      </c>
      <c r="E2576" s="6" t="s">
        <v>4022</v>
      </c>
      <c r="F2576" s="5">
        <f>decoded__2[[#This Row],[FRT_DEC]]-B2575</f>
        <v>5</v>
      </c>
      <c r="G2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INFO]]))),G2575)</f>
        <v>65</v>
      </c>
    </row>
    <row r="2577" spans="1:7" x14ac:dyDescent="0.25">
      <c r="A2577" s="12" t="s">
        <v>2928</v>
      </c>
      <c r="B2577" s="19">
        <v>1556342011464</v>
      </c>
      <c r="C2577" s="12" t="s">
        <v>7053</v>
      </c>
      <c r="D2577" s="12" t="s">
        <v>52</v>
      </c>
      <c r="E2577" s="6" t="s">
        <v>53</v>
      </c>
      <c r="F2577" s="5">
        <f>decoded__2[[#This Row],[FRT_DEC]]-B2576</f>
        <v>8</v>
      </c>
      <c r="G2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INFO]]))),G2576)</f>
        <v>65</v>
      </c>
    </row>
    <row r="2578" spans="1:7" x14ac:dyDescent="0.25">
      <c r="A2578" s="12" t="s">
        <v>2929</v>
      </c>
      <c r="B2578" s="19">
        <v>1556342011494</v>
      </c>
      <c r="C2578" s="12" t="s">
        <v>7054</v>
      </c>
      <c r="D2578" s="12" t="s">
        <v>54</v>
      </c>
      <c r="E2578" s="6" t="s">
        <v>4075</v>
      </c>
      <c r="F2578" s="5">
        <f>decoded__2[[#This Row],[FRT_DEC]]-B2577</f>
        <v>30</v>
      </c>
      <c r="G2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INFO]]))),G2577)</f>
        <v>65</v>
      </c>
    </row>
    <row r="2579" spans="1:7" x14ac:dyDescent="0.25">
      <c r="A2579" s="12" t="s">
        <v>2930</v>
      </c>
      <c r="B2579" s="19">
        <v>1556342011499</v>
      </c>
      <c r="C2579" s="12" t="s">
        <v>7055</v>
      </c>
      <c r="D2579" s="12" t="s">
        <v>1131</v>
      </c>
      <c r="E2579" s="6" t="s">
        <v>2126</v>
      </c>
      <c r="F2579" s="5">
        <f>decoded__2[[#This Row],[FRT_DEC]]-B2578</f>
        <v>5</v>
      </c>
      <c r="G2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INFO]]))),G2578)</f>
        <v>65</v>
      </c>
    </row>
    <row r="2580" spans="1:7" x14ac:dyDescent="0.25">
      <c r="A2580" s="12" t="s">
        <v>2931</v>
      </c>
      <c r="B2580" s="19">
        <v>1556342011503</v>
      </c>
      <c r="C2580" s="12" t="s">
        <v>7056</v>
      </c>
      <c r="D2580" s="12" t="s">
        <v>97</v>
      </c>
      <c r="E2580" s="6" t="s">
        <v>2127</v>
      </c>
      <c r="F2580" s="5">
        <f>decoded__2[[#This Row],[FRT_DEC]]-B2579</f>
        <v>4</v>
      </c>
      <c r="G2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INFO]]))),G2579)</f>
        <v>65</v>
      </c>
    </row>
    <row r="2581" spans="1:7" ht="30" x14ac:dyDescent="0.25">
      <c r="A2581" s="12" t="s">
        <v>2932</v>
      </c>
      <c r="B2581" s="19">
        <v>1556342011518</v>
      </c>
      <c r="C2581" s="12" t="s">
        <v>7057</v>
      </c>
      <c r="D2581" s="12" t="s">
        <v>10</v>
      </c>
      <c r="E2581" s="6" t="s">
        <v>7058</v>
      </c>
      <c r="F2581" s="5">
        <f>decoded__2[[#This Row],[FRT_DEC]]-B2580</f>
        <v>15</v>
      </c>
      <c r="G2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INFO]]))),G2580)</f>
        <v>65</v>
      </c>
    </row>
    <row r="2582" spans="1:7" ht="30" x14ac:dyDescent="0.25">
      <c r="A2582" s="12" t="s">
        <v>2933</v>
      </c>
      <c r="B2582" s="19">
        <v>1556342011521</v>
      </c>
      <c r="C2582" s="12" t="s">
        <v>7059</v>
      </c>
      <c r="D2582" s="12" t="s">
        <v>10</v>
      </c>
      <c r="E2582" s="6" t="s">
        <v>7058</v>
      </c>
      <c r="F2582" s="5">
        <f>decoded__2[[#This Row],[FRT_DEC]]-B2581</f>
        <v>3</v>
      </c>
      <c r="G2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INFO]]))),G2581)</f>
        <v>65</v>
      </c>
    </row>
    <row r="2583" spans="1:7" x14ac:dyDescent="0.25">
      <c r="A2583" s="12" t="s">
        <v>2934</v>
      </c>
      <c r="B2583" s="19">
        <v>1556342011524</v>
      </c>
      <c r="C2583" s="12" t="s">
        <v>7060</v>
      </c>
      <c r="D2583" s="12" t="s">
        <v>10</v>
      </c>
      <c r="E2583" s="6" t="s">
        <v>7061</v>
      </c>
      <c r="F2583" s="5">
        <f>decoded__2[[#This Row],[FRT_DEC]]-B2582</f>
        <v>3</v>
      </c>
      <c r="G2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INFO]]))),G2582)</f>
        <v>65</v>
      </c>
    </row>
    <row r="2584" spans="1:7" x14ac:dyDescent="0.25">
      <c r="A2584" s="12" t="s">
        <v>2935</v>
      </c>
      <c r="B2584" s="19">
        <v>1556342011528</v>
      </c>
      <c r="C2584" s="12" t="s">
        <v>7062</v>
      </c>
      <c r="D2584" s="12" t="s">
        <v>1131</v>
      </c>
      <c r="E2584" s="6" t="s">
        <v>2128</v>
      </c>
      <c r="F2584" s="5">
        <f>decoded__2[[#This Row],[FRT_DEC]]-B2583</f>
        <v>4</v>
      </c>
      <c r="G2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INFO]]))),G2583)</f>
        <v>65</v>
      </c>
    </row>
    <row r="2585" spans="1:7" x14ac:dyDescent="0.25">
      <c r="A2585" s="12" t="s">
        <v>2936</v>
      </c>
      <c r="B2585" s="19">
        <v>1556342011532</v>
      </c>
      <c r="C2585" s="12" t="s">
        <v>7063</v>
      </c>
      <c r="D2585" s="12" t="s">
        <v>1131</v>
      </c>
      <c r="E2585" s="6" t="s">
        <v>2128</v>
      </c>
      <c r="F2585" s="5">
        <f>decoded__2[[#This Row],[FRT_DEC]]-B2584</f>
        <v>4</v>
      </c>
      <c r="G2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INFO]]))),G2584)</f>
        <v>65</v>
      </c>
    </row>
    <row r="2586" spans="1:7" x14ac:dyDescent="0.25">
      <c r="A2586" s="12" t="s">
        <v>2937</v>
      </c>
      <c r="B2586" s="19">
        <v>1556342011537</v>
      </c>
      <c r="C2586" s="12" t="s">
        <v>7064</v>
      </c>
      <c r="D2586" s="12" t="s">
        <v>97</v>
      </c>
      <c r="E2586" s="6" t="s">
        <v>2129</v>
      </c>
      <c r="F2586" s="5">
        <f>decoded__2[[#This Row],[FRT_DEC]]-B2585</f>
        <v>5</v>
      </c>
      <c r="G2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INFO]]))),G2585)</f>
        <v>65</v>
      </c>
    </row>
    <row r="2587" spans="1:7" x14ac:dyDescent="0.25">
      <c r="A2587" s="12" t="s">
        <v>2938</v>
      </c>
      <c r="B2587" s="19">
        <v>1556342011541</v>
      </c>
      <c r="C2587" s="12" t="s">
        <v>7065</v>
      </c>
      <c r="D2587" s="12" t="s">
        <v>16</v>
      </c>
      <c r="E2587" s="6" t="s">
        <v>4076</v>
      </c>
      <c r="F2587" s="5">
        <f>decoded__2[[#This Row],[FRT_DEC]]-B2586</f>
        <v>4</v>
      </c>
      <c r="G2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INFO]]))),G2586)</f>
        <v>66</v>
      </c>
    </row>
    <row r="2588" spans="1:7" x14ac:dyDescent="0.25">
      <c r="A2588" s="12" t="s">
        <v>2939</v>
      </c>
      <c r="B2588" s="19">
        <v>1556342011545</v>
      </c>
      <c r="C2588" s="12" t="s">
        <v>7066</v>
      </c>
      <c r="D2588" s="12" t="s">
        <v>97</v>
      </c>
      <c r="E2588" s="6" t="s">
        <v>2130</v>
      </c>
      <c r="F2588" s="5">
        <f>decoded__2[[#This Row],[FRT_DEC]]-B2587</f>
        <v>4</v>
      </c>
      <c r="G2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INFO]]))),G2587)</f>
        <v>66</v>
      </c>
    </row>
    <row r="2589" spans="1:7" x14ac:dyDescent="0.25">
      <c r="A2589" s="12" t="s">
        <v>2940</v>
      </c>
      <c r="B2589" s="19">
        <v>1556342011573</v>
      </c>
      <c r="C2589" s="12" t="s">
        <v>7067</v>
      </c>
      <c r="D2589" s="12" t="s">
        <v>11</v>
      </c>
      <c r="E2589" s="6" t="s">
        <v>4006</v>
      </c>
      <c r="F2589" s="5">
        <f>decoded__2[[#This Row],[FRT_DEC]]-B2588</f>
        <v>28</v>
      </c>
      <c r="G2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INFO]]))),G2588)</f>
        <v>66</v>
      </c>
    </row>
    <row r="2590" spans="1:7" x14ac:dyDescent="0.25">
      <c r="A2590" s="12" t="s">
        <v>2941</v>
      </c>
      <c r="B2590" s="19">
        <v>1556342011581</v>
      </c>
      <c r="C2590" s="12" t="s">
        <v>7068</v>
      </c>
      <c r="D2590" s="12" t="s">
        <v>52</v>
      </c>
      <c r="E2590" s="6" t="s">
        <v>2078</v>
      </c>
      <c r="F2590" s="5">
        <f>decoded__2[[#This Row],[FRT_DEC]]-B2589</f>
        <v>8</v>
      </c>
      <c r="G2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INFO]]))),G2589)</f>
        <v>66</v>
      </c>
    </row>
    <row r="2591" spans="1:7" x14ac:dyDescent="0.25">
      <c r="A2591" s="12" t="s">
        <v>2942</v>
      </c>
      <c r="B2591" s="19">
        <v>1556342011583</v>
      </c>
      <c r="C2591" s="12" t="s">
        <v>7069</v>
      </c>
      <c r="D2591" s="12" t="s">
        <v>2079</v>
      </c>
      <c r="E2591" s="6" t="s">
        <v>4077</v>
      </c>
      <c r="F2591" s="5">
        <f>decoded__2[[#This Row],[FRT_DEC]]-B2590</f>
        <v>2</v>
      </c>
      <c r="G2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INFO]]))),G2590)</f>
        <v>66</v>
      </c>
    </row>
    <row r="2592" spans="1:7" x14ac:dyDescent="0.25">
      <c r="A2592" s="12" t="s">
        <v>2943</v>
      </c>
      <c r="B2592" s="19">
        <v>1556342011609</v>
      </c>
      <c r="C2592" s="12" t="s">
        <v>7070</v>
      </c>
      <c r="D2592" s="12" t="s">
        <v>12</v>
      </c>
      <c r="E2592" s="6" t="s">
        <v>4</v>
      </c>
      <c r="F2592" s="5">
        <f>decoded__2[[#This Row],[FRT_DEC]]-B2591</f>
        <v>26</v>
      </c>
      <c r="G2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INFO]]))),G2591)</f>
        <v>66</v>
      </c>
    </row>
    <row r="2593" spans="1:7" x14ac:dyDescent="0.25">
      <c r="A2593" s="12" t="s">
        <v>2944</v>
      </c>
      <c r="B2593" s="19">
        <v>1556342011614</v>
      </c>
      <c r="C2593" s="12" t="s">
        <v>7071</v>
      </c>
      <c r="D2593" s="12" t="s">
        <v>8</v>
      </c>
      <c r="E2593" s="6" t="s">
        <v>4078</v>
      </c>
      <c r="F2593" s="5">
        <f>decoded__2[[#This Row],[FRT_DEC]]-B2592</f>
        <v>5</v>
      </c>
      <c r="G2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INFO]]))),G2592)</f>
        <v>66</v>
      </c>
    </row>
    <row r="2594" spans="1:7" x14ac:dyDescent="0.25">
      <c r="A2594" s="12" t="s">
        <v>2945</v>
      </c>
      <c r="B2594" s="19">
        <v>1556342011964</v>
      </c>
      <c r="C2594" s="12" t="s">
        <v>7072</v>
      </c>
      <c r="D2594" s="12" t="s">
        <v>12</v>
      </c>
      <c r="E2594" s="6" t="s">
        <v>4</v>
      </c>
      <c r="F2594" s="5">
        <f>decoded__2[[#This Row],[FRT_DEC]]-B2593</f>
        <v>350</v>
      </c>
      <c r="G2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INFO]]))),G2593)</f>
        <v>66</v>
      </c>
    </row>
    <row r="2595" spans="1:7" x14ac:dyDescent="0.25">
      <c r="A2595" s="12" t="s">
        <v>2946</v>
      </c>
      <c r="B2595" s="19">
        <v>1556342011969</v>
      </c>
      <c r="C2595" s="12" t="s">
        <v>7073</v>
      </c>
      <c r="D2595" s="12" t="s">
        <v>8</v>
      </c>
      <c r="E2595" s="6" t="s">
        <v>4089</v>
      </c>
      <c r="F2595" s="5">
        <f>decoded__2[[#This Row],[FRT_DEC]]-B2594</f>
        <v>5</v>
      </c>
      <c r="G2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INFO]]))),G2594)</f>
        <v>66</v>
      </c>
    </row>
    <row r="2596" spans="1:7" x14ac:dyDescent="0.25">
      <c r="A2596" s="12" t="s">
        <v>2947</v>
      </c>
      <c r="B2596" s="19">
        <v>1556342012129</v>
      </c>
      <c r="C2596" s="12" t="s">
        <v>7074</v>
      </c>
      <c r="D2596" s="12" t="s">
        <v>13</v>
      </c>
      <c r="E2596" s="6" t="s">
        <v>5</v>
      </c>
      <c r="F2596" s="5">
        <f>decoded__2[[#This Row],[FRT_DEC]]-B2595</f>
        <v>160</v>
      </c>
      <c r="G2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INFO]]))),G2595)</f>
        <v>66</v>
      </c>
    </row>
    <row r="2597" spans="1:7" x14ac:dyDescent="0.25">
      <c r="A2597" s="12" t="s">
        <v>2948</v>
      </c>
      <c r="B2597" s="19">
        <v>1556342012133</v>
      </c>
      <c r="C2597" s="12" t="s">
        <v>7075</v>
      </c>
      <c r="D2597" s="12" t="s">
        <v>11</v>
      </c>
      <c r="E2597" s="6" t="s">
        <v>4010</v>
      </c>
      <c r="F2597" s="5">
        <f>decoded__2[[#This Row],[FRT_DEC]]-B2596</f>
        <v>4</v>
      </c>
      <c r="G2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INFO]]))),G2596)</f>
        <v>66</v>
      </c>
    </row>
    <row r="2598" spans="1:7" x14ac:dyDescent="0.25">
      <c r="A2598" s="12" t="s">
        <v>2949</v>
      </c>
      <c r="B2598" s="19">
        <v>1556342012209</v>
      </c>
      <c r="C2598" s="12" t="s">
        <v>7076</v>
      </c>
      <c r="D2598" s="12" t="s">
        <v>12</v>
      </c>
      <c r="E2598" s="6" t="s">
        <v>4</v>
      </c>
      <c r="F2598" s="5">
        <f>decoded__2[[#This Row],[FRT_DEC]]-B2597</f>
        <v>76</v>
      </c>
      <c r="G2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INFO]]))),G2597)</f>
        <v>66</v>
      </c>
    </row>
    <row r="2599" spans="1:7" x14ac:dyDescent="0.25">
      <c r="A2599" s="12" t="s">
        <v>2950</v>
      </c>
      <c r="B2599" s="19">
        <v>1556342012213</v>
      </c>
      <c r="C2599" s="12" t="s">
        <v>7077</v>
      </c>
      <c r="D2599" s="12" t="s">
        <v>14</v>
      </c>
      <c r="E2599" s="6" t="s">
        <v>6</v>
      </c>
      <c r="F2599" s="5">
        <f>decoded__2[[#This Row],[FRT_DEC]]-B2598</f>
        <v>4</v>
      </c>
      <c r="G2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INFO]]))),G2598)</f>
        <v>66</v>
      </c>
    </row>
    <row r="2600" spans="1:7" x14ac:dyDescent="0.25">
      <c r="A2600" s="12" t="s">
        <v>2951</v>
      </c>
      <c r="B2600" s="19">
        <v>1556342012222</v>
      </c>
      <c r="C2600" s="12" t="s">
        <v>7078</v>
      </c>
      <c r="D2600" s="12" t="s">
        <v>14</v>
      </c>
      <c r="E2600" s="6" t="s">
        <v>71</v>
      </c>
      <c r="F2600" s="5">
        <f>decoded__2[[#This Row],[FRT_DEC]]-B2599</f>
        <v>9</v>
      </c>
      <c r="G2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INFO]]))),G2599)</f>
        <v>66</v>
      </c>
    </row>
    <row r="2601" spans="1:7" x14ac:dyDescent="0.25">
      <c r="A2601" s="12" t="s">
        <v>2952</v>
      </c>
      <c r="B2601" s="19">
        <v>1556342012244</v>
      </c>
      <c r="C2601" s="12" t="s">
        <v>7079</v>
      </c>
      <c r="D2601" s="12" t="s">
        <v>73</v>
      </c>
      <c r="E2601" s="6" t="s">
        <v>2080</v>
      </c>
      <c r="F2601" s="5">
        <f>decoded__2[[#This Row],[FRT_DEC]]-B2600</f>
        <v>22</v>
      </c>
      <c r="G2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INFO]]))),G2600)</f>
        <v>66</v>
      </c>
    </row>
    <row r="2602" spans="1:7" x14ac:dyDescent="0.25">
      <c r="A2602" s="12" t="s">
        <v>2953</v>
      </c>
      <c r="B2602" s="19">
        <v>1556342012248</v>
      </c>
      <c r="C2602" s="12" t="s">
        <v>7080</v>
      </c>
      <c r="D2602" s="12" t="s">
        <v>2081</v>
      </c>
      <c r="E2602" s="6" t="s">
        <v>2083</v>
      </c>
      <c r="F2602" s="5">
        <f>decoded__2[[#This Row],[FRT_DEC]]-B2601</f>
        <v>4</v>
      </c>
      <c r="G2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INFO]]))),G2601)</f>
        <v>66</v>
      </c>
    </row>
    <row r="2603" spans="1:7" x14ac:dyDescent="0.25">
      <c r="A2603" s="12" t="s">
        <v>2954</v>
      </c>
      <c r="B2603" s="19">
        <v>1556342012251</v>
      </c>
      <c r="C2603" s="12" t="s">
        <v>7081</v>
      </c>
      <c r="D2603" s="12" t="s">
        <v>8</v>
      </c>
      <c r="E2603" s="6" t="s">
        <v>4090</v>
      </c>
      <c r="F2603" s="5">
        <f>decoded__2[[#This Row],[FRT_DEC]]-B2602</f>
        <v>3</v>
      </c>
      <c r="G2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INFO]]))),G2602)</f>
        <v>66</v>
      </c>
    </row>
    <row r="2604" spans="1:7" x14ac:dyDescent="0.25">
      <c r="A2604" s="12" t="s">
        <v>2955</v>
      </c>
      <c r="B2604" s="19">
        <v>1556342012644</v>
      </c>
      <c r="C2604" s="12" t="s">
        <v>7082</v>
      </c>
      <c r="D2604" s="12" t="s">
        <v>55</v>
      </c>
      <c r="E2604" s="6" t="s">
        <v>3996</v>
      </c>
      <c r="F2604" s="5">
        <f>decoded__2[[#This Row],[FRT_DEC]]-B2603</f>
        <v>393</v>
      </c>
      <c r="G2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INFO]]))),G2603)</f>
        <v>66</v>
      </c>
    </row>
    <row r="2605" spans="1:7" x14ac:dyDescent="0.25">
      <c r="A2605" s="12" t="s">
        <v>2956</v>
      </c>
      <c r="B2605" s="19">
        <v>1556342012646</v>
      </c>
      <c r="C2605" s="12" t="s">
        <v>7083</v>
      </c>
      <c r="D2605" s="12" t="s">
        <v>3743</v>
      </c>
      <c r="E2605" s="6" t="s">
        <v>7084</v>
      </c>
      <c r="F2605" s="5">
        <f>decoded__2[[#This Row],[FRT_DEC]]-B2604</f>
        <v>2</v>
      </c>
      <c r="G2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INFO]]))),G2604)</f>
        <v>66</v>
      </c>
    </row>
    <row r="2606" spans="1:7" x14ac:dyDescent="0.25">
      <c r="A2606" s="12" t="s">
        <v>2957</v>
      </c>
      <c r="B2606" s="19">
        <v>1556342012650</v>
      </c>
      <c r="C2606" s="12" t="s">
        <v>7085</v>
      </c>
      <c r="D2606" s="12" t="s">
        <v>3743</v>
      </c>
      <c r="E2606" s="6" t="s">
        <v>3983</v>
      </c>
      <c r="F2606" s="5">
        <f>decoded__2[[#This Row],[FRT_DEC]]-B2605</f>
        <v>4</v>
      </c>
      <c r="G2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INFO]]))),G2605)</f>
        <v>66</v>
      </c>
    </row>
    <row r="2607" spans="1:7" x14ac:dyDescent="0.25">
      <c r="A2607" s="12" t="s">
        <v>2958</v>
      </c>
      <c r="B2607" s="19">
        <v>1556342012683</v>
      </c>
      <c r="C2607" s="12" t="s">
        <v>7086</v>
      </c>
      <c r="D2607" s="12" t="s">
        <v>267</v>
      </c>
      <c r="E2607" s="6" t="s">
        <v>1082</v>
      </c>
      <c r="F2607" s="5">
        <f>decoded__2[[#This Row],[FRT_DEC]]-B2606</f>
        <v>33</v>
      </c>
      <c r="G2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INFO]]))),G2606)</f>
        <v>66</v>
      </c>
    </row>
    <row r="2608" spans="1:7" x14ac:dyDescent="0.25">
      <c r="A2608" s="12" t="s">
        <v>2959</v>
      </c>
      <c r="B2608" s="19">
        <v>1556342012687</v>
      </c>
      <c r="C2608" s="12" t="s">
        <v>7087</v>
      </c>
      <c r="D2608" s="12" t="s">
        <v>269</v>
      </c>
      <c r="E2608" s="6" t="s">
        <v>4092</v>
      </c>
      <c r="F2608" s="5">
        <f>decoded__2[[#This Row],[FRT_DEC]]-B2607</f>
        <v>4</v>
      </c>
      <c r="G2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INFO]]))),G2607)</f>
        <v>66</v>
      </c>
    </row>
    <row r="2609" spans="1:7" x14ac:dyDescent="0.25">
      <c r="A2609" s="12" t="s">
        <v>2960</v>
      </c>
      <c r="B2609" s="19">
        <v>1556342012701</v>
      </c>
      <c r="C2609" s="12" t="s">
        <v>7088</v>
      </c>
      <c r="D2609" s="12" t="s">
        <v>11</v>
      </c>
      <c r="E2609" s="6" t="s">
        <v>4011</v>
      </c>
      <c r="F2609" s="5">
        <f>decoded__2[[#This Row],[FRT_DEC]]-B2608</f>
        <v>14</v>
      </c>
      <c r="G2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INFO]]))),G2608)</f>
        <v>66</v>
      </c>
    </row>
    <row r="2610" spans="1:7" x14ac:dyDescent="0.25">
      <c r="A2610" s="12" t="s">
        <v>2961</v>
      </c>
      <c r="B2610" s="19">
        <v>1556342012720</v>
      </c>
      <c r="C2610" s="12" t="s">
        <v>7089</v>
      </c>
      <c r="D2610" s="12" t="s">
        <v>52</v>
      </c>
      <c r="E2610" s="6" t="s">
        <v>56</v>
      </c>
      <c r="F2610" s="5">
        <f>decoded__2[[#This Row],[FRT_DEC]]-B2609</f>
        <v>19</v>
      </c>
      <c r="G2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INFO]]))),G2609)</f>
        <v>66</v>
      </c>
    </row>
    <row r="2611" spans="1:7" x14ac:dyDescent="0.25">
      <c r="A2611" s="12" t="s">
        <v>2962</v>
      </c>
      <c r="B2611" s="19">
        <v>1556342012727</v>
      </c>
      <c r="C2611" s="12" t="s">
        <v>7090</v>
      </c>
      <c r="D2611" s="12" t="s">
        <v>272</v>
      </c>
      <c r="E2611" s="6" t="s">
        <v>7091</v>
      </c>
      <c r="F2611" s="5">
        <f>decoded__2[[#This Row],[FRT_DEC]]-B2610</f>
        <v>7</v>
      </c>
      <c r="G2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INFO]]))),G2610)</f>
        <v>66</v>
      </c>
    </row>
    <row r="2612" spans="1:7" x14ac:dyDescent="0.25">
      <c r="A2612" s="12" t="s">
        <v>2963</v>
      </c>
      <c r="B2612" s="19">
        <v>1556342012733</v>
      </c>
      <c r="C2612" s="12" t="s">
        <v>7092</v>
      </c>
      <c r="D2612" s="12" t="s">
        <v>1131</v>
      </c>
      <c r="E2612" s="6" t="s">
        <v>3767</v>
      </c>
      <c r="F2612" s="5">
        <f>decoded__2[[#This Row],[FRT_DEC]]-B2611</f>
        <v>6</v>
      </c>
      <c r="G2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INFO]]))),G2611)</f>
        <v>66</v>
      </c>
    </row>
    <row r="2613" spans="1:7" x14ac:dyDescent="0.25">
      <c r="A2613" s="12" t="s">
        <v>2964</v>
      </c>
      <c r="B2613" s="19">
        <v>1556342012741</v>
      </c>
      <c r="C2613" s="12" t="s">
        <v>7093</v>
      </c>
      <c r="D2613" s="12" t="s">
        <v>97</v>
      </c>
      <c r="E2613" s="6" t="s">
        <v>2131</v>
      </c>
      <c r="F2613" s="5">
        <f>decoded__2[[#This Row],[FRT_DEC]]-B2612</f>
        <v>8</v>
      </c>
      <c r="G2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INFO]]))),G2612)</f>
        <v>66</v>
      </c>
    </row>
    <row r="2614" spans="1:7" x14ac:dyDescent="0.25">
      <c r="A2614" s="12" t="s">
        <v>2965</v>
      </c>
      <c r="B2614" s="19">
        <v>1556342012760</v>
      </c>
      <c r="C2614" s="12" t="s">
        <v>7094</v>
      </c>
      <c r="D2614" s="12" t="s">
        <v>3726</v>
      </c>
      <c r="E2614" s="6" t="s">
        <v>7095</v>
      </c>
      <c r="F2614" s="5">
        <f>decoded__2[[#This Row],[FRT_DEC]]-B2613</f>
        <v>19</v>
      </c>
      <c r="G2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INFO]]))),G2613)</f>
        <v>66</v>
      </c>
    </row>
    <row r="2615" spans="1:7" x14ac:dyDescent="0.25">
      <c r="A2615" s="12" t="s">
        <v>2966</v>
      </c>
      <c r="B2615" s="19">
        <v>1556342012763</v>
      </c>
      <c r="C2615" s="12" t="s">
        <v>7096</v>
      </c>
      <c r="D2615" s="12" t="s">
        <v>3726</v>
      </c>
      <c r="E2615" s="6" t="s">
        <v>3986</v>
      </c>
      <c r="F2615" s="5">
        <f>decoded__2[[#This Row],[FRT_DEC]]-B2614</f>
        <v>3</v>
      </c>
      <c r="G2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INFO]]))),G2614)</f>
        <v>66</v>
      </c>
    </row>
    <row r="2616" spans="1:7" x14ac:dyDescent="0.25">
      <c r="A2616" s="12" t="s">
        <v>2967</v>
      </c>
      <c r="B2616" s="19">
        <v>1556342013994</v>
      </c>
      <c r="C2616" s="12" t="s">
        <v>7097</v>
      </c>
      <c r="D2616" s="12" t="s">
        <v>275</v>
      </c>
      <c r="E2616" s="6" t="s">
        <v>7098</v>
      </c>
      <c r="F2616" s="5">
        <f>decoded__2[[#This Row],[FRT_DEC]]-B2615</f>
        <v>1231</v>
      </c>
      <c r="G2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INFO]]))),G2615)</f>
        <v>66</v>
      </c>
    </row>
    <row r="2617" spans="1:7" x14ac:dyDescent="0.25">
      <c r="A2617" s="12" t="s">
        <v>2968</v>
      </c>
      <c r="B2617" s="19">
        <v>1556342014038</v>
      </c>
      <c r="C2617" s="12" t="s">
        <v>7099</v>
      </c>
      <c r="D2617" s="12" t="s">
        <v>12</v>
      </c>
      <c r="E2617" s="6" t="s">
        <v>4</v>
      </c>
      <c r="F2617" s="5">
        <f>decoded__2[[#This Row],[FRT_DEC]]-B2616</f>
        <v>44</v>
      </c>
      <c r="G2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INFO]]))),G2616)</f>
        <v>66</v>
      </c>
    </row>
    <row r="2618" spans="1:7" x14ac:dyDescent="0.25">
      <c r="A2618" s="12" t="s">
        <v>2969</v>
      </c>
      <c r="B2618" s="19">
        <v>1556342014042</v>
      </c>
      <c r="C2618" s="12" t="s">
        <v>7100</v>
      </c>
      <c r="D2618" s="12" t="s">
        <v>8</v>
      </c>
      <c r="E2618" s="6" t="s">
        <v>4080</v>
      </c>
      <c r="F2618" s="5">
        <f>decoded__2[[#This Row],[FRT_DEC]]-B2617</f>
        <v>4</v>
      </c>
      <c r="G2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INFO]]))),G2617)</f>
        <v>66</v>
      </c>
    </row>
    <row r="2619" spans="1:7" x14ac:dyDescent="0.25">
      <c r="A2619" s="12" t="s">
        <v>2970</v>
      </c>
      <c r="B2619" s="19">
        <v>1556342015323</v>
      </c>
      <c r="C2619" s="12" t="s">
        <v>7101</v>
      </c>
      <c r="D2619" s="12" t="s">
        <v>15</v>
      </c>
      <c r="E2619" s="6" t="s">
        <v>7102</v>
      </c>
      <c r="F2619" s="5">
        <f>decoded__2[[#This Row],[FRT_DEC]]-B2618</f>
        <v>1281</v>
      </c>
      <c r="G2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INFO]]))),G2618)</f>
        <v>66</v>
      </c>
    </row>
    <row r="2620" spans="1:7" x14ac:dyDescent="0.25">
      <c r="A2620" s="12" t="s">
        <v>2971</v>
      </c>
      <c r="B2620" s="19">
        <v>1556342015327</v>
      </c>
      <c r="C2620" s="12" t="s">
        <v>7103</v>
      </c>
      <c r="D2620" s="12" t="s">
        <v>15</v>
      </c>
      <c r="E2620" s="6" t="s">
        <v>3987</v>
      </c>
      <c r="F2620" s="5">
        <f>decoded__2[[#This Row],[FRT_DEC]]-B2619</f>
        <v>4</v>
      </c>
      <c r="G2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INFO]]))),G2619)</f>
        <v>66</v>
      </c>
    </row>
    <row r="2621" spans="1:7" x14ac:dyDescent="0.25">
      <c r="A2621" s="12" t="s">
        <v>2972</v>
      </c>
      <c r="B2621" s="19">
        <v>1556342015329</v>
      </c>
      <c r="C2621" s="12" t="s">
        <v>7104</v>
      </c>
      <c r="D2621" s="12" t="s">
        <v>3744</v>
      </c>
      <c r="E2621" s="6" t="s">
        <v>7105</v>
      </c>
      <c r="F2621" s="5">
        <f>decoded__2[[#This Row],[FRT_DEC]]-B2620</f>
        <v>2</v>
      </c>
      <c r="G2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INFO]]))),G2620)</f>
        <v>66</v>
      </c>
    </row>
    <row r="2622" spans="1:7" x14ac:dyDescent="0.25">
      <c r="A2622" s="12" t="s">
        <v>2973</v>
      </c>
      <c r="B2622" s="19">
        <v>1556342015332</v>
      </c>
      <c r="C2622" s="12" t="s">
        <v>7106</v>
      </c>
      <c r="D2622" s="12" t="s">
        <v>3744</v>
      </c>
      <c r="E2622" s="6" t="s">
        <v>3988</v>
      </c>
      <c r="F2622" s="5">
        <f>decoded__2[[#This Row],[FRT_DEC]]-B2621</f>
        <v>3</v>
      </c>
      <c r="G2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INFO]]))),G2621)</f>
        <v>66</v>
      </c>
    </row>
    <row r="2623" spans="1:7" x14ac:dyDescent="0.25">
      <c r="A2623" s="12" t="s">
        <v>2974</v>
      </c>
      <c r="B2623" s="19">
        <v>1556342015366</v>
      </c>
      <c r="C2623" s="12" t="s">
        <v>7107</v>
      </c>
      <c r="D2623" s="12" t="s">
        <v>3765</v>
      </c>
      <c r="E2623" s="6" t="s">
        <v>3766</v>
      </c>
      <c r="F2623" s="5">
        <f>decoded__2[[#This Row],[FRT_DEC]]-B2622</f>
        <v>34</v>
      </c>
      <c r="G2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INFO]]))),G2622)</f>
        <v>66</v>
      </c>
    </row>
    <row r="2624" spans="1:7" ht="30" x14ac:dyDescent="0.25">
      <c r="A2624" s="12" t="s">
        <v>2975</v>
      </c>
      <c r="B2624" s="19">
        <v>1556342015369</v>
      </c>
      <c r="C2624" s="12" t="s">
        <v>7108</v>
      </c>
      <c r="D2624" s="12" t="s">
        <v>267</v>
      </c>
      <c r="E2624" s="6" t="s">
        <v>281</v>
      </c>
      <c r="F2624" s="5">
        <f>decoded__2[[#This Row],[FRT_DEC]]-B2623</f>
        <v>3</v>
      </c>
      <c r="G2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INFO]]))),G2623)</f>
        <v>66</v>
      </c>
    </row>
    <row r="2625" spans="1:7" x14ac:dyDescent="0.25">
      <c r="A2625" s="12" t="s">
        <v>2976</v>
      </c>
      <c r="B2625" s="19">
        <v>1556342015372</v>
      </c>
      <c r="C2625" s="12" t="s">
        <v>7109</v>
      </c>
      <c r="D2625" s="12" t="s">
        <v>269</v>
      </c>
      <c r="E2625" s="6" t="s">
        <v>283</v>
      </c>
      <c r="F2625" s="5">
        <f>decoded__2[[#This Row],[FRT_DEC]]-B2624</f>
        <v>3</v>
      </c>
      <c r="G2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INFO]]))),G2624)</f>
        <v>66</v>
      </c>
    </row>
    <row r="2626" spans="1:7" x14ac:dyDescent="0.25">
      <c r="A2626" s="12" t="s">
        <v>2977</v>
      </c>
      <c r="B2626" s="19">
        <v>1556342015377</v>
      </c>
      <c r="C2626" s="12" t="s">
        <v>7110</v>
      </c>
      <c r="D2626" s="12" t="s">
        <v>1131</v>
      </c>
      <c r="E2626" s="6" t="s">
        <v>2132</v>
      </c>
      <c r="F2626" s="5">
        <f>decoded__2[[#This Row],[FRT_DEC]]-B2625</f>
        <v>5</v>
      </c>
      <c r="G2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INFO]]))),G2625)</f>
        <v>66</v>
      </c>
    </row>
    <row r="2627" spans="1:7" x14ac:dyDescent="0.25">
      <c r="A2627" s="12" t="s">
        <v>2978</v>
      </c>
      <c r="B2627" s="19">
        <v>1556342015383</v>
      </c>
      <c r="C2627" s="12" t="s">
        <v>7111</v>
      </c>
      <c r="D2627" s="12" t="s">
        <v>97</v>
      </c>
      <c r="E2627" s="6" t="s">
        <v>2133</v>
      </c>
      <c r="F2627" s="5">
        <f>decoded__2[[#This Row],[FRT_DEC]]-B2626</f>
        <v>6</v>
      </c>
      <c r="G2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INFO]]))),G2626)</f>
        <v>66</v>
      </c>
    </row>
    <row r="2628" spans="1:7" x14ac:dyDescent="0.25">
      <c r="A2628" s="12" t="s">
        <v>2979</v>
      </c>
      <c r="B2628" s="19">
        <v>1556342015387</v>
      </c>
      <c r="C2628" s="12" t="s">
        <v>7112</v>
      </c>
      <c r="D2628" s="12" t="s">
        <v>97</v>
      </c>
      <c r="E2628" s="6" t="s">
        <v>2134</v>
      </c>
      <c r="F2628" s="5">
        <f>decoded__2[[#This Row],[FRT_DEC]]-B2627</f>
        <v>4</v>
      </c>
      <c r="G2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INFO]]))),G2627)</f>
        <v>66</v>
      </c>
    </row>
    <row r="2629" spans="1:7" x14ac:dyDescent="0.25">
      <c r="A2629" s="12" t="s">
        <v>2980</v>
      </c>
      <c r="B2629" s="19">
        <v>1556342015398</v>
      </c>
      <c r="C2629" s="12" t="s">
        <v>7113</v>
      </c>
      <c r="D2629" s="12" t="s">
        <v>272</v>
      </c>
      <c r="E2629" s="6" t="s">
        <v>7114</v>
      </c>
      <c r="F2629" s="5">
        <f>decoded__2[[#This Row],[FRT_DEC]]-B2628</f>
        <v>11</v>
      </c>
      <c r="G2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INFO]]))),G2628)</f>
        <v>66</v>
      </c>
    </row>
    <row r="2630" spans="1:7" x14ac:dyDescent="0.25">
      <c r="A2630" s="12" t="s">
        <v>2981</v>
      </c>
      <c r="B2630" s="19">
        <v>1556342015926</v>
      </c>
      <c r="C2630" s="12" t="s">
        <v>7115</v>
      </c>
      <c r="D2630" s="12" t="s">
        <v>1131</v>
      </c>
      <c r="E2630" s="6" t="s">
        <v>2135</v>
      </c>
      <c r="F2630" s="5">
        <f>decoded__2[[#This Row],[FRT_DEC]]-B2629</f>
        <v>528</v>
      </c>
      <c r="G2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INFO]]))),G2629)</f>
        <v>66</v>
      </c>
    </row>
    <row r="2631" spans="1:7" x14ac:dyDescent="0.25">
      <c r="A2631" s="12" t="s">
        <v>2982</v>
      </c>
      <c r="B2631" s="19">
        <v>1556342015931</v>
      </c>
      <c r="C2631" s="12" t="s">
        <v>7116</v>
      </c>
      <c r="D2631" s="12" t="s">
        <v>97</v>
      </c>
      <c r="E2631" s="6" t="s">
        <v>2136</v>
      </c>
      <c r="F2631" s="5">
        <f>decoded__2[[#This Row],[FRT_DEC]]-B2630</f>
        <v>5</v>
      </c>
      <c r="G2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INFO]]))),G2630)</f>
        <v>66</v>
      </c>
    </row>
    <row r="2632" spans="1:7" x14ac:dyDescent="0.25">
      <c r="A2632" s="12" t="s">
        <v>2983</v>
      </c>
      <c r="B2632" s="19">
        <v>1556342015957</v>
      </c>
      <c r="C2632" s="12" t="s">
        <v>7117</v>
      </c>
      <c r="D2632" s="12" t="s">
        <v>3727</v>
      </c>
      <c r="E2632" s="6" t="s">
        <v>7118</v>
      </c>
      <c r="F2632" s="5">
        <f>decoded__2[[#This Row],[FRT_DEC]]-B2631</f>
        <v>26</v>
      </c>
      <c r="G2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INFO]]))),G2631)</f>
        <v>66</v>
      </c>
    </row>
    <row r="2633" spans="1:7" x14ac:dyDescent="0.25">
      <c r="A2633" s="12" t="s">
        <v>2984</v>
      </c>
      <c r="B2633" s="19">
        <v>1556342016102</v>
      </c>
      <c r="C2633" s="12" t="s">
        <v>7119</v>
      </c>
      <c r="D2633" s="12" t="s">
        <v>289</v>
      </c>
      <c r="E2633" s="6" t="s">
        <v>7120</v>
      </c>
      <c r="F2633" s="5">
        <f>decoded__2[[#This Row],[FRT_DEC]]-B2632</f>
        <v>145</v>
      </c>
      <c r="G2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INFO]]))),G2632)</f>
        <v>66</v>
      </c>
    </row>
    <row r="2634" spans="1:7" x14ac:dyDescent="0.25">
      <c r="A2634" s="12" t="s">
        <v>2985</v>
      </c>
      <c r="B2634" s="19">
        <v>1556342017418</v>
      </c>
      <c r="C2634" s="12" t="s">
        <v>7121</v>
      </c>
      <c r="D2634" s="12" t="s">
        <v>109</v>
      </c>
      <c r="E2634" s="6" t="s">
        <v>4099</v>
      </c>
      <c r="F2634" s="5">
        <f>decoded__2[[#This Row],[FRT_DEC]]-B2633</f>
        <v>1316</v>
      </c>
      <c r="G2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INFO]]))),G2633)</f>
        <v>66</v>
      </c>
    </row>
    <row r="2635" spans="1:7" x14ac:dyDescent="0.25">
      <c r="A2635" s="12" t="s">
        <v>2986</v>
      </c>
      <c r="B2635" s="19">
        <v>1556342017420</v>
      </c>
      <c r="C2635" s="12" t="s">
        <v>7122</v>
      </c>
      <c r="D2635" s="12" t="s">
        <v>3742</v>
      </c>
      <c r="E2635" s="6" t="s">
        <v>7123</v>
      </c>
      <c r="F2635" s="5">
        <f>decoded__2[[#This Row],[FRT_DEC]]-B2634</f>
        <v>2</v>
      </c>
      <c r="G2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INFO]]))),G2634)</f>
        <v>66</v>
      </c>
    </row>
    <row r="2636" spans="1:7" x14ac:dyDescent="0.25">
      <c r="A2636" s="12" t="s">
        <v>2987</v>
      </c>
      <c r="B2636" s="19">
        <v>1556342017423</v>
      </c>
      <c r="C2636" s="12" t="s">
        <v>7124</v>
      </c>
      <c r="D2636" s="12" t="s">
        <v>3742</v>
      </c>
      <c r="E2636" s="6" t="s">
        <v>3982</v>
      </c>
      <c r="F2636" s="5">
        <f>decoded__2[[#This Row],[FRT_DEC]]-B2635</f>
        <v>3</v>
      </c>
      <c r="G2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INFO]]))),G2635)</f>
        <v>66</v>
      </c>
    </row>
    <row r="2637" spans="1:7" x14ac:dyDescent="0.25">
      <c r="A2637" s="12" t="s">
        <v>2988</v>
      </c>
      <c r="B2637" s="19">
        <v>1556342017461</v>
      </c>
      <c r="C2637" s="12" t="s">
        <v>7125</v>
      </c>
      <c r="D2637" s="12" t="s">
        <v>1131</v>
      </c>
      <c r="E2637" s="6" t="s">
        <v>2137</v>
      </c>
      <c r="F2637" s="5">
        <f>decoded__2[[#This Row],[FRT_DEC]]-B2636</f>
        <v>38</v>
      </c>
      <c r="G2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INFO]]))),G2636)</f>
        <v>66</v>
      </c>
    </row>
    <row r="2638" spans="1:7" x14ac:dyDescent="0.25">
      <c r="A2638" s="12" t="s">
        <v>2989</v>
      </c>
      <c r="B2638" s="19">
        <v>1556342017465</v>
      </c>
      <c r="C2638" s="12" t="s">
        <v>7126</v>
      </c>
      <c r="D2638" s="12" t="s">
        <v>97</v>
      </c>
      <c r="E2638" s="6" t="s">
        <v>2138</v>
      </c>
      <c r="F2638" s="5">
        <f>decoded__2[[#This Row],[FRT_DEC]]-B2637</f>
        <v>4</v>
      </c>
      <c r="G2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INFO]]))),G2637)</f>
        <v>66</v>
      </c>
    </row>
    <row r="2639" spans="1:7" x14ac:dyDescent="0.25">
      <c r="A2639" s="12" t="s">
        <v>2990</v>
      </c>
      <c r="B2639" s="19">
        <v>1556342017619</v>
      </c>
      <c r="C2639" s="12" t="s">
        <v>7127</v>
      </c>
      <c r="D2639" s="12" t="s">
        <v>110</v>
      </c>
      <c r="E2639" s="6" t="s">
        <v>290</v>
      </c>
      <c r="F2639" s="5">
        <f>decoded__2[[#This Row],[FRT_DEC]]-B2638</f>
        <v>154</v>
      </c>
      <c r="G2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INFO]]))),G2638)</f>
        <v>66</v>
      </c>
    </row>
    <row r="2640" spans="1:7" x14ac:dyDescent="0.25">
      <c r="A2640" s="12" t="s">
        <v>2991</v>
      </c>
      <c r="B2640" s="19">
        <v>1556342017624</v>
      </c>
      <c r="C2640" s="12" t="s">
        <v>7128</v>
      </c>
      <c r="D2640" s="12" t="s">
        <v>112</v>
      </c>
      <c r="E2640" s="6" t="s">
        <v>3769</v>
      </c>
      <c r="F2640" s="5">
        <f>decoded__2[[#This Row],[FRT_DEC]]-B2639</f>
        <v>5</v>
      </c>
      <c r="G2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INFO]]))),G2639)</f>
        <v>66</v>
      </c>
    </row>
    <row r="2641" spans="1:7" x14ac:dyDescent="0.25">
      <c r="A2641" s="12" t="s">
        <v>2992</v>
      </c>
      <c r="B2641" s="19">
        <v>1556342017644</v>
      </c>
      <c r="C2641" s="12" t="s">
        <v>7129</v>
      </c>
      <c r="D2641" s="12" t="s">
        <v>1131</v>
      </c>
      <c r="E2641" s="6" t="s">
        <v>2139</v>
      </c>
      <c r="F2641" s="5">
        <f>decoded__2[[#This Row],[FRT_DEC]]-B2640</f>
        <v>20</v>
      </c>
      <c r="G2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INFO]]))),G2640)</f>
        <v>66</v>
      </c>
    </row>
    <row r="2642" spans="1:7" x14ac:dyDescent="0.25">
      <c r="A2642" s="12" t="s">
        <v>2993</v>
      </c>
      <c r="B2642" s="19">
        <v>1556342017648</v>
      </c>
      <c r="C2642" s="12" t="s">
        <v>7130</v>
      </c>
      <c r="D2642" s="12" t="s">
        <v>97</v>
      </c>
      <c r="E2642" s="6" t="s">
        <v>2140</v>
      </c>
      <c r="F2642" s="5">
        <f>decoded__2[[#This Row],[FRT_DEC]]-B2641</f>
        <v>4</v>
      </c>
      <c r="G2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INFO]]))),G2641)</f>
        <v>66</v>
      </c>
    </row>
    <row r="2643" spans="1:7" x14ac:dyDescent="0.25">
      <c r="A2643" s="12" t="s">
        <v>2994</v>
      </c>
      <c r="B2643" s="19">
        <v>1556342017736</v>
      </c>
      <c r="C2643" s="12" t="s">
        <v>7131</v>
      </c>
      <c r="D2643" s="12" t="s">
        <v>1131</v>
      </c>
      <c r="E2643" s="6" t="s">
        <v>2141</v>
      </c>
      <c r="F2643" s="5">
        <f>decoded__2[[#This Row],[FRT_DEC]]-B2642</f>
        <v>88</v>
      </c>
      <c r="G2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INFO]]))),G2642)</f>
        <v>66</v>
      </c>
    </row>
    <row r="2644" spans="1:7" x14ac:dyDescent="0.25">
      <c r="A2644" s="12" t="s">
        <v>2995</v>
      </c>
      <c r="B2644" s="19">
        <v>1556342017741</v>
      </c>
      <c r="C2644" s="12" t="s">
        <v>7132</v>
      </c>
      <c r="D2644" s="12" t="s">
        <v>97</v>
      </c>
      <c r="E2644" s="6" t="s">
        <v>2142</v>
      </c>
      <c r="F2644" s="5">
        <f>decoded__2[[#This Row],[FRT_DEC]]-B2643</f>
        <v>5</v>
      </c>
      <c r="G2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INFO]]))),G2643)</f>
        <v>66</v>
      </c>
    </row>
    <row r="2645" spans="1:7" x14ac:dyDescent="0.25">
      <c r="A2645" s="12" t="s">
        <v>2996</v>
      </c>
      <c r="B2645" s="19">
        <v>1556342017746</v>
      </c>
      <c r="C2645" s="12" t="s">
        <v>7133</v>
      </c>
      <c r="D2645" s="12" t="s">
        <v>11</v>
      </c>
      <c r="E2645" s="6" t="s">
        <v>4006</v>
      </c>
      <c r="F2645" s="5">
        <f>decoded__2[[#This Row],[FRT_DEC]]-B2644</f>
        <v>5</v>
      </c>
      <c r="G2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INFO]]))),G2644)</f>
        <v>66</v>
      </c>
    </row>
    <row r="2646" spans="1:7" x14ac:dyDescent="0.25">
      <c r="A2646" s="12" t="s">
        <v>2997</v>
      </c>
      <c r="B2646" s="19">
        <v>1556342017819</v>
      </c>
      <c r="C2646" s="12" t="s">
        <v>7134</v>
      </c>
      <c r="D2646" s="12" t="s">
        <v>52</v>
      </c>
      <c r="E2646" s="6" t="s">
        <v>2078</v>
      </c>
      <c r="F2646" s="5">
        <f>decoded__2[[#This Row],[FRT_DEC]]-B2645</f>
        <v>73</v>
      </c>
      <c r="G2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INFO]]))),G2645)</f>
        <v>66</v>
      </c>
    </row>
    <row r="2647" spans="1:7" x14ac:dyDescent="0.25">
      <c r="A2647" s="12" t="s">
        <v>2998</v>
      </c>
      <c r="B2647" s="19">
        <v>1556342017822</v>
      </c>
      <c r="C2647" s="12" t="s">
        <v>7135</v>
      </c>
      <c r="D2647" s="12" t="s">
        <v>2079</v>
      </c>
      <c r="E2647" s="6" t="s">
        <v>4077</v>
      </c>
      <c r="F2647" s="5">
        <f>decoded__2[[#This Row],[FRT_DEC]]-B2646</f>
        <v>3</v>
      </c>
      <c r="G2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INFO]]))),G2646)</f>
        <v>66</v>
      </c>
    </row>
    <row r="2648" spans="1:7" x14ac:dyDescent="0.25">
      <c r="A2648" s="12" t="s">
        <v>2999</v>
      </c>
      <c r="B2648" s="19">
        <v>1556342017863</v>
      </c>
      <c r="C2648" s="12" t="s">
        <v>7136</v>
      </c>
      <c r="D2648" s="12" t="s">
        <v>12</v>
      </c>
      <c r="E2648" s="6" t="s">
        <v>4</v>
      </c>
      <c r="F2648" s="5">
        <f>decoded__2[[#This Row],[FRT_DEC]]-B2647</f>
        <v>41</v>
      </c>
      <c r="G2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INFO]]))),G2647)</f>
        <v>66</v>
      </c>
    </row>
    <row r="2649" spans="1:7" x14ac:dyDescent="0.25">
      <c r="A2649" s="12" t="s">
        <v>3000</v>
      </c>
      <c r="B2649" s="19">
        <v>1556342017868</v>
      </c>
      <c r="C2649" s="12" t="s">
        <v>7137</v>
      </c>
      <c r="D2649" s="12" t="s">
        <v>8</v>
      </c>
      <c r="E2649" s="6" t="s">
        <v>4089</v>
      </c>
      <c r="F2649" s="5">
        <f>decoded__2[[#This Row],[FRT_DEC]]-B2648</f>
        <v>5</v>
      </c>
      <c r="G2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INFO]]))),G2648)</f>
        <v>66</v>
      </c>
    </row>
    <row r="2650" spans="1:7" x14ac:dyDescent="0.25">
      <c r="A2650" s="12" t="s">
        <v>3001</v>
      </c>
      <c r="B2650" s="19">
        <v>1556342018071</v>
      </c>
      <c r="C2650" s="12" t="s">
        <v>7138</v>
      </c>
      <c r="D2650" s="12" t="s">
        <v>13</v>
      </c>
      <c r="E2650" s="6" t="s">
        <v>5</v>
      </c>
      <c r="F2650" s="5">
        <f>decoded__2[[#This Row],[FRT_DEC]]-B2649</f>
        <v>203</v>
      </c>
      <c r="G2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INFO]]))),G2649)</f>
        <v>66</v>
      </c>
    </row>
    <row r="2651" spans="1:7" x14ac:dyDescent="0.25">
      <c r="A2651" s="12" t="s">
        <v>3002</v>
      </c>
      <c r="B2651" s="19">
        <v>1556342018075</v>
      </c>
      <c r="C2651" s="12" t="s">
        <v>7139</v>
      </c>
      <c r="D2651" s="12" t="s">
        <v>11</v>
      </c>
      <c r="E2651" s="6" t="s">
        <v>4010</v>
      </c>
      <c r="F2651" s="5">
        <f>decoded__2[[#This Row],[FRT_DEC]]-B2650</f>
        <v>4</v>
      </c>
      <c r="G2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INFO]]))),G2650)</f>
        <v>66</v>
      </c>
    </row>
    <row r="2652" spans="1:7" x14ac:dyDescent="0.25">
      <c r="A2652" s="12" t="s">
        <v>3003</v>
      </c>
      <c r="B2652" s="19">
        <v>1556342018147</v>
      </c>
      <c r="C2652" s="12" t="s">
        <v>7140</v>
      </c>
      <c r="D2652" s="12" t="s">
        <v>12</v>
      </c>
      <c r="E2652" s="6" t="s">
        <v>4</v>
      </c>
      <c r="F2652" s="5">
        <f>decoded__2[[#This Row],[FRT_DEC]]-B2651</f>
        <v>72</v>
      </c>
      <c r="G2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INFO]]))),G2651)</f>
        <v>66</v>
      </c>
    </row>
    <row r="2653" spans="1:7" x14ac:dyDescent="0.25">
      <c r="A2653" s="12" t="s">
        <v>3004</v>
      </c>
      <c r="B2653" s="19">
        <v>1556342018151</v>
      </c>
      <c r="C2653" s="12" t="s">
        <v>7141</v>
      </c>
      <c r="D2653" s="12" t="s">
        <v>14</v>
      </c>
      <c r="E2653" s="6" t="s">
        <v>6</v>
      </c>
      <c r="F2653" s="5">
        <f>decoded__2[[#This Row],[FRT_DEC]]-B2652</f>
        <v>4</v>
      </c>
      <c r="G2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INFO]]))),G2652)</f>
        <v>66</v>
      </c>
    </row>
    <row r="2654" spans="1:7" x14ac:dyDescent="0.25">
      <c r="A2654" s="12" t="s">
        <v>3005</v>
      </c>
      <c r="B2654" s="19">
        <v>1556342018159</v>
      </c>
      <c r="C2654" s="12" t="s">
        <v>7142</v>
      </c>
      <c r="D2654" s="12" t="s">
        <v>14</v>
      </c>
      <c r="E2654" s="6" t="s">
        <v>71</v>
      </c>
      <c r="F2654" s="5">
        <f>decoded__2[[#This Row],[FRT_DEC]]-B2653</f>
        <v>8</v>
      </c>
      <c r="G2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INFO]]))),G2653)</f>
        <v>66</v>
      </c>
    </row>
    <row r="2655" spans="1:7" x14ac:dyDescent="0.25">
      <c r="A2655" s="12" t="s">
        <v>3006</v>
      </c>
      <c r="B2655" s="19">
        <v>1556342018207</v>
      </c>
      <c r="C2655" s="12" t="s">
        <v>7143</v>
      </c>
      <c r="D2655" s="12" t="s">
        <v>73</v>
      </c>
      <c r="E2655" s="6" t="s">
        <v>2080</v>
      </c>
      <c r="F2655" s="5">
        <f>decoded__2[[#This Row],[FRT_DEC]]-B2654</f>
        <v>48</v>
      </c>
      <c r="G2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INFO]]))),G2654)</f>
        <v>66</v>
      </c>
    </row>
    <row r="2656" spans="1:7" x14ac:dyDescent="0.25">
      <c r="A2656" s="12" t="s">
        <v>3007</v>
      </c>
      <c r="B2656" s="19">
        <v>1556342018228</v>
      </c>
      <c r="C2656" s="12" t="s">
        <v>7144</v>
      </c>
      <c r="D2656" s="12" t="s">
        <v>2081</v>
      </c>
      <c r="E2656" s="6" t="s">
        <v>2083</v>
      </c>
      <c r="F2656" s="5">
        <f>decoded__2[[#This Row],[FRT_DEC]]-B2655</f>
        <v>21</v>
      </c>
      <c r="G2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INFO]]))),G2655)</f>
        <v>66</v>
      </c>
    </row>
    <row r="2657" spans="1:7" x14ac:dyDescent="0.25">
      <c r="A2657" s="12" t="s">
        <v>3008</v>
      </c>
      <c r="B2657" s="19">
        <v>1556342018231</v>
      </c>
      <c r="C2657" s="12" t="s">
        <v>7145</v>
      </c>
      <c r="D2657" s="12" t="s">
        <v>8</v>
      </c>
      <c r="E2657" s="6" t="s">
        <v>4090</v>
      </c>
      <c r="F2657" s="5">
        <f>decoded__2[[#This Row],[FRT_DEC]]-B2656</f>
        <v>3</v>
      </c>
      <c r="G2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INFO]]))),G2656)</f>
        <v>66</v>
      </c>
    </row>
    <row r="2658" spans="1:7" x14ac:dyDescent="0.25">
      <c r="A2658" s="12" t="s">
        <v>3009</v>
      </c>
      <c r="B2658" s="19">
        <v>1556342018514</v>
      </c>
      <c r="C2658" s="12" t="s">
        <v>7146</v>
      </c>
      <c r="D2658" s="12" t="s">
        <v>55</v>
      </c>
      <c r="E2658" s="6" t="s">
        <v>3754</v>
      </c>
      <c r="F2658" s="5">
        <f>decoded__2[[#This Row],[FRT_DEC]]-B2657</f>
        <v>283</v>
      </c>
      <c r="G2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INFO]]))),G2657)</f>
        <v>66</v>
      </c>
    </row>
    <row r="2659" spans="1:7" x14ac:dyDescent="0.25">
      <c r="A2659" s="12" t="s">
        <v>3010</v>
      </c>
      <c r="B2659" s="19">
        <v>1556342018516</v>
      </c>
      <c r="C2659" s="12" t="s">
        <v>7147</v>
      </c>
      <c r="D2659" s="12" t="s">
        <v>3743</v>
      </c>
      <c r="E2659" s="6" t="s">
        <v>7148</v>
      </c>
      <c r="F2659" s="5">
        <f>decoded__2[[#This Row],[FRT_DEC]]-B2658</f>
        <v>2</v>
      </c>
      <c r="G2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INFO]]))),G2658)</f>
        <v>66</v>
      </c>
    </row>
    <row r="2660" spans="1:7" x14ac:dyDescent="0.25">
      <c r="A2660" s="12" t="s">
        <v>3011</v>
      </c>
      <c r="B2660" s="19">
        <v>1556342018519</v>
      </c>
      <c r="C2660" s="12" t="s">
        <v>7149</v>
      </c>
      <c r="D2660" s="12" t="s">
        <v>3743</v>
      </c>
      <c r="E2660" s="6" t="s">
        <v>3983</v>
      </c>
      <c r="F2660" s="5">
        <f>decoded__2[[#This Row],[FRT_DEC]]-B2659</f>
        <v>3</v>
      </c>
      <c r="G2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INFO]]))),G2659)</f>
        <v>66</v>
      </c>
    </row>
    <row r="2661" spans="1:7" ht="30" x14ac:dyDescent="0.25">
      <c r="A2661" s="12" t="s">
        <v>3012</v>
      </c>
      <c r="B2661" s="19">
        <v>1556342018542</v>
      </c>
      <c r="C2661" s="12" t="s">
        <v>7150</v>
      </c>
      <c r="D2661" s="12" t="s">
        <v>267</v>
      </c>
      <c r="E2661" s="6" t="s">
        <v>2119</v>
      </c>
      <c r="F2661" s="5">
        <f>decoded__2[[#This Row],[FRT_DEC]]-B2660</f>
        <v>23</v>
      </c>
      <c r="G2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INFO]]))),G2660)</f>
        <v>66</v>
      </c>
    </row>
    <row r="2662" spans="1:7" x14ac:dyDescent="0.25">
      <c r="A2662" s="12" t="s">
        <v>3013</v>
      </c>
      <c r="B2662" s="19">
        <v>1556342018547</v>
      </c>
      <c r="C2662" s="12" t="s">
        <v>7151</v>
      </c>
      <c r="D2662" s="12" t="s">
        <v>269</v>
      </c>
      <c r="E2662" s="6" t="s">
        <v>283</v>
      </c>
      <c r="F2662" s="5">
        <f>decoded__2[[#This Row],[FRT_DEC]]-B2661</f>
        <v>5</v>
      </c>
      <c r="G2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INFO]]))),G2661)</f>
        <v>66</v>
      </c>
    </row>
    <row r="2663" spans="1:7" x14ac:dyDescent="0.25">
      <c r="A2663" s="12" t="s">
        <v>3014</v>
      </c>
      <c r="B2663" s="19">
        <v>1556342018557</v>
      </c>
      <c r="C2663" s="12" t="s">
        <v>7152</v>
      </c>
      <c r="D2663" s="12" t="s">
        <v>291</v>
      </c>
      <c r="E2663" s="6" t="s">
        <v>4055</v>
      </c>
      <c r="F2663" s="5">
        <f>decoded__2[[#This Row],[FRT_DEC]]-B2662</f>
        <v>10</v>
      </c>
      <c r="G2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INFO]]))),G2662)</f>
        <v>66</v>
      </c>
    </row>
    <row r="2664" spans="1:7" x14ac:dyDescent="0.25">
      <c r="A2664" s="12" t="s">
        <v>3015</v>
      </c>
      <c r="B2664" s="19">
        <v>1556342018562</v>
      </c>
      <c r="C2664" s="12" t="s">
        <v>7153</v>
      </c>
      <c r="D2664" s="12" t="s">
        <v>11</v>
      </c>
      <c r="E2664" s="6" t="s">
        <v>4011</v>
      </c>
      <c r="F2664" s="5">
        <f>decoded__2[[#This Row],[FRT_DEC]]-B2663</f>
        <v>5</v>
      </c>
      <c r="G2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INFO]]))),G2663)</f>
        <v>66</v>
      </c>
    </row>
    <row r="2665" spans="1:7" x14ac:dyDescent="0.25">
      <c r="A2665" s="12" t="s">
        <v>3016</v>
      </c>
      <c r="B2665" s="19">
        <v>1556342018585</v>
      </c>
      <c r="C2665" s="12" t="s">
        <v>7154</v>
      </c>
      <c r="D2665" s="12" t="s">
        <v>52</v>
      </c>
      <c r="E2665" s="6" t="s">
        <v>56</v>
      </c>
      <c r="F2665" s="5">
        <f>decoded__2[[#This Row],[FRT_DEC]]-B2664</f>
        <v>23</v>
      </c>
      <c r="G2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INFO]]))),G2664)</f>
        <v>66</v>
      </c>
    </row>
    <row r="2666" spans="1:7" x14ac:dyDescent="0.25">
      <c r="A2666" s="12" t="s">
        <v>3017</v>
      </c>
      <c r="B2666" s="19">
        <v>1556342018590</v>
      </c>
      <c r="C2666" s="12" t="s">
        <v>7155</v>
      </c>
      <c r="D2666" s="12" t="s">
        <v>272</v>
      </c>
      <c r="E2666" s="6" t="s">
        <v>7156</v>
      </c>
      <c r="F2666" s="5">
        <f>decoded__2[[#This Row],[FRT_DEC]]-B2665</f>
        <v>5</v>
      </c>
      <c r="G2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INFO]]))),G2665)</f>
        <v>66</v>
      </c>
    </row>
    <row r="2667" spans="1:7" x14ac:dyDescent="0.25">
      <c r="A2667" s="12" t="s">
        <v>3018</v>
      </c>
      <c r="B2667" s="19">
        <v>1556342018597</v>
      </c>
      <c r="C2667" s="12" t="s">
        <v>7157</v>
      </c>
      <c r="D2667" s="12" t="s">
        <v>1131</v>
      </c>
      <c r="E2667" s="6" t="s">
        <v>2143</v>
      </c>
      <c r="F2667" s="5">
        <f>decoded__2[[#This Row],[FRT_DEC]]-B2666</f>
        <v>7</v>
      </c>
      <c r="G2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INFO]]))),G2666)</f>
        <v>66</v>
      </c>
    </row>
    <row r="2668" spans="1:7" x14ac:dyDescent="0.25">
      <c r="A2668" s="12" t="s">
        <v>3019</v>
      </c>
      <c r="B2668" s="19">
        <v>1556342018601</v>
      </c>
      <c r="C2668" s="12" t="s">
        <v>7158</v>
      </c>
      <c r="D2668" s="12" t="s">
        <v>1131</v>
      </c>
      <c r="E2668" s="6" t="s">
        <v>2144</v>
      </c>
      <c r="F2668" s="5">
        <f>decoded__2[[#This Row],[FRT_DEC]]-B2667</f>
        <v>4</v>
      </c>
      <c r="G2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INFO]]))),G2667)</f>
        <v>66</v>
      </c>
    </row>
    <row r="2669" spans="1:7" x14ac:dyDescent="0.25">
      <c r="A2669" s="12" t="s">
        <v>3020</v>
      </c>
      <c r="B2669" s="19">
        <v>1556342018622</v>
      </c>
      <c r="C2669" s="12" t="s">
        <v>7159</v>
      </c>
      <c r="D2669" s="12" t="s">
        <v>97</v>
      </c>
      <c r="E2669" s="6" t="s">
        <v>2131</v>
      </c>
      <c r="F2669" s="5">
        <f>decoded__2[[#This Row],[FRT_DEC]]-B2668</f>
        <v>21</v>
      </c>
      <c r="G2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INFO]]))),G2668)</f>
        <v>66</v>
      </c>
    </row>
    <row r="2670" spans="1:7" x14ac:dyDescent="0.25">
      <c r="A2670" s="12" t="s">
        <v>3021</v>
      </c>
      <c r="B2670" s="19">
        <v>1556342018645</v>
      </c>
      <c r="C2670" s="12" t="s">
        <v>7160</v>
      </c>
      <c r="D2670" s="12" t="s">
        <v>3726</v>
      </c>
      <c r="E2670" s="6" t="s">
        <v>7161</v>
      </c>
      <c r="F2670" s="5">
        <f>decoded__2[[#This Row],[FRT_DEC]]-B2669</f>
        <v>23</v>
      </c>
      <c r="G2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INFO]]))),G2669)</f>
        <v>66</v>
      </c>
    </row>
    <row r="2671" spans="1:7" x14ac:dyDescent="0.25">
      <c r="A2671" s="12" t="s">
        <v>3022</v>
      </c>
      <c r="B2671" s="19">
        <v>1556342018648</v>
      </c>
      <c r="C2671" s="12" t="s">
        <v>7162</v>
      </c>
      <c r="D2671" s="12" t="s">
        <v>3726</v>
      </c>
      <c r="E2671" s="6" t="s">
        <v>3986</v>
      </c>
      <c r="F2671" s="5">
        <f>decoded__2[[#This Row],[FRT_DEC]]-B2670</f>
        <v>3</v>
      </c>
      <c r="G2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INFO]]))),G2670)</f>
        <v>66</v>
      </c>
    </row>
    <row r="2672" spans="1:7" x14ac:dyDescent="0.25">
      <c r="A2672" s="12" t="s">
        <v>3023</v>
      </c>
      <c r="B2672" s="19">
        <v>1556342019460</v>
      </c>
      <c r="C2672" s="12" t="s">
        <v>7163</v>
      </c>
      <c r="D2672" s="12" t="s">
        <v>275</v>
      </c>
      <c r="E2672" s="6" t="s">
        <v>7098</v>
      </c>
      <c r="F2672" s="5">
        <f>decoded__2[[#This Row],[FRT_DEC]]-B2671</f>
        <v>812</v>
      </c>
      <c r="G2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INFO]]))),G2671)</f>
        <v>66</v>
      </c>
    </row>
    <row r="2673" spans="1:7" x14ac:dyDescent="0.25">
      <c r="A2673" s="12" t="s">
        <v>3024</v>
      </c>
      <c r="B2673" s="19">
        <v>1556342019501</v>
      </c>
      <c r="C2673" s="12" t="s">
        <v>7164</v>
      </c>
      <c r="D2673" s="12" t="s">
        <v>12</v>
      </c>
      <c r="E2673" s="6" t="s">
        <v>4</v>
      </c>
      <c r="F2673" s="5">
        <f>decoded__2[[#This Row],[FRT_DEC]]-B2672</f>
        <v>41</v>
      </c>
      <c r="G2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INFO]]))),G2672)</f>
        <v>66</v>
      </c>
    </row>
    <row r="2674" spans="1:7" x14ac:dyDescent="0.25">
      <c r="A2674" s="12" t="s">
        <v>3025</v>
      </c>
      <c r="B2674" s="19">
        <v>1556342019505</v>
      </c>
      <c r="C2674" s="12" t="s">
        <v>7165</v>
      </c>
      <c r="D2674" s="12" t="s">
        <v>8</v>
      </c>
      <c r="E2674" s="6" t="s">
        <v>4080</v>
      </c>
      <c r="F2674" s="5">
        <f>decoded__2[[#This Row],[FRT_DEC]]-B2673</f>
        <v>4</v>
      </c>
      <c r="G2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INFO]]))),G2673)</f>
        <v>66</v>
      </c>
    </row>
    <row r="2675" spans="1:7" x14ac:dyDescent="0.25">
      <c r="A2675" s="12" t="s">
        <v>3026</v>
      </c>
      <c r="B2675" s="19">
        <v>1556342020789</v>
      </c>
      <c r="C2675" s="12" t="s">
        <v>7166</v>
      </c>
      <c r="D2675" s="12" t="s">
        <v>15</v>
      </c>
      <c r="E2675" s="6" t="s">
        <v>7167</v>
      </c>
      <c r="F2675" s="5">
        <f>decoded__2[[#This Row],[FRT_DEC]]-B2674</f>
        <v>1284</v>
      </c>
      <c r="G2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INFO]]))),G2674)</f>
        <v>66</v>
      </c>
    </row>
    <row r="2676" spans="1:7" x14ac:dyDescent="0.25">
      <c r="A2676" s="12" t="s">
        <v>3027</v>
      </c>
      <c r="B2676" s="19">
        <v>1556342020793</v>
      </c>
      <c r="C2676" s="12" t="s">
        <v>7168</v>
      </c>
      <c r="D2676" s="12" t="s">
        <v>15</v>
      </c>
      <c r="E2676" s="6" t="s">
        <v>3987</v>
      </c>
      <c r="F2676" s="5">
        <f>decoded__2[[#This Row],[FRT_DEC]]-B2675</f>
        <v>4</v>
      </c>
      <c r="G2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INFO]]))),G2675)</f>
        <v>66</v>
      </c>
    </row>
    <row r="2677" spans="1:7" x14ac:dyDescent="0.25">
      <c r="A2677" s="12" t="s">
        <v>3028</v>
      </c>
      <c r="B2677" s="19">
        <v>1556342020795</v>
      </c>
      <c r="C2677" s="12" t="s">
        <v>7169</v>
      </c>
      <c r="D2677" s="12" t="s">
        <v>3744</v>
      </c>
      <c r="E2677" s="6" t="s">
        <v>7170</v>
      </c>
      <c r="F2677" s="5">
        <f>decoded__2[[#This Row],[FRT_DEC]]-B2676</f>
        <v>2</v>
      </c>
      <c r="G2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INFO]]))),G2676)</f>
        <v>66</v>
      </c>
    </row>
    <row r="2678" spans="1:7" x14ac:dyDescent="0.25">
      <c r="A2678" s="12" t="s">
        <v>3029</v>
      </c>
      <c r="B2678" s="19">
        <v>1556342020798</v>
      </c>
      <c r="C2678" s="12" t="s">
        <v>7171</v>
      </c>
      <c r="D2678" s="12" t="s">
        <v>3744</v>
      </c>
      <c r="E2678" s="6" t="s">
        <v>3988</v>
      </c>
      <c r="F2678" s="5">
        <f>decoded__2[[#This Row],[FRT_DEC]]-B2677</f>
        <v>3</v>
      </c>
      <c r="G2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INFO]]))),G2677)</f>
        <v>66</v>
      </c>
    </row>
    <row r="2679" spans="1:7" x14ac:dyDescent="0.25">
      <c r="A2679" s="12" t="s">
        <v>3030</v>
      </c>
      <c r="B2679" s="19">
        <v>1556342020879</v>
      </c>
      <c r="C2679" s="12" t="s">
        <v>7172</v>
      </c>
      <c r="D2679" s="12" t="s">
        <v>3765</v>
      </c>
      <c r="E2679" s="6" t="s">
        <v>3766</v>
      </c>
      <c r="F2679" s="5">
        <f>decoded__2[[#This Row],[FRT_DEC]]-B2678</f>
        <v>81</v>
      </c>
      <c r="G2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INFO]]))),G2678)</f>
        <v>66</v>
      </c>
    </row>
    <row r="2680" spans="1:7" ht="30" x14ac:dyDescent="0.25">
      <c r="A2680" s="12" t="s">
        <v>3031</v>
      </c>
      <c r="B2680" s="19">
        <v>1556342020881</v>
      </c>
      <c r="C2680" s="12" t="s">
        <v>7173</v>
      </c>
      <c r="D2680" s="12" t="s">
        <v>267</v>
      </c>
      <c r="E2680" s="6" t="s">
        <v>2163</v>
      </c>
      <c r="F2680" s="5">
        <f>decoded__2[[#This Row],[FRT_DEC]]-B2679</f>
        <v>2</v>
      </c>
      <c r="G2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INFO]]))),G2679)</f>
        <v>66</v>
      </c>
    </row>
    <row r="2681" spans="1:7" x14ac:dyDescent="0.25">
      <c r="A2681" s="12" t="s">
        <v>3032</v>
      </c>
      <c r="B2681" s="19">
        <v>1556342020884</v>
      </c>
      <c r="C2681" s="12" t="s">
        <v>7174</v>
      </c>
      <c r="D2681" s="12" t="s">
        <v>269</v>
      </c>
      <c r="E2681" s="6" t="s">
        <v>298</v>
      </c>
      <c r="F2681" s="5">
        <f>decoded__2[[#This Row],[FRT_DEC]]-B2680</f>
        <v>3</v>
      </c>
      <c r="G2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INFO]]))),G2680)</f>
        <v>66</v>
      </c>
    </row>
    <row r="2682" spans="1:7" x14ac:dyDescent="0.25">
      <c r="A2682" s="12" t="s">
        <v>3033</v>
      </c>
      <c r="B2682" s="19">
        <v>1556342020891</v>
      </c>
      <c r="C2682" s="12" t="s">
        <v>7175</v>
      </c>
      <c r="D2682" s="12" t="s">
        <v>57</v>
      </c>
      <c r="E2682" s="6" t="s">
        <v>58</v>
      </c>
      <c r="F2682" s="5">
        <f>decoded__2[[#This Row],[FRT_DEC]]-B2681</f>
        <v>7</v>
      </c>
      <c r="G2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INFO]]))),G2681)</f>
        <v>66</v>
      </c>
    </row>
    <row r="2683" spans="1:7" x14ac:dyDescent="0.25">
      <c r="A2683" s="12" t="s">
        <v>3034</v>
      </c>
      <c r="B2683" s="19">
        <v>1556342020896</v>
      </c>
      <c r="C2683" s="12" t="s">
        <v>7176</v>
      </c>
      <c r="D2683" s="12" t="s">
        <v>57</v>
      </c>
      <c r="E2683" s="6" t="s">
        <v>59</v>
      </c>
      <c r="F2683" s="5">
        <f>decoded__2[[#This Row],[FRT_DEC]]-B2682</f>
        <v>5</v>
      </c>
      <c r="G2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INFO]]))),G2682)</f>
        <v>66</v>
      </c>
    </row>
    <row r="2684" spans="1:7" x14ac:dyDescent="0.25">
      <c r="A2684" s="12" t="s">
        <v>3035</v>
      </c>
      <c r="B2684" s="19">
        <v>1556342020900</v>
      </c>
      <c r="C2684" s="12" t="s">
        <v>7177</v>
      </c>
      <c r="D2684" s="12" t="s">
        <v>57</v>
      </c>
      <c r="E2684" s="6" t="s">
        <v>60</v>
      </c>
      <c r="F2684" s="5">
        <f>decoded__2[[#This Row],[FRT_DEC]]-B2683</f>
        <v>4</v>
      </c>
      <c r="G2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INFO]]))),G2683)</f>
        <v>66</v>
      </c>
    </row>
    <row r="2685" spans="1:7" x14ac:dyDescent="0.25">
      <c r="A2685" s="12" t="s">
        <v>3036</v>
      </c>
      <c r="B2685" s="19">
        <v>1556342020904</v>
      </c>
      <c r="C2685" s="12" t="s">
        <v>7178</v>
      </c>
      <c r="D2685" s="12" t="s">
        <v>61</v>
      </c>
      <c r="E2685" s="6" t="s">
        <v>7179</v>
      </c>
      <c r="F2685" s="5">
        <f>decoded__2[[#This Row],[FRT_DEC]]-B2684</f>
        <v>4</v>
      </c>
      <c r="G2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INFO]]))),G2684)</f>
        <v>66</v>
      </c>
    </row>
    <row r="2686" spans="1:7" x14ac:dyDescent="0.25">
      <c r="A2686" s="12" t="s">
        <v>3037</v>
      </c>
      <c r="B2686" s="19">
        <v>1556342020907</v>
      </c>
      <c r="C2686" s="12" t="s">
        <v>7180</v>
      </c>
      <c r="D2686" s="12" t="s">
        <v>62</v>
      </c>
      <c r="E2686" s="6" t="s">
        <v>63</v>
      </c>
      <c r="F2686" s="5">
        <f>decoded__2[[#This Row],[FRT_DEC]]-B2685</f>
        <v>3</v>
      </c>
      <c r="G2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INFO]]))),G2685)</f>
        <v>66</v>
      </c>
    </row>
    <row r="2687" spans="1:7" x14ac:dyDescent="0.25">
      <c r="A2687" s="12" t="s">
        <v>3038</v>
      </c>
      <c r="B2687" s="19">
        <v>1556342020927</v>
      </c>
      <c r="C2687" s="12" t="s">
        <v>7181</v>
      </c>
      <c r="D2687" s="12" t="s">
        <v>1131</v>
      </c>
      <c r="E2687" s="6" t="s">
        <v>2132</v>
      </c>
      <c r="F2687" s="5">
        <f>decoded__2[[#This Row],[FRT_DEC]]-B2686</f>
        <v>20</v>
      </c>
      <c r="G2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INFO]]))),G2686)</f>
        <v>66</v>
      </c>
    </row>
    <row r="2688" spans="1:7" x14ac:dyDescent="0.25">
      <c r="A2688" s="12" t="s">
        <v>3039</v>
      </c>
      <c r="B2688" s="19">
        <v>1556342020932</v>
      </c>
      <c r="C2688" s="12" t="s">
        <v>7182</v>
      </c>
      <c r="D2688" s="12" t="s">
        <v>1131</v>
      </c>
      <c r="E2688" s="6" t="s">
        <v>2145</v>
      </c>
      <c r="F2688" s="5">
        <f>decoded__2[[#This Row],[FRT_DEC]]-B2687</f>
        <v>5</v>
      </c>
      <c r="G2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INFO]]))),G2687)</f>
        <v>66</v>
      </c>
    </row>
    <row r="2689" spans="1:7" x14ac:dyDescent="0.25">
      <c r="A2689" s="12" t="s">
        <v>3040</v>
      </c>
      <c r="B2689" s="19">
        <v>1556342020937</v>
      </c>
      <c r="C2689" s="12" t="s">
        <v>7183</v>
      </c>
      <c r="D2689" s="12" t="s">
        <v>65</v>
      </c>
      <c r="E2689" s="6" t="s">
        <v>66</v>
      </c>
      <c r="F2689" s="5">
        <f>decoded__2[[#This Row],[FRT_DEC]]-B2688</f>
        <v>5</v>
      </c>
      <c r="G2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INFO]]))),G2688)</f>
        <v>66</v>
      </c>
    </row>
    <row r="2690" spans="1:7" x14ac:dyDescent="0.25">
      <c r="A2690" s="12" t="s">
        <v>3041</v>
      </c>
      <c r="B2690" s="19">
        <v>1556342020947</v>
      </c>
      <c r="C2690" s="12" t="s">
        <v>7184</v>
      </c>
      <c r="D2690" s="12" t="s">
        <v>11</v>
      </c>
      <c r="E2690" s="6" t="s">
        <v>4023</v>
      </c>
      <c r="F2690" s="5">
        <f>decoded__2[[#This Row],[FRT_DEC]]-B2689</f>
        <v>10</v>
      </c>
      <c r="G2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INFO]]))),G2689)</f>
        <v>66</v>
      </c>
    </row>
    <row r="2691" spans="1:7" x14ac:dyDescent="0.25">
      <c r="A2691" s="12" t="s">
        <v>3042</v>
      </c>
      <c r="B2691" s="19">
        <v>1556342020959</v>
      </c>
      <c r="C2691" s="12" t="s">
        <v>7185</v>
      </c>
      <c r="D2691" s="12" t="s">
        <v>52</v>
      </c>
      <c r="E2691" s="6" t="s">
        <v>754</v>
      </c>
      <c r="F2691" s="5">
        <f>decoded__2[[#This Row],[FRT_DEC]]-B2690</f>
        <v>12</v>
      </c>
      <c r="G2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INFO]]))),G2690)</f>
        <v>66</v>
      </c>
    </row>
    <row r="2692" spans="1:7" x14ac:dyDescent="0.25">
      <c r="A2692" s="12" t="s">
        <v>3043</v>
      </c>
      <c r="B2692" s="19">
        <v>1556342020963</v>
      </c>
      <c r="C2692" s="12" t="s">
        <v>7186</v>
      </c>
      <c r="D2692" s="12" t="s">
        <v>11</v>
      </c>
      <c r="E2692" s="6" t="s">
        <v>4024</v>
      </c>
      <c r="F2692" s="5">
        <f>decoded__2[[#This Row],[FRT_DEC]]-B2691</f>
        <v>4</v>
      </c>
      <c r="G2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INFO]]))),G2691)</f>
        <v>66</v>
      </c>
    </row>
    <row r="2693" spans="1:7" x14ac:dyDescent="0.25">
      <c r="A2693" s="12" t="s">
        <v>3044</v>
      </c>
      <c r="B2693" s="19">
        <v>1556342020973</v>
      </c>
      <c r="C2693" s="12" t="s">
        <v>7187</v>
      </c>
      <c r="D2693" s="12" t="s">
        <v>52</v>
      </c>
      <c r="E2693" s="6" t="s">
        <v>64</v>
      </c>
      <c r="F2693" s="5">
        <f>decoded__2[[#This Row],[FRT_DEC]]-B2692</f>
        <v>10</v>
      </c>
      <c r="G2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INFO]]))),G2692)</f>
        <v>66</v>
      </c>
    </row>
    <row r="2694" spans="1:7" x14ac:dyDescent="0.25">
      <c r="A2694" s="12" t="s">
        <v>3045</v>
      </c>
      <c r="B2694" s="19">
        <v>1556342020976</v>
      </c>
      <c r="C2694" s="12" t="s">
        <v>7188</v>
      </c>
      <c r="D2694" s="12" t="s">
        <v>67</v>
      </c>
      <c r="E2694" s="6" t="s">
        <v>4100</v>
      </c>
      <c r="F2694" s="5">
        <f>decoded__2[[#This Row],[FRT_DEC]]-B2693</f>
        <v>3</v>
      </c>
      <c r="G2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INFO]]))),G2693)</f>
        <v>66</v>
      </c>
    </row>
    <row r="2695" spans="1:7" x14ac:dyDescent="0.25">
      <c r="A2695" s="12" t="s">
        <v>3046</v>
      </c>
      <c r="B2695" s="19">
        <v>1556342020982</v>
      </c>
      <c r="C2695" s="12" t="s">
        <v>7189</v>
      </c>
      <c r="D2695" s="12" t="s">
        <v>97</v>
      </c>
      <c r="E2695" s="6" t="s">
        <v>3741</v>
      </c>
      <c r="F2695" s="5">
        <f>decoded__2[[#This Row],[FRT_DEC]]-B2694</f>
        <v>6</v>
      </c>
      <c r="G2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INFO]]))),G2694)</f>
        <v>66</v>
      </c>
    </row>
    <row r="2696" spans="1:7" x14ac:dyDescent="0.25">
      <c r="A2696" s="12" t="s">
        <v>3047</v>
      </c>
      <c r="B2696" s="19">
        <v>1556342020987</v>
      </c>
      <c r="C2696" s="12" t="s">
        <v>7190</v>
      </c>
      <c r="D2696" s="12" t="s">
        <v>97</v>
      </c>
      <c r="E2696" s="6" t="s">
        <v>2127</v>
      </c>
      <c r="F2696" s="5">
        <f>decoded__2[[#This Row],[FRT_DEC]]-B2695</f>
        <v>5</v>
      </c>
      <c r="G2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INFO]]))),G2695)</f>
        <v>66</v>
      </c>
    </row>
    <row r="2697" spans="1:7" x14ac:dyDescent="0.25">
      <c r="A2697" s="12" t="s">
        <v>3048</v>
      </c>
      <c r="B2697" s="19">
        <v>1556342021001</v>
      </c>
      <c r="C2697" s="12" t="s">
        <v>7191</v>
      </c>
      <c r="D2697" s="12" t="s">
        <v>9</v>
      </c>
      <c r="E2697" s="6" t="s">
        <v>4002</v>
      </c>
      <c r="F2697" s="5">
        <f>decoded__2[[#This Row],[FRT_DEC]]-B2696</f>
        <v>14</v>
      </c>
      <c r="G2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INFO]]))),G2696)</f>
        <v>66</v>
      </c>
    </row>
    <row r="2698" spans="1:7" x14ac:dyDescent="0.25">
      <c r="A2698" s="12" t="s">
        <v>3049</v>
      </c>
      <c r="B2698" s="19">
        <v>1556342021013</v>
      </c>
      <c r="C2698" s="12" t="s">
        <v>7192</v>
      </c>
      <c r="D2698" s="12" t="s">
        <v>97</v>
      </c>
      <c r="E2698" s="6" t="s">
        <v>2146</v>
      </c>
      <c r="F2698" s="5">
        <f>decoded__2[[#This Row],[FRT_DEC]]-B2697</f>
        <v>12</v>
      </c>
      <c r="G2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INFO]]))),G2697)</f>
        <v>66</v>
      </c>
    </row>
    <row r="2699" spans="1:7" x14ac:dyDescent="0.25">
      <c r="A2699" s="12" t="s">
        <v>3050</v>
      </c>
      <c r="B2699" s="19">
        <v>1556342021846</v>
      </c>
      <c r="C2699" s="12" t="s">
        <v>7193</v>
      </c>
      <c r="D2699" s="12" t="s">
        <v>12</v>
      </c>
      <c r="E2699" s="6" t="s">
        <v>4</v>
      </c>
      <c r="F2699" s="5">
        <f>decoded__2[[#This Row],[FRT_DEC]]-B2698</f>
        <v>833</v>
      </c>
      <c r="G2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INFO]]))),G2698)</f>
        <v>66</v>
      </c>
    </row>
    <row r="2700" spans="1:7" x14ac:dyDescent="0.25">
      <c r="A2700" s="12" t="s">
        <v>3051</v>
      </c>
      <c r="B2700" s="19">
        <v>1556342021851</v>
      </c>
      <c r="C2700" s="12" t="s">
        <v>7194</v>
      </c>
      <c r="D2700" s="12" t="s">
        <v>8</v>
      </c>
      <c r="E2700" s="6" t="s">
        <v>4682</v>
      </c>
      <c r="F2700" s="5">
        <f>decoded__2[[#This Row],[FRT_DEC]]-B2699</f>
        <v>5</v>
      </c>
      <c r="G2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INFO]]))),G2699)</f>
        <v>66</v>
      </c>
    </row>
    <row r="2701" spans="1:7" x14ac:dyDescent="0.25">
      <c r="A2701" s="12" t="s">
        <v>3052</v>
      </c>
      <c r="B2701" s="19">
        <v>1556342021948</v>
      </c>
      <c r="C2701" s="12" t="s">
        <v>7195</v>
      </c>
      <c r="D2701" s="12" t="s">
        <v>12</v>
      </c>
      <c r="E2701" s="6" t="s">
        <v>4</v>
      </c>
      <c r="F2701" s="5">
        <f>decoded__2[[#This Row],[FRT_DEC]]-B2700</f>
        <v>97</v>
      </c>
      <c r="G2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INFO]]))),G2700)</f>
        <v>66</v>
      </c>
    </row>
    <row r="2702" spans="1:7" x14ac:dyDescent="0.25">
      <c r="A2702" s="12" t="s">
        <v>3053</v>
      </c>
      <c r="B2702" s="19">
        <v>1556342021953</v>
      </c>
      <c r="C2702" s="12" t="s">
        <v>7196</v>
      </c>
      <c r="D2702" s="12" t="s">
        <v>8</v>
      </c>
      <c r="E2702" s="6" t="s">
        <v>4089</v>
      </c>
      <c r="F2702" s="5">
        <f>decoded__2[[#This Row],[FRT_DEC]]-B2701</f>
        <v>5</v>
      </c>
      <c r="G2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INFO]]))),G2701)</f>
        <v>66</v>
      </c>
    </row>
    <row r="2703" spans="1:7" x14ac:dyDescent="0.25">
      <c r="A2703" s="12" t="s">
        <v>3054</v>
      </c>
      <c r="B2703" s="19">
        <v>1556342024625</v>
      </c>
      <c r="C2703" s="12" t="s">
        <v>7197</v>
      </c>
      <c r="D2703" s="12" t="s">
        <v>13</v>
      </c>
      <c r="E2703" s="6" t="s">
        <v>5</v>
      </c>
      <c r="F2703" s="5">
        <f>decoded__2[[#This Row],[FRT_DEC]]-B2702</f>
        <v>2672</v>
      </c>
      <c r="G2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INFO]]))),G2702)</f>
        <v>66</v>
      </c>
    </row>
    <row r="2704" spans="1:7" x14ac:dyDescent="0.25">
      <c r="A2704" s="12" t="s">
        <v>3055</v>
      </c>
      <c r="B2704" s="19">
        <v>1556342024631</v>
      </c>
      <c r="C2704" s="12" t="s">
        <v>7198</v>
      </c>
      <c r="D2704" s="12" t="s">
        <v>11</v>
      </c>
      <c r="E2704" s="6" t="s">
        <v>4021</v>
      </c>
      <c r="F2704" s="5">
        <f>decoded__2[[#This Row],[FRT_DEC]]-B2703</f>
        <v>6</v>
      </c>
      <c r="G2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INFO]]))),G2703)</f>
        <v>66</v>
      </c>
    </row>
    <row r="2705" spans="1:7" x14ac:dyDescent="0.25">
      <c r="A2705" s="12" t="s">
        <v>3056</v>
      </c>
      <c r="B2705" s="19">
        <v>1556342024669</v>
      </c>
      <c r="C2705" s="12" t="s">
        <v>7199</v>
      </c>
      <c r="D2705" s="12" t="s">
        <v>12</v>
      </c>
      <c r="E2705" s="6" t="s">
        <v>4</v>
      </c>
      <c r="F2705" s="5">
        <f>decoded__2[[#This Row],[FRT_DEC]]-B2704</f>
        <v>38</v>
      </c>
      <c r="G2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INFO]]))),G2704)</f>
        <v>66</v>
      </c>
    </row>
    <row r="2706" spans="1:7" x14ac:dyDescent="0.25">
      <c r="A2706" s="12" t="s">
        <v>3057</v>
      </c>
      <c r="B2706" s="19">
        <v>1556342024673</v>
      </c>
      <c r="C2706" s="12" t="s">
        <v>7200</v>
      </c>
      <c r="D2706" s="12" t="s">
        <v>14</v>
      </c>
      <c r="E2706" s="6" t="s">
        <v>6</v>
      </c>
      <c r="F2706" s="5">
        <f>decoded__2[[#This Row],[FRT_DEC]]-B2705</f>
        <v>4</v>
      </c>
      <c r="G2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INFO]]))),G2705)</f>
        <v>66</v>
      </c>
    </row>
    <row r="2707" spans="1:7" x14ac:dyDescent="0.25">
      <c r="A2707" s="12" t="s">
        <v>3058</v>
      </c>
      <c r="B2707" s="19">
        <v>1556342024682</v>
      </c>
      <c r="C2707" s="12" t="s">
        <v>7201</v>
      </c>
      <c r="D2707" s="12" t="s">
        <v>14</v>
      </c>
      <c r="E2707" s="6" t="s">
        <v>36</v>
      </c>
      <c r="F2707" s="5">
        <f>decoded__2[[#This Row],[FRT_DEC]]-B2706</f>
        <v>9</v>
      </c>
      <c r="G2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INFO]]))),G2706)</f>
        <v>66</v>
      </c>
    </row>
    <row r="2708" spans="1:7" x14ac:dyDescent="0.25">
      <c r="A2708" s="12" t="s">
        <v>3059</v>
      </c>
      <c r="B2708" s="19">
        <v>1556342024690</v>
      </c>
      <c r="C2708" s="12" t="s">
        <v>7202</v>
      </c>
      <c r="D2708" s="12" t="s">
        <v>11</v>
      </c>
      <c r="E2708" s="6" t="s">
        <v>4008</v>
      </c>
      <c r="F2708" s="5">
        <f>decoded__2[[#This Row],[FRT_DEC]]-B2707</f>
        <v>8</v>
      </c>
      <c r="G2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INFO]]))),G2707)</f>
        <v>66</v>
      </c>
    </row>
    <row r="2709" spans="1:7" x14ac:dyDescent="0.25">
      <c r="A2709" s="12" t="s">
        <v>3060</v>
      </c>
      <c r="B2709" s="19">
        <v>1556342024710</v>
      </c>
      <c r="C2709" s="12" t="s">
        <v>7203</v>
      </c>
      <c r="D2709" s="12" t="s">
        <v>8</v>
      </c>
      <c r="E2709" s="6" t="s">
        <v>4105</v>
      </c>
      <c r="F2709" s="5">
        <f>decoded__2[[#This Row],[FRT_DEC]]-B2708</f>
        <v>20</v>
      </c>
      <c r="G2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INFO]]))),G2708)</f>
        <v>66</v>
      </c>
    </row>
    <row r="2710" spans="1:7" x14ac:dyDescent="0.25">
      <c r="A2710" s="12" t="s">
        <v>3061</v>
      </c>
      <c r="B2710" s="19">
        <v>1556342024736</v>
      </c>
      <c r="C2710" s="12" t="s">
        <v>7204</v>
      </c>
      <c r="D2710" s="12" t="s">
        <v>12</v>
      </c>
      <c r="E2710" s="6" t="s">
        <v>4</v>
      </c>
      <c r="F2710" s="5">
        <f>decoded__2[[#This Row],[FRT_DEC]]-B2709</f>
        <v>26</v>
      </c>
      <c r="G2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INFO]]))),G2709)</f>
        <v>66</v>
      </c>
    </row>
    <row r="2711" spans="1:7" x14ac:dyDescent="0.25">
      <c r="A2711" s="12" t="s">
        <v>3062</v>
      </c>
      <c r="B2711" s="19">
        <v>1556342024742</v>
      </c>
      <c r="C2711" s="12" t="s">
        <v>7205</v>
      </c>
      <c r="D2711" s="12" t="s">
        <v>8</v>
      </c>
      <c r="E2711" s="6" t="s">
        <v>4079</v>
      </c>
      <c r="F2711" s="5">
        <f>decoded__2[[#This Row],[FRT_DEC]]-B2710</f>
        <v>6</v>
      </c>
      <c r="G2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INFO]]))),G2710)</f>
        <v>66</v>
      </c>
    </row>
    <row r="2712" spans="1:7" x14ac:dyDescent="0.25">
      <c r="A2712" s="12" t="s">
        <v>3063</v>
      </c>
      <c r="B2712" s="19">
        <v>1556342975421</v>
      </c>
      <c r="C2712" s="12" t="s">
        <v>7206</v>
      </c>
      <c r="D2712" s="12" t="s">
        <v>13</v>
      </c>
      <c r="E2712" s="6" t="s">
        <v>5</v>
      </c>
      <c r="F2712" s="5">
        <f>decoded__2[[#This Row],[FRT_DEC]]-B2711</f>
        <v>950679</v>
      </c>
      <c r="G2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INFO]]))),G2711)</f>
        <v>66</v>
      </c>
    </row>
    <row r="2713" spans="1:7" x14ac:dyDescent="0.25">
      <c r="A2713" s="12" t="s">
        <v>3064</v>
      </c>
      <c r="B2713" s="19">
        <v>1556342975425</v>
      </c>
      <c r="C2713" s="12" t="s">
        <v>7207</v>
      </c>
      <c r="D2713" s="12" t="s">
        <v>11</v>
      </c>
      <c r="E2713" s="6" t="s">
        <v>4010</v>
      </c>
      <c r="F2713" s="5">
        <f>decoded__2[[#This Row],[FRT_DEC]]-B2712</f>
        <v>4</v>
      </c>
      <c r="G2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INFO]]))),G2712)</f>
        <v>66</v>
      </c>
    </row>
    <row r="2714" spans="1:7" x14ac:dyDescent="0.25">
      <c r="A2714" s="12" t="s">
        <v>3065</v>
      </c>
      <c r="B2714" s="19">
        <v>1556342975497</v>
      </c>
      <c r="C2714" s="12" t="s">
        <v>7208</v>
      </c>
      <c r="D2714" s="12" t="s">
        <v>12</v>
      </c>
      <c r="E2714" s="6" t="s">
        <v>4</v>
      </c>
      <c r="F2714" s="5">
        <f>decoded__2[[#This Row],[FRT_DEC]]-B2713</f>
        <v>72</v>
      </c>
      <c r="G2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INFO]]))),G2713)</f>
        <v>66</v>
      </c>
    </row>
    <row r="2715" spans="1:7" x14ac:dyDescent="0.25">
      <c r="A2715" s="12" t="s">
        <v>3066</v>
      </c>
      <c r="B2715" s="19">
        <v>1556342975501</v>
      </c>
      <c r="C2715" s="12" t="s">
        <v>7209</v>
      </c>
      <c r="D2715" s="12" t="s">
        <v>14</v>
      </c>
      <c r="E2715" s="6" t="s">
        <v>6</v>
      </c>
      <c r="F2715" s="5">
        <f>decoded__2[[#This Row],[FRT_DEC]]-B2714</f>
        <v>4</v>
      </c>
      <c r="G2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INFO]]))),G2714)</f>
        <v>66</v>
      </c>
    </row>
    <row r="2716" spans="1:7" x14ac:dyDescent="0.25">
      <c r="A2716" s="12" t="s">
        <v>3067</v>
      </c>
      <c r="B2716" s="19">
        <v>1556342975508</v>
      </c>
      <c r="C2716" s="12" t="s">
        <v>7210</v>
      </c>
      <c r="D2716" s="12" t="s">
        <v>14</v>
      </c>
      <c r="E2716" s="6" t="s">
        <v>71</v>
      </c>
      <c r="F2716" s="5">
        <f>decoded__2[[#This Row],[FRT_DEC]]-B2715</f>
        <v>7</v>
      </c>
      <c r="G2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INFO]]))),G2715)</f>
        <v>66</v>
      </c>
    </row>
    <row r="2717" spans="1:7" x14ac:dyDescent="0.25">
      <c r="A2717" s="12" t="s">
        <v>3068</v>
      </c>
      <c r="B2717" s="19">
        <v>1556342975724</v>
      </c>
      <c r="C2717" s="12" t="s">
        <v>7211</v>
      </c>
      <c r="D2717" s="12" t="s">
        <v>73</v>
      </c>
      <c r="E2717" s="6" t="s">
        <v>2164</v>
      </c>
      <c r="F2717" s="5">
        <f>decoded__2[[#This Row],[FRT_DEC]]-B2716</f>
        <v>216</v>
      </c>
      <c r="G2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INFO]]))),G2716)</f>
        <v>66</v>
      </c>
    </row>
    <row r="2718" spans="1:7" x14ac:dyDescent="0.25">
      <c r="A2718" s="12" t="s">
        <v>3069</v>
      </c>
      <c r="B2718" s="19">
        <v>1556342975729</v>
      </c>
      <c r="C2718" s="12" t="s">
        <v>7212</v>
      </c>
      <c r="D2718" s="12" t="s">
        <v>320</v>
      </c>
      <c r="E2718" s="6" t="s">
        <v>7213</v>
      </c>
      <c r="F2718" s="5">
        <f>decoded__2[[#This Row],[FRT_DEC]]-B2717</f>
        <v>5</v>
      </c>
      <c r="G2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INFO]]))),G2717)</f>
        <v>66</v>
      </c>
    </row>
    <row r="2719" spans="1:7" x14ac:dyDescent="0.25">
      <c r="A2719" s="12" t="s">
        <v>3070</v>
      </c>
      <c r="B2719" s="19">
        <v>1556342975732</v>
      </c>
      <c r="C2719" s="12" t="s">
        <v>7214</v>
      </c>
      <c r="D2719" s="12" t="s">
        <v>241</v>
      </c>
      <c r="E2719" s="6" t="s">
        <v>3764</v>
      </c>
      <c r="F2719" s="5">
        <f>decoded__2[[#This Row],[FRT_DEC]]-B2718</f>
        <v>3</v>
      </c>
      <c r="G2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INFO]]))),G2718)</f>
        <v>66</v>
      </c>
    </row>
    <row r="2720" spans="1:7" x14ac:dyDescent="0.25">
      <c r="A2720" s="12" t="s">
        <v>3071</v>
      </c>
      <c r="B2720" s="19">
        <v>1556342975761</v>
      </c>
      <c r="C2720" s="12" t="s">
        <v>7215</v>
      </c>
      <c r="D2720" s="12" t="s">
        <v>2162</v>
      </c>
      <c r="E2720" s="6" t="s">
        <v>3745</v>
      </c>
      <c r="F2720" s="5">
        <f>decoded__2[[#This Row],[FRT_DEC]]-B2719</f>
        <v>29</v>
      </c>
      <c r="G2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INFO]]))),G2719)</f>
        <v>66</v>
      </c>
    </row>
    <row r="2721" spans="1:7" x14ac:dyDescent="0.25">
      <c r="A2721" s="12" t="s">
        <v>3072</v>
      </c>
      <c r="B2721" s="19">
        <v>1556342975767</v>
      </c>
      <c r="C2721" s="12" t="s">
        <v>7216</v>
      </c>
      <c r="D2721" s="12" t="s">
        <v>74</v>
      </c>
      <c r="E2721" s="6" t="s">
        <v>243</v>
      </c>
      <c r="F2721" s="5">
        <f>decoded__2[[#This Row],[FRT_DEC]]-B2720</f>
        <v>6</v>
      </c>
      <c r="G2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INFO]]))),G2720)</f>
        <v>66</v>
      </c>
    </row>
    <row r="2722" spans="1:7" x14ac:dyDescent="0.25">
      <c r="A2722" s="12" t="s">
        <v>3073</v>
      </c>
      <c r="B2722" s="19">
        <v>1556342975769</v>
      </c>
      <c r="C2722" s="12" t="s">
        <v>7217</v>
      </c>
      <c r="D2722" s="12" t="s">
        <v>74</v>
      </c>
      <c r="E2722" s="6" t="s">
        <v>7218</v>
      </c>
      <c r="F2722" s="5">
        <f>decoded__2[[#This Row],[FRT_DEC]]-B2721</f>
        <v>2</v>
      </c>
      <c r="G2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INFO]]))),G2721)</f>
        <v>66</v>
      </c>
    </row>
    <row r="2723" spans="1:7" x14ac:dyDescent="0.25">
      <c r="A2723" s="12" t="s">
        <v>3074</v>
      </c>
      <c r="B2723" s="19">
        <v>1556342975783</v>
      </c>
      <c r="C2723" s="12" t="s">
        <v>7219</v>
      </c>
      <c r="D2723" s="12" t="s">
        <v>51</v>
      </c>
      <c r="E2723" s="6" t="s">
        <v>3748</v>
      </c>
      <c r="F2723" s="5">
        <f>decoded__2[[#This Row],[FRT_DEC]]-B2722</f>
        <v>14</v>
      </c>
      <c r="G2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INFO]]))),G2722)</f>
        <v>66</v>
      </c>
    </row>
    <row r="2724" spans="1:7" x14ac:dyDescent="0.25">
      <c r="A2724" s="12" t="s">
        <v>3075</v>
      </c>
      <c r="B2724" s="19">
        <v>1556342975786</v>
      </c>
      <c r="C2724" s="12" t="s">
        <v>7220</v>
      </c>
      <c r="D2724" s="12" t="s">
        <v>51</v>
      </c>
      <c r="E2724" s="6" t="s">
        <v>7221</v>
      </c>
      <c r="F2724" s="5">
        <f>decoded__2[[#This Row],[FRT_DEC]]-B2723</f>
        <v>3</v>
      </c>
      <c r="G2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INFO]]))),G2723)</f>
        <v>66</v>
      </c>
    </row>
    <row r="2725" spans="1:7" x14ac:dyDescent="0.25">
      <c r="A2725" s="12" t="s">
        <v>3076</v>
      </c>
      <c r="B2725" s="19">
        <v>1556342975791</v>
      </c>
      <c r="C2725" s="12" t="s">
        <v>7222</v>
      </c>
      <c r="D2725" s="12" t="s">
        <v>247</v>
      </c>
      <c r="E2725" s="6" t="s">
        <v>248</v>
      </c>
      <c r="F2725" s="5">
        <f>decoded__2[[#This Row],[FRT_DEC]]-B2724</f>
        <v>5</v>
      </c>
      <c r="G2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INFO]]))),G2724)</f>
        <v>66</v>
      </c>
    </row>
    <row r="2726" spans="1:7" x14ac:dyDescent="0.25">
      <c r="A2726" s="12" t="s">
        <v>3077</v>
      </c>
      <c r="B2726" s="19">
        <v>1556342975795</v>
      </c>
      <c r="C2726" s="12" t="s">
        <v>7223</v>
      </c>
      <c r="D2726" s="12" t="s">
        <v>11</v>
      </c>
      <c r="E2726" s="6" t="s">
        <v>4019</v>
      </c>
      <c r="F2726" s="5">
        <f>decoded__2[[#This Row],[FRT_DEC]]-B2725</f>
        <v>4</v>
      </c>
      <c r="G2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INFO]]))),G2725)</f>
        <v>66</v>
      </c>
    </row>
    <row r="2727" spans="1:7" x14ac:dyDescent="0.25">
      <c r="A2727" s="12" t="s">
        <v>3078</v>
      </c>
      <c r="B2727" s="19">
        <v>1556342975807</v>
      </c>
      <c r="C2727" s="12" t="s">
        <v>7224</v>
      </c>
      <c r="D2727" s="12" t="s">
        <v>52</v>
      </c>
      <c r="E2727" s="6" t="s">
        <v>321</v>
      </c>
      <c r="F2727" s="5">
        <f>decoded__2[[#This Row],[FRT_DEC]]-B2726</f>
        <v>12</v>
      </c>
      <c r="G2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INFO]]))),G2726)</f>
        <v>66</v>
      </c>
    </row>
    <row r="2728" spans="1:7" x14ac:dyDescent="0.25">
      <c r="A2728" s="12" t="s">
        <v>3079</v>
      </c>
      <c r="B2728" s="19">
        <v>1556342975816</v>
      </c>
      <c r="C2728" s="12" t="s">
        <v>7225</v>
      </c>
      <c r="D2728" s="12" t="s">
        <v>2082</v>
      </c>
      <c r="E2728" s="6" t="s">
        <v>4026</v>
      </c>
      <c r="F2728" s="5">
        <f>decoded__2[[#This Row],[FRT_DEC]]-B2727</f>
        <v>9</v>
      </c>
      <c r="G2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INFO]]))),G2727)</f>
        <v>66</v>
      </c>
    </row>
    <row r="2729" spans="1:7" x14ac:dyDescent="0.25">
      <c r="A2729" s="12" t="s">
        <v>3080</v>
      </c>
      <c r="B2729" s="19">
        <v>1556342975818</v>
      </c>
      <c r="C2729" s="12" t="s">
        <v>7226</v>
      </c>
      <c r="D2729" s="12" t="s">
        <v>322</v>
      </c>
      <c r="E2729" s="6" t="s">
        <v>7227</v>
      </c>
      <c r="F2729" s="5">
        <f>decoded__2[[#This Row],[FRT_DEC]]-B2728</f>
        <v>2</v>
      </c>
      <c r="G2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INFO]]))),G2728)</f>
        <v>66</v>
      </c>
    </row>
    <row r="2730" spans="1:7" x14ac:dyDescent="0.25">
      <c r="A2730" s="12" t="s">
        <v>3081</v>
      </c>
      <c r="B2730" s="19">
        <v>1556342975837</v>
      </c>
      <c r="C2730" s="12" t="s">
        <v>7228</v>
      </c>
      <c r="D2730" s="12" t="s">
        <v>12</v>
      </c>
      <c r="E2730" s="6" t="s">
        <v>4</v>
      </c>
      <c r="F2730" s="5">
        <f>decoded__2[[#This Row],[FRT_DEC]]-B2729</f>
        <v>19</v>
      </c>
      <c r="G2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INFO]]))),G2729)</f>
        <v>66</v>
      </c>
    </row>
    <row r="2731" spans="1:7" x14ac:dyDescent="0.25">
      <c r="A2731" s="12" t="s">
        <v>3082</v>
      </c>
      <c r="B2731" s="19">
        <v>1556342975843</v>
      </c>
      <c r="C2731" s="12" t="s">
        <v>7229</v>
      </c>
      <c r="D2731" s="12" t="s">
        <v>8</v>
      </c>
      <c r="E2731" s="6" t="s">
        <v>4089</v>
      </c>
      <c r="F2731" s="5">
        <f>decoded__2[[#This Row],[FRT_DEC]]-B2730</f>
        <v>6</v>
      </c>
      <c r="G2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INFO]]))),G2730)</f>
        <v>66</v>
      </c>
    </row>
    <row r="2732" spans="1:7" x14ac:dyDescent="0.25">
      <c r="A2732" s="12" t="s">
        <v>3083</v>
      </c>
      <c r="B2732" s="19">
        <v>1556342976777</v>
      </c>
      <c r="C2732" s="12" t="s">
        <v>7230</v>
      </c>
      <c r="D2732" s="12" t="s">
        <v>10</v>
      </c>
      <c r="E2732" s="6" t="s">
        <v>7231</v>
      </c>
      <c r="F2732" s="5">
        <f>decoded__2[[#This Row],[FRT_DEC]]-B2731</f>
        <v>934</v>
      </c>
      <c r="G2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INFO]]))),G2731)</f>
        <v>66</v>
      </c>
    </row>
    <row r="2733" spans="1:7" x14ac:dyDescent="0.25">
      <c r="A2733" s="12" t="s">
        <v>3084</v>
      </c>
      <c r="B2733" s="19">
        <v>1556342976780</v>
      </c>
      <c r="C2733" s="12" t="s">
        <v>7232</v>
      </c>
      <c r="D2733" s="12" t="s">
        <v>10</v>
      </c>
      <c r="E2733" s="6" t="s">
        <v>7233</v>
      </c>
      <c r="F2733" s="5">
        <f>decoded__2[[#This Row],[FRT_DEC]]-B2732</f>
        <v>3</v>
      </c>
      <c r="G2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INFO]]))),G2732)</f>
        <v>66</v>
      </c>
    </row>
    <row r="2734" spans="1:7" x14ac:dyDescent="0.25">
      <c r="A2734" s="12" t="s">
        <v>3085</v>
      </c>
      <c r="B2734" s="19">
        <v>1556342976783</v>
      </c>
      <c r="C2734" s="12" t="s">
        <v>7234</v>
      </c>
      <c r="D2734" s="12" t="s">
        <v>10</v>
      </c>
      <c r="E2734" s="6" t="s">
        <v>7235</v>
      </c>
      <c r="F2734" s="5">
        <f>decoded__2[[#This Row],[FRT_DEC]]-B2733</f>
        <v>3</v>
      </c>
      <c r="G2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INFO]]))),G2733)</f>
        <v>66</v>
      </c>
    </row>
    <row r="2735" spans="1:7" x14ac:dyDescent="0.25">
      <c r="A2735" s="12" t="s">
        <v>3086</v>
      </c>
      <c r="B2735" s="19">
        <v>1556342976788</v>
      </c>
      <c r="C2735" s="12" t="s">
        <v>7236</v>
      </c>
      <c r="D2735" s="12" t="s">
        <v>1131</v>
      </c>
      <c r="E2735" s="6" t="s">
        <v>2120</v>
      </c>
      <c r="F2735" s="5">
        <f>decoded__2[[#This Row],[FRT_DEC]]-B2734</f>
        <v>5</v>
      </c>
      <c r="G2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INFO]]))),G2734)</f>
        <v>66</v>
      </c>
    </row>
    <row r="2736" spans="1:7" x14ac:dyDescent="0.25">
      <c r="A2736" s="12" t="s">
        <v>3087</v>
      </c>
      <c r="B2736" s="19">
        <v>1556342976791</v>
      </c>
      <c r="C2736" s="12" t="s">
        <v>7237</v>
      </c>
      <c r="D2736" s="12" t="s">
        <v>1131</v>
      </c>
      <c r="E2736" s="6" t="s">
        <v>2128</v>
      </c>
      <c r="F2736" s="5">
        <f>decoded__2[[#This Row],[FRT_DEC]]-B2735</f>
        <v>3</v>
      </c>
      <c r="G2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INFO]]))),G2735)</f>
        <v>66</v>
      </c>
    </row>
    <row r="2737" spans="1:7" x14ac:dyDescent="0.25">
      <c r="A2737" s="12" t="s">
        <v>3088</v>
      </c>
      <c r="B2737" s="19">
        <v>1556342976794</v>
      </c>
      <c r="C2737" s="12" t="s">
        <v>7238</v>
      </c>
      <c r="D2737" s="12" t="s">
        <v>65</v>
      </c>
      <c r="E2737" s="6" t="s">
        <v>66</v>
      </c>
      <c r="F2737" s="5">
        <f>decoded__2[[#This Row],[FRT_DEC]]-B2736</f>
        <v>3</v>
      </c>
      <c r="G2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INFO]]))),G2736)</f>
        <v>66</v>
      </c>
    </row>
    <row r="2738" spans="1:7" x14ac:dyDescent="0.25">
      <c r="A2738" s="12" t="s">
        <v>3089</v>
      </c>
      <c r="B2738" s="19">
        <v>1556342976801</v>
      </c>
      <c r="C2738" s="12" t="s">
        <v>7239</v>
      </c>
      <c r="D2738" s="12" t="s">
        <v>97</v>
      </c>
      <c r="E2738" s="6" t="s">
        <v>2129</v>
      </c>
      <c r="F2738" s="5">
        <f>decoded__2[[#This Row],[FRT_DEC]]-B2737</f>
        <v>7</v>
      </c>
      <c r="G2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INFO]]))),G2737)</f>
        <v>66</v>
      </c>
    </row>
    <row r="2739" spans="1:7" x14ac:dyDescent="0.25">
      <c r="A2739" s="12" t="s">
        <v>3090</v>
      </c>
      <c r="B2739" s="19">
        <v>1556342976814</v>
      </c>
      <c r="C2739" s="12" t="s">
        <v>7240</v>
      </c>
      <c r="D2739" s="12" t="s">
        <v>9</v>
      </c>
      <c r="E2739" s="6" t="s">
        <v>4002</v>
      </c>
      <c r="F2739" s="5">
        <f>decoded__2[[#This Row],[FRT_DEC]]-B2738</f>
        <v>13</v>
      </c>
      <c r="G2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INFO]]))),G2738)</f>
        <v>66</v>
      </c>
    </row>
    <row r="2740" spans="1:7" x14ac:dyDescent="0.25">
      <c r="A2740" s="12" t="s">
        <v>3091</v>
      </c>
      <c r="B2740" s="19">
        <v>1556342976819</v>
      </c>
      <c r="C2740" s="12" t="s">
        <v>7241</v>
      </c>
      <c r="D2740" s="12" t="s">
        <v>16</v>
      </c>
      <c r="E2740" s="6" t="s">
        <v>7242</v>
      </c>
      <c r="F2740" s="5">
        <f>decoded__2[[#This Row],[FRT_DEC]]-B2739</f>
        <v>5</v>
      </c>
      <c r="G2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INFO]]))),G2739)</f>
        <v>67</v>
      </c>
    </row>
    <row r="2741" spans="1:7" x14ac:dyDescent="0.25">
      <c r="A2741" s="12" t="s">
        <v>3092</v>
      </c>
      <c r="B2741" s="19">
        <v>1556342976840</v>
      </c>
      <c r="C2741" s="12" t="s">
        <v>7243</v>
      </c>
      <c r="D2741" s="12" t="s">
        <v>97</v>
      </c>
      <c r="E2741" s="6" t="s">
        <v>2131</v>
      </c>
      <c r="F2741" s="5">
        <f>decoded__2[[#This Row],[FRT_DEC]]-B2740</f>
        <v>21</v>
      </c>
      <c r="G2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INFO]]))),G2740)</f>
        <v>67</v>
      </c>
    </row>
    <row r="2742" spans="1:7" x14ac:dyDescent="0.25">
      <c r="A2742" s="12" t="s">
        <v>3093</v>
      </c>
      <c r="B2742" s="19">
        <v>1556342976861</v>
      </c>
      <c r="C2742" s="12" t="s">
        <v>7244</v>
      </c>
      <c r="D2742" s="12" t="s">
        <v>3726</v>
      </c>
      <c r="E2742" s="6" t="s">
        <v>7245</v>
      </c>
      <c r="F2742" s="5">
        <f>decoded__2[[#This Row],[FRT_DEC]]-B2741</f>
        <v>21</v>
      </c>
      <c r="G2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INFO]]))),G2741)</f>
        <v>67</v>
      </c>
    </row>
    <row r="2743" spans="1:7" x14ac:dyDescent="0.25">
      <c r="A2743" s="12" t="s">
        <v>3094</v>
      </c>
      <c r="B2743" s="19">
        <v>1556342976863</v>
      </c>
      <c r="C2743" s="12" t="s">
        <v>7246</v>
      </c>
      <c r="D2743" s="12" t="s">
        <v>3726</v>
      </c>
      <c r="E2743" s="6" t="s">
        <v>3986</v>
      </c>
      <c r="F2743" s="5">
        <f>decoded__2[[#This Row],[FRT_DEC]]-B2742</f>
        <v>2</v>
      </c>
      <c r="G2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INFO]]))),G2742)</f>
        <v>67</v>
      </c>
    </row>
    <row r="2744" spans="1:7" x14ac:dyDescent="0.25">
      <c r="A2744" s="12" t="s">
        <v>3095</v>
      </c>
      <c r="B2744" s="19">
        <v>1556342977769</v>
      </c>
      <c r="C2744" s="12" t="s">
        <v>7247</v>
      </c>
      <c r="D2744" s="12" t="s">
        <v>275</v>
      </c>
      <c r="E2744" s="6" t="s">
        <v>7248</v>
      </c>
      <c r="F2744" s="5">
        <f>decoded__2[[#This Row],[FRT_DEC]]-B2743</f>
        <v>906</v>
      </c>
      <c r="G2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INFO]]))),G2743)</f>
        <v>67</v>
      </c>
    </row>
    <row r="2745" spans="1:7" x14ac:dyDescent="0.25">
      <c r="A2745" s="12" t="s">
        <v>3096</v>
      </c>
      <c r="B2745" s="19">
        <v>1556342980859</v>
      </c>
      <c r="C2745" s="12" t="s">
        <v>7249</v>
      </c>
      <c r="D2745" s="12" t="s">
        <v>15</v>
      </c>
      <c r="E2745" s="6" t="s">
        <v>7250</v>
      </c>
      <c r="F2745" s="5">
        <f>decoded__2[[#This Row],[FRT_DEC]]-B2744</f>
        <v>3090</v>
      </c>
      <c r="G2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INFO]]))),G2744)</f>
        <v>67</v>
      </c>
    </row>
    <row r="2746" spans="1:7" x14ac:dyDescent="0.25">
      <c r="A2746" s="12" t="s">
        <v>3097</v>
      </c>
      <c r="B2746" s="19">
        <v>1556342980863</v>
      </c>
      <c r="C2746" s="12" t="s">
        <v>7251</v>
      </c>
      <c r="D2746" s="12" t="s">
        <v>15</v>
      </c>
      <c r="E2746" s="6" t="s">
        <v>3987</v>
      </c>
      <c r="F2746" s="5">
        <f>decoded__2[[#This Row],[FRT_DEC]]-B2745</f>
        <v>4</v>
      </c>
      <c r="G2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INFO]]))),G2745)</f>
        <v>67</v>
      </c>
    </row>
    <row r="2747" spans="1:7" x14ac:dyDescent="0.25">
      <c r="A2747" s="12" t="s">
        <v>3098</v>
      </c>
      <c r="B2747" s="19">
        <v>1556342980865</v>
      </c>
      <c r="C2747" s="12" t="s">
        <v>7252</v>
      </c>
      <c r="D2747" s="12" t="s">
        <v>3744</v>
      </c>
      <c r="E2747" s="6" t="s">
        <v>7253</v>
      </c>
      <c r="F2747" s="5">
        <f>decoded__2[[#This Row],[FRT_DEC]]-B2746</f>
        <v>2</v>
      </c>
      <c r="G2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INFO]]))),G2746)</f>
        <v>67</v>
      </c>
    </row>
    <row r="2748" spans="1:7" x14ac:dyDescent="0.25">
      <c r="A2748" s="12" t="s">
        <v>3099</v>
      </c>
      <c r="B2748" s="19">
        <v>1556342980868</v>
      </c>
      <c r="C2748" s="12" t="s">
        <v>7254</v>
      </c>
      <c r="D2748" s="12" t="s">
        <v>3744</v>
      </c>
      <c r="E2748" s="6" t="s">
        <v>3988</v>
      </c>
      <c r="F2748" s="5">
        <f>decoded__2[[#This Row],[FRT_DEC]]-B2747</f>
        <v>3</v>
      </c>
      <c r="G2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INFO]]))),G2747)</f>
        <v>67</v>
      </c>
    </row>
    <row r="2749" spans="1:7" x14ac:dyDescent="0.25">
      <c r="A2749" s="12" t="s">
        <v>3100</v>
      </c>
      <c r="B2749" s="19">
        <v>1556342980902</v>
      </c>
      <c r="C2749" s="12" t="s">
        <v>7255</v>
      </c>
      <c r="D2749" s="12" t="s">
        <v>3765</v>
      </c>
      <c r="E2749" s="6" t="s">
        <v>3766</v>
      </c>
      <c r="F2749" s="5">
        <f>decoded__2[[#This Row],[FRT_DEC]]-B2748</f>
        <v>34</v>
      </c>
      <c r="G2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INFO]]))),G2748)</f>
        <v>67</v>
      </c>
    </row>
    <row r="2750" spans="1:7" x14ac:dyDescent="0.25">
      <c r="A2750" s="12" t="s">
        <v>3101</v>
      </c>
      <c r="B2750" s="19">
        <v>1556342980905</v>
      </c>
      <c r="C2750" s="12" t="s">
        <v>7256</v>
      </c>
      <c r="D2750" s="12" t="s">
        <v>267</v>
      </c>
      <c r="E2750" s="6" t="s">
        <v>2165</v>
      </c>
      <c r="F2750" s="5">
        <f>decoded__2[[#This Row],[FRT_DEC]]-B2749</f>
        <v>3</v>
      </c>
      <c r="G2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INFO]]))),G2749)</f>
        <v>67</v>
      </c>
    </row>
    <row r="2751" spans="1:7" x14ac:dyDescent="0.25">
      <c r="A2751" s="12" t="s">
        <v>3102</v>
      </c>
      <c r="B2751" s="19">
        <v>1556342980908</v>
      </c>
      <c r="C2751" s="12" t="s">
        <v>7257</v>
      </c>
      <c r="D2751" s="12" t="s">
        <v>269</v>
      </c>
      <c r="E2751" s="6" t="s">
        <v>4086</v>
      </c>
      <c r="F2751" s="5">
        <f>decoded__2[[#This Row],[FRT_DEC]]-B2750</f>
        <v>3</v>
      </c>
      <c r="G2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INFO]]))),G2750)</f>
        <v>67</v>
      </c>
    </row>
    <row r="2752" spans="1:7" x14ac:dyDescent="0.25">
      <c r="A2752" s="12" t="s">
        <v>3103</v>
      </c>
      <c r="B2752" s="19">
        <v>1556342980913</v>
      </c>
      <c r="C2752" s="12" t="s">
        <v>7258</v>
      </c>
      <c r="D2752" s="12" t="s">
        <v>1131</v>
      </c>
      <c r="E2752" s="6" t="s">
        <v>2132</v>
      </c>
      <c r="F2752" s="5">
        <f>decoded__2[[#This Row],[FRT_DEC]]-B2751</f>
        <v>5</v>
      </c>
      <c r="G2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INFO]]))),G2751)</f>
        <v>67</v>
      </c>
    </row>
    <row r="2753" spans="1:7" x14ac:dyDescent="0.25">
      <c r="A2753" s="12" t="s">
        <v>3104</v>
      </c>
      <c r="B2753" s="19">
        <v>1556342980919</v>
      </c>
      <c r="C2753" s="12" t="s">
        <v>7259</v>
      </c>
      <c r="D2753" s="12" t="s">
        <v>97</v>
      </c>
      <c r="E2753" s="6" t="s">
        <v>2133</v>
      </c>
      <c r="F2753" s="5">
        <f>decoded__2[[#This Row],[FRT_DEC]]-B2752</f>
        <v>6</v>
      </c>
      <c r="G2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INFO]]))),G2752)</f>
        <v>67</v>
      </c>
    </row>
    <row r="2754" spans="1:7" x14ac:dyDescent="0.25">
      <c r="A2754" s="12" t="s">
        <v>3105</v>
      </c>
      <c r="B2754" s="19">
        <v>1556342980923</v>
      </c>
      <c r="C2754" s="12" t="s">
        <v>7260</v>
      </c>
      <c r="D2754" s="12" t="s">
        <v>97</v>
      </c>
      <c r="E2754" s="6" t="s">
        <v>2134</v>
      </c>
      <c r="F2754" s="5">
        <f>decoded__2[[#This Row],[FRT_DEC]]-B2753</f>
        <v>4</v>
      </c>
      <c r="G2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INFO]]))),G2753)</f>
        <v>67</v>
      </c>
    </row>
    <row r="2755" spans="1:7" x14ac:dyDescent="0.25">
      <c r="A2755" s="12" t="s">
        <v>3106</v>
      </c>
      <c r="B2755" s="19">
        <v>1556342980933</v>
      </c>
      <c r="C2755" s="12" t="s">
        <v>7261</v>
      </c>
      <c r="D2755" s="12" t="s">
        <v>272</v>
      </c>
      <c r="E2755" s="6" t="s">
        <v>7262</v>
      </c>
      <c r="F2755" s="5">
        <f>decoded__2[[#This Row],[FRT_DEC]]-B2754</f>
        <v>10</v>
      </c>
      <c r="G2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INFO]]))),G2754)</f>
        <v>67</v>
      </c>
    </row>
    <row r="2756" spans="1:7" x14ac:dyDescent="0.25">
      <c r="A2756" s="12" t="s">
        <v>3107</v>
      </c>
      <c r="B2756" s="19">
        <v>1556342981464</v>
      </c>
      <c r="C2756" s="12" t="s">
        <v>7263</v>
      </c>
      <c r="D2756" s="12" t="s">
        <v>1131</v>
      </c>
      <c r="E2756" s="6" t="s">
        <v>2135</v>
      </c>
      <c r="F2756" s="5">
        <f>decoded__2[[#This Row],[FRT_DEC]]-B2755</f>
        <v>531</v>
      </c>
      <c r="G2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INFO]]))),G2755)</f>
        <v>67</v>
      </c>
    </row>
    <row r="2757" spans="1:7" x14ac:dyDescent="0.25">
      <c r="A2757" s="12" t="s">
        <v>3108</v>
      </c>
      <c r="B2757" s="19">
        <v>1556342981470</v>
      </c>
      <c r="C2757" s="12" t="s">
        <v>7264</v>
      </c>
      <c r="D2757" s="12" t="s">
        <v>97</v>
      </c>
      <c r="E2757" s="6" t="s">
        <v>2136</v>
      </c>
      <c r="F2757" s="5">
        <f>decoded__2[[#This Row],[FRT_DEC]]-B2756</f>
        <v>6</v>
      </c>
      <c r="G2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INFO]]))),G2756)</f>
        <v>67</v>
      </c>
    </row>
    <row r="2758" spans="1:7" x14ac:dyDescent="0.25">
      <c r="A2758" s="12" t="s">
        <v>3109</v>
      </c>
      <c r="B2758" s="19">
        <v>1556342981482</v>
      </c>
      <c r="C2758" s="12" t="s">
        <v>7265</v>
      </c>
      <c r="D2758" s="12" t="s">
        <v>3727</v>
      </c>
      <c r="E2758" s="6" t="s">
        <v>7266</v>
      </c>
      <c r="F2758" s="5">
        <f>decoded__2[[#This Row],[FRT_DEC]]-B2757</f>
        <v>12</v>
      </c>
      <c r="G2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INFO]]))),G2757)</f>
        <v>67</v>
      </c>
    </row>
    <row r="2759" spans="1:7" x14ac:dyDescent="0.25">
      <c r="A2759" s="12" t="s">
        <v>3110</v>
      </c>
      <c r="B2759" s="19">
        <v>1556342981635</v>
      </c>
      <c r="C2759" s="12" t="s">
        <v>7267</v>
      </c>
      <c r="D2759" s="12" t="s">
        <v>289</v>
      </c>
      <c r="E2759" s="6" t="s">
        <v>7268</v>
      </c>
      <c r="F2759" s="5">
        <f>decoded__2[[#This Row],[FRT_DEC]]-B2758</f>
        <v>153</v>
      </c>
      <c r="G2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INFO]]))),G2758)</f>
        <v>67</v>
      </c>
    </row>
    <row r="2760" spans="1:7" x14ac:dyDescent="0.25">
      <c r="A2760" s="12" t="s">
        <v>3111</v>
      </c>
      <c r="B2760" s="19">
        <v>1556342982788</v>
      </c>
      <c r="C2760" s="12" t="s">
        <v>7269</v>
      </c>
      <c r="D2760" s="12" t="s">
        <v>109</v>
      </c>
      <c r="E2760" s="6" t="s">
        <v>3759</v>
      </c>
      <c r="F2760" s="5">
        <f>decoded__2[[#This Row],[FRT_DEC]]-B2759</f>
        <v>1153</v>
      </c>
      <c r="G2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INFO]]))),G2759)</f>
        <v>67</v>
      </c>
    </row>
    <row r="2761" spans="1:7" x14ac:dyDescent="0.25">
      <c r="A2761" s="12" t="s">
        <v>3112</v>
      </c>
      <c r="B2761" s="19">
        <v>1556342982790</v>
      </c>
      <c r="C2761" s="12" t="s">
        <v>7270</v>
      </c>
      <c r="D2761" s="12" t="s">
        <v>3742</v>
      </c>
      <c r="E2761" s="6" t="s">
        <v>7271</v>
      </c>
      <c r="F2761" s="5">
        <f>decoded__2[[#This Row],[FRT_DEC]]-B2760</f>
        <v>2</v>
      </c>
      <c r="G2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INFO]]))),G2760)</f>
        <v>67</v>
      </c>
    </row>
    <row r="2762" spans="1:7" x14ac:dyDescent="0.25">
      <c r="A2762" s="12" t="s">
        <v>3113</v>
      </c>
      <c r="B2762" s="19">
        <v>1556342982793</v>
      </c>
      <c r="C2762" s="12" t="s">
        <v>7272</v>
      </c>
      <c r="D2762" s="12" t="s">
        <v>3742</v>
      </c>
      <c r="E2762" s="6" t="s">
        <v>3982</v>
      </c>
      <c r="F2762" s="5">
        <f>decoded__2[[#This Row],[FRT_DEC]]-B2761</f>
        <v>3</v>
      </c>
      <c r="G2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INFO]]))),G2761)</f>
        <v>67</v>
      </c>
    </row>
    <row r="2763" spans="1:7" x14ac:dyDescent="0.25">
      <c r="A2763" s="12" t="s">
        <v>3114</v>
      </c>
      <c r="B2763" s="19">
        <v>1556342982807</v>
      </c>
      <c r="C2763" s="12" t="s">
        <v>7273</v>
      </c>
      <c r="D2763" s="12" t="s">
        <v>1131</v>
      </c>
      <c r="E2763" s="6" t="s">
        <v>2137</v>
      </c>
      <c r="F2763" s="5">
        <f>decoded__2[[#This Row],[FRT_DEC]]-B2762</f>
        <v>14</v>
      </c>
      <c r="G2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INFO]]))),G2762)</f>
        <v>67</v>
      </c>
    </row>
    <row r="2764" spans="1:7" x14ac:dyDescent="0.25">
      <c r="A2764" s="12" t="s">
        <v>3115</v>
      </c>
      <c r="B2764" s="19">
        <v>1556342982811</v>
      </c>
      <c r="C2764" s="12" t="s">
        <v>7274</v>
      </c>
      <c r="D2764" s="12" t="s">
        <v>97</v>
      </c>
      <c r="E2764" s="6" t="s">
        <v>2138</v>
      </c>
      <c r="F2764" s="5">
        <f>decoded__2[[#This Row],[FRT_DEC]]-B2763</f>
        <v>4</v>
      </c>
      <c r="G2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INFO]]))),G2763)</f>
        <v>67</v>
      </c>
    </row>
    <row r="2765" spans="1:7" x14ac:dyDescent="0.25">
      <c r="A2765" s="12" t="s">
        <v>3116</v>
      </c>
      <c r="B2765" s="19">
        <v>1556342982880</v>
      </c>
      <c r="C2765" s="12" t="s">
        <v>7275</v>
      </c>
      <c r="D2765" s="12" t="s">
        <v>110</v>
      </c>
      <c r="E2765" s="6" t="s">
        <v>290</v>
      </c>
      <c r="F2765" s="5">
        <f>decoded__2[[#This Row],[FRT_DEC]]-B2764</f>
        <v>69</v>
      </c>
      <c r="G2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INFO]]))),G2764)</f>
        <v>67</v>
      </c>
    </row>
    <row r="2766" spans="1:7" x14ac:dyDescent="0.25">
      <c r="A2766" s="12" t="s">
        <v>3117</v>
      </c>
      <c r="B2766" s="19">
        <v>1556342982892</v>
      </c>
      <c r="C2766" s="12" t="s">
        <v>7276</v>
      </c>
      <c r="D2766" s="12" t="s">
        <v>1131</v>
      </c>
      <c r="E2766" s="6" t="s">
        <v>2139</v>
      </c>
      <c r="F2766" s="5">
        <f>decoded__2[[#This Row],[FRT_DEC]]-B2765</f>
        <v>12</v>
      </c>
      <c r="G2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INFO]]))),G2765)</f>
        <v>67</v>
      </c>
    </row>
    <row r="2767" spans="1:7" x14ac:dyDescent="0.25">
      <c r="A2767" s="12" t="s">
        <v>3118</v>
      </c>
      <c r="B2767" s="19">
        <v>1556342982898</v>
      </c>
      <c r="C2767" s="12" t="s">
        <v>7277</v>
      </c>
      <c r="D2767" s="12" t="s">
        <v>97</v>
      </c>
      <c r="E2767" s="6" t="s">
        <v>2140</v>
      </c>
      <c r="F2767" s="5">
        <f>decoded__2[[#This Row],[FRT_DEC]]-B2766</f>
        <v>6</v>
      </c>
      <c r="G2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INFO]]))),G2766)</f>
        <v>67</v>
      </c>
    </row>
    <row r="2768" spans="1:7" x14ac:dyDescent="0.25">
      <c r="A2768" s="12" t="s">
        <v>3119</v>
      </c>
      <c r="B2768" s="19">
        <v>1556342983536</v>
      </c>
      <c r="C2768" s="12" t="s">
        <v>7278</v>
      </c>
      <c r="D2768" s="12" t="s">
        <v>112</v>
      </c>
      <c r="E2768" s="6" t="s">
        <v>3757</v>
      </c>
      <c r="F2768" s="5">
        <f>decoded__2[[#This Row],[FRT_DEC]]-B2767</f>
        <v>638</v>
      </c>
      <c r="G2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INFO]]))),G2767)</f>
        <v>67</v>
      </c>
    </row>
    <row r="2769" spans="1:7" x14ac:dyDescent="0.25">
      <c r="A2769" s="12" t="s">
        <v>3120</v>
      </c>
      <c r="B2769" s="19">
        <v>1556342983550</v>
      </c>
      <c r="C2769" s="12" t="s">
        <v>7279</v>
      </c>
      <c r="D2769" s="12" t="s">
        <v>1131</v>
      </c>
      <c r="E2769" s="6" t="s">
        <v>2141</v>
      </c>
      <c r="F2769" s="5">
        <f>decoded__2[[#This Row],[FRT_DEC]]-B2768</f>
        <v>14</v>
      </c>
      <c r="G2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INFO]]))),G2768)</f>
        <v>67</v>
      </c>
    </row>
    <row r="2770" spans="1:7" x14ac:dyDescent="0.25">
      <c r="A2770" s="12" t="s">
        <v>3121</v>
      </c>
      <c r="B2770" s="19">
        <v>1556342983554</v>
      </c>
      <c r="C2770" s="12" t="s">
        <v>7280</v>
      </c>
      <c r="D2770" s="12" t="s">
        <v>97</v>
      </c>
      <c r="E2770" s="6" t="s">
        <v>2142</v>
      </c>
      <c r="F2770" s="5">
        <f>decoded__2[[#This Row],[FRT_DEC]]-B2769</f>
        <v>4</v>
      </c>
      <c r="G2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INFO]]))),G2769)</f>
        <v>67</v>
      </c>
    </row>
    <row r="2771" spans="1:7" x14ac:dyDescent="0.25">
      <c r="A2771" s="12" t="s">
        <v>3122</v>
      </c>
      <c r="B2771" s="19">
        <v>1556342983560</v>
      </c>
      <c r="C2771" s="12" t="s">
        <v>7281</v>
      </c>
      <c r="D2771" s="12" t="s">
        <v>11</v>
      </c>
      <c r="E2771" s="6" t="s">
        <v>4006</v>
      </c>
      <c r="F2771" s="5">
        <f>decoded__2[[#This Row],[FRT_DEC]]-B2770</f>
        <v>6</v>
      </c>
      <c r="G2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INFO]]))),G2770)</f>
        <v>67</v>
      </c>
    </row>
    <row r="2772" spans="1:7" x14ac:dyDescent="0.25">
      <c r="A2772" s="12" t="s">
        <v>3123</v>
      </c>
      <c r="B2772" s="19">
        <v>1556342983570</v>
      </c>
      <c r="C2772" s="12" t="s">
        <v>7282</v>
      </c>
      <c r="D2772" s="12" t="s">
        <v>52</v>
      </c>
      <c r="E2772" s="6" t="s">
        <v>2078</v>
      </c>
      <c r="F2772" s="5">
        <f>decoded__2[[#This Row],[FRT_DEC]]-B2771</f>
        <v>10</v>
      </c>
      <c r="G2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INFO]]))),G2771)</f>
        <v>67</v>
      </c>
    </row>
    <row r="2773" spans="1:7" x14ac:dyDescent="0.25">
      <c r="A2773" s="12" t="s">
        <v>3124</v>
      </c>
      <c r="B2773" s="19">
        <v>1556342983572</v>
      </c>
      <c r="C2773" s="12" t="s">
        <v>7283</v>
      </c>
      <c r="D2773" s="12" t="s">
        <v>2079</v>
      </c>
      <c r="E2773" s="6" t="s">
        <v>7284</v>
      </c>
      <c r="F2773" s="5">
        <f>decoded__2[[#This Row],[FRT_DEC]]-B2772</f>
        <v>2</v>
      </c>
      <c r="G2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INFO]]))),G2772)</f>
        <v>67</v>
      </c>
    </row>
    <row r="2774" spans="1:7" x14ac:dyDescent="0.25">
      <c r="A2774" s="12" t="s">
        <v>3125</v>
      </c>
      <c r="B2774" s="19">
        <v>1556342983597</v>
      </c>
      <c r="C2774" s="12" t="s">
        <v>7285</v>
      </c>
      <c r="D2774" s="12" t="s">
        <v>12</v>
      </c>
      <c r="E2774" s="6" t="s">
        <v>4</v>
      </c>
      <c r="F2774" s="5">
        <f>decoded__2[[#This Row],[FRT_DEC]]-B2773</f>
        <v>25</v>
      </c>
      <c r="G2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INFO]]))),G2773)</f>
        <v>67</v>
      </c>
    </row>
    <row r="2775" spans="1:7" x14ac:dyDescent="0.25">
      <c r="A2775" s="12" t="s">
        <v>3126</v>
      </c>
      <c r="B2775" s="19">
        <v>1556342983606</v>
      </c>
      <c r="C2775" s="12" t="s">
        <v>7286</v>
      </c>
      <c r="D2775" s="12" t="s">
        <v>8</v>
      </c>
      <c r="E2775" s="6" t="s">
        <v>4089</v>
      </c>
      <c r="F2775" s="5">
        <f>decoded__2[[#This Row],[FRT_DEC]]-B2774</f>
        <v>9</v>
      </c>
      <c r="G2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INFO]]))),G2774)</f>
        <v>67</v>
      </c>
    </row>
    <row r="2776" spans="1:7" x14ac:dyDescent="0.25">
      <c r="A2776" s="12" t="s">
        <v>3127</v>
      </c>
      <c r="B2776" s="19">
        <v>1556342983797</v>
      </c>
      <c r="C2776" s="12" t="s">
        <v>7287</v>
      </c>
      <c r="D2776" s="12" t="s">
        <v>13</v>
      </c>
      <c r="E2776" s="6" t="s">
        <v>5</v>
      </c>
      <c r="F2776" s="5">
        <f>decoded__2[[#This Row],[FRT_DEC]]-B2775</f>
        <v>191</v>
      </c>
      <c r="G2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INFO]]))),G2775)</f>
        <v>67</v>
      </c>
    </row>
    <row r="2777" spans="1:7" x14ac:dyDescent="0.25">
      <c r="A2777" s="12" t="s">
        <v>3128</v>
      </c>
      <c r="B2777" s="19">
        <v>1556342983801</v>
      </c>
      <c r="C2777" s="12" t="s">
        <v>7288</v>
      </c>
      <c r="D2777" s="12" t="s">
        <v>11</v>
      </c>
      <c r="E2777" s="6" t="s">
        <v>4005</v>
      </c>
      <c r="F2777" s="5">
        <f>decoded__2[[#This Row],[FRT_DEC]]-B2776</f>
        <v>4</v>
      </c>
      <c r="G2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INFO]]))),G2776)</f>
        <v>67</v>
      </c>
    </row>
    <row r="2778" spans="1:7" x14ac:dyDescent="0.25">
      <c r="A2778" s="12" t="s">
        <v>3129</v>
      </c>
      <c r="B2778" s="19">
        <v>1556342983872</v>
      </c>
      <c r="C2778" s="12" t="s">
        <v>7289</v>
      </c>
      <c r="D2778" s="12" t="s">
        <v>12</v>
      </c>
      <c r="E2778" s="6" t="s">
        <v>4</v>
      </c>
      <c r="F2778" s="5">
        <f>decoded__2[[#This Row],[FRT_DEC]]-B2777</f>
        <v>71</v>
      </c>
      <c r="G2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INFO]]))),G2777)</f>
        <v>67</v>
      </c>
    </row>
    <row r="2779" spans="1:7" x14ac:dyDescent="0.25">
      <c r="A2779" s="12" t="s">
        <v>3130</v>
      </c>
      <c r="B2779" s="19">
        <v>1556342983876</v>
      </c>
      <c r="C2779" s="12" t="s">
        <v>7290</v>
      </c>
      <c r="D2779" s="12" t="s">
        <v>14</v>
      </c>
      <c r="E2779" s="6" t="s">
        <v>6</v>
      </c>
      <c r="F2779" s="5">
        <f>decoded__2[[#This Row],[FRT_DEC]]-B2778</f>
        <v>4</v>
      </c>
      <c r="G2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INFO]]))),G2778)</f>
        <v>67</v>
      </c>
    </row>
    <row r="2780" spans="1:7" x14ac:dyDescent="0.25">
      <c r="A2780" s="12" t="s">
        <v>3131</v>
      </c>
      <c r="B2780" s="19">
        <v>1556342983884</v>
      </c>
      <c r="C2780" s="12" t="s">
        <v>7291</v>
      </c>
      <c r="D2780" s="12" t="s">
        <v>14</v>
      </c>
      <c r="E2780" s="6" t="s">
        <v>71</v>
      </c>
      <c r="F2780" s="5">
        <f>decoded__2[[#This Row],[FRT_DEC]]-B2779</f>
        <v>8</v>
      </c>
      <c r="G2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INFO]]))),G2779)</f>
        <v>67</v>
      </c>
    </row>
    <row r="2781" spans="1:7" x14ac:dyDescent="0.25">
      <c r="A2781" s="12" t="s">
        <v>3132</v>
      </c>
      <c r="B2781" s="19">
        <v>1556342983891</v>
      </c>
      <c r="C2781" s="12" t="s">
        <v>7292</v>
      </c>
      <c r="D2781" s="12" t="s">
        <v>73</v>
      </c>
      <c r="E2781" s="6" t="s">
        <v>2080</v>
      </c>
      <c r="F2781" s="5">
        <f>decoded__2[[#This Row],[FRT_DEC]]-B2780</f>
        <v>7</v>
      </c>
      <c r="G2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INFO]]))),G2780)</f>
        <v>67</v>
      </c>
    </row>
    <row r="2782" spans="1:7" x14ac:dyDescent="0.25">
      <c r="A2782" s="12" t="s">
        <v>3133</v>
      </c>
      <c r="B2782" s="19">
        <v>1556342983895</v>
      </c>
      <c r="C2782" s="12" t="s">
        <v>7293</v>
      </c>
      <c r="D2782" s="12" t="s">
        <v>2081</v>
      </c>
      <c r="E2782" s="6" t="s">
        <v>2083</v>
      </c>
      <c r="F2782" s="5">
        <f>decoded__2[[#This Row],[FRT_DEC]]-B2781</f>
        <v>4</v>
      </c>
      <c r="G2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INFO]]))),G2781)</f>
        <v>67</v>
      </c>
    </row>
    <row r="2783" spans="1:7" x14ac:dyDescent="0.25">
      <c r="A2783" s="12" t="s">
        <v>3134</v>
      </c>
      <c r="B2783" s="19">
        <v>1556342983898</v>
      </c>
      <c r="C2783" s="12" t="s">
        <v>7294</v>
      </c>
      <c r="D2783" s="12" t="s">
        <v>8</v>
      </c>
      <c r="E2783" s="6" t="s">
        <v>4087</v>
      </c>
      <c r="F2783" s="5">
        <f>decoded__2[[#This Row],[FRT_DEC]]-B2782</f>
        <v>3</v>
      </c>
      <c r="G2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INFO]]))),G2782)</f>
        <v>67</v>
      </c>
    </row>
    <row r="2784" spans="1:7" x14ac:dyDescent="0.25">
      <c r="A2784" s="12" t="s">
        <v>3135</v>
      </c>
      <c r="B2784" s="19">
        <v>1556342984235</v>
      </c>
      <c r="C2784" s="12" t="s">
        <v>7295</v>
      </c>
      <c r="D2784" s="12" t="s">
        <v>55</v>
      </c>
      <c r="E2784" s="6" t="s">
        <v>4025</v>
      </c>
      <c r="F2784" s="5">
        <f>decoded__2[[#This Row],[FRT_DEC]]-B2783</f>
        <v>337</v>
      </c>
      <c r="G2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INFO]]))),G2783)</f>
        <v>67</v>
      </c>
    </row>
    <row r="2785" spans="1:7" x14ac:dyDescent="0.25">
      <c r="A2785" s="12" t="s">
        <v>3136</v>
      </c>
      <c r="B2785" s="19">
        <v>1556342984237</v>
      </c>
      <c r="C2785" s="12" t="s">
        <v>7296</v>
      </c>
      <c r="D2785" s="12" t="s">
        <v>3743</v>
      </c>
      <c r="E2785" s="6" t="s">
        <v>7297</v>
      </c>
      <c r="F2785" s="5">
        <f>decoded__2[[#This Row],[FRT_DEC]]-B2784</f>
        <v>2</v>
      </c>
      <c r="G2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INFO]]))),G2784)</f>
        <v>67</v>
      </c>
    </row>
    <row r="2786" spans="1:7" x14ac:dyDescent="0.25">
      <c r="A2786" s="12" t="s">
        <v>3137</v>
      </c>
      <c r="B2786" s="19">
        <v>1556342984240</v>
      </c>
      <c r="C2786" s="12" t="s">
        <v>7298</v>
      </c>
      <c r="D2786" s="12" t="s">
        <v>3743</v>
      </c>
      <c r="E2786" s="6" t="s">
        <v>3983</v>
      </c>
      <c r="F2786" s="5">
        <f>decoded__2[[#This Row],[FRT_DEC]]-B2785</f>
        <v>3</v>
      </c>
      <c r="G2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INFO]]))),G2785)</f>
        <v>67</v>
      </c>
    </row>
    <row r="2787" spans="1:7" ht="30" x14ac:dyDescent="0.25">
      <c r="A2787" s="12" t="s">
        <v>3138</v>
      </c>
      <c r="B2787" s="19">
        <v>1556342984262</v>
      </c>
      <c r="C2787" s="12" t="s">
        <v>7299</v>
      </c>
      <c r="D2787" s="12" t="s">
        <v>267</v>
      </c>
      <c r="E2787" s="6" t="s">
        <v>2166</v>
      </c>
      <c r="F2787" s="5">
        <f>decoded__2[[#This Row],[FRT_DEC]]-B2786</f>
        <v>22</v>
      </c>
      <c r="G2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INFO]]))),G2786)</f>
        <v>67</v>
      </c>
    </row>
    <row r="2788" spans="1:7" x14ac:dyDescent="0.25">
      <c r="A2788" s="12" t="s">
        <v>3139</v>
      </c>
      <c r="B2788" s="19">
        <v>1556342984267</v>
      </c>
      <c r="C2788" s="12" t="s">
        <v>7300</v>
      </c>
      <c r="D2788" s="12" t="s">
        <v>269</v>
      </c>
      <c r="E2788" s="6" t="s">
        <v>283</v>
      </c>
      <c r="F2788" s="5">
        <f>decoded__2[[#This Row],[FRT_DEC]]-B2787</f>
        <v>5</v>
      </c>
      <c r="G2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INFO]]))),G2787)</f>
        <v>67</v>
      </c>
    </row>
    <row r="2789" spans="1:7" x14ac:dyDescent="0.25">
      <c r="A2789" s="12" t="s">
        <v>3140</v>
      </c>
      <c r="B2789" s="19">
        <v>1556342984291</v>
      </c>
      <c r="C2789" s="12" t="s">
        <v>7301</v>
      </c>
      <c r="D2789" s="12" t="s">
        <v>11</v>
      </c>
      <c r="E2789" s="6" t="s">
        <v>4007</v>
      </c>
      <c r="F2789" s="5">
        <f>decoded__2[[#This Row],[FRT_DEC]]-B2788</f>
        <v>24</v>
      </c>
      <c r="G2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INFO]]))),G2788)</f>
        <v>67</v>
      </c>
    </row>
    <row r="2790" spans="1:7" x14ac:dyDescent="0.25">
      <c r="A2790" s="12" t="s">
        <v>3141</v>
      </c>
      <c r="B2790" s="19">
        <v>1556342984311</v>
      </c>
      <c r="C2790" s="12" t="s">
        <v>7302</v>
      </c>
      <c r="D2790" s="12" t="s">
        <v>52</v>
      </c>
      <c r="E2790" s="6" t="s">
        <v>56</v>
      </c>
      <c r="F2790" s="5">
        <f>decoded__2[[#This Row],[FRT_DEC]]-B2789</f>
        <v>20</v>
      </c>
      <c r="G2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INFO]]))),G2789)</f>
        <v>67</v>
      </c>
    </row>
    <row r="2791" spans="1:7" x14ac:dyDescent="0.25">
      <c r="A2791" s="12" t="s">
        <v>3142</v>
      </c>
      <c r="B2791" s="19">
        <v>1556342984317</v>
      </c>
      <c r="C2791" s="12" t="s">
        <v>7303</v>
      </c>
      <c r="D2791" s="12" t="s">
        <v>272</v>
      </c>
      <c r="E2791" s="6" t="s">
        <v>7304</v>
      </c>
      <c r="F2791" s="5">
        <f>decoded__2[[#This Row],[FRT_DEC]]-B2790</f>
        <v>6</v>
      </c>
      <c r="G2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INFO]]))),G2790)</f>
        <v>67</v>
      </c>
    </row>
    <row r="2792" spans="1:7" x14ac:dyDescent="0.25">
      <c r="A2792" s="12" t="s">
        <v>3143</v>
      </c>
      <c r="B2792" s="19">
        <v>1556342984323</v>
      </c>
      <c r="C2792" s="12" t="s">
        <v>7305</v>
      </c>
      <c r="D2792" s="12" t="s">
        <v>1131</v>
      </c>
      <c r="E2792" s="6" t="s">
        <v>2143</v>
      </c>
      <c r="F2792" s="5">
        <f>decoded__2[[#This Row],[FRT_DEC]]-B2791</f>
        <v>6</v>
      </c>
      <c r="G2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INFO]]))),G2791)</f>
        <v>67</v>
      </c>
    </row>
    <row r="2793" spans="1:7" x14ac:dyDescent="0.25">
      <c r="A2793" s="12" t="s">
        <v>3144</v>
      </c>
      <c r="B2793" s="19">
        <v>1556342984328</v>
      </c>
      <c r="C2793" s="12" t="s">
        <v>7306</v>
      </c>
      <c r="D2793" s="12" t="s">
        <v>1131</v>
      </c>
      <c r="E2793" s="6" t="s">
        <v>2144</v>
      </c>
      <c r="F2793" s="5">
        <f>decoded__2[[#This Row],[FRT_DEC]]-B2792</f>
        <v>5</v>
      </c>
      <c r="G2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INFO]]))),G2792)</f>
        <v>67</v>
      </c>
    </row>
    <row r="2794" spans="1:7" x14ac:dyDescent="0.25">
      <c r="A2794" s="12" t="s">
        <v>3145</v>
      </c>
      <c r="B2794" s="19">
        <v>1556342984340</v>
      </c>
      <c r="C2794" s="12" t="s">
        <v>7307</v>
      </c>
      <c r="D2794" s="12" t="s">
        <v>97</v>
      </c>
      <c r="E2794" s="6" t="s">
        <v>2131</v>
      </c>
      <c r="F2794" s="5">
        <f>decoded__2[[#This Row],[FRT_DEC]]-B2793</f>
        <v>12</v>
      </c>
      <c r="G2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INFO]]))),G2793)</f>
        <v>67</v>
      </c>
    </row>
    <row r="2795" spans="1:7" x14ac:dyDescent="0.25">
      <c r="A2795" s="12" t="s">
        <v>3146</v>
      </c>
      <c r="B2795" s="19">
        <v>1556342984361</v>
      </c>
      <c r="C2795" s="12" t="s">
        <v>7308</v>
      </c>
      <c r="D2795" s="12" t="s">
        <v>2082</v>
      </c>
      <c r="E2795" s="6" t="s">
        <v>4029</v>
      </c>
      <c r="F2795" s="5">
        <f>decoded__2[[#This Row],[FRT_DEC]]-B2794</f>
        <v>21</v>
      </c>
      <c r="G2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INFO]]))),G2794)</f>
        <v>67</v>
      </c>
    </row>
    <row r="2796" spans="1:7" x14ac:dyDescent="0.25">
      <c r="A2796" s="12" t="s">
        <v>3147</v>
      </c>
      <c r="B2796" s="19">
        <v>1556342984372</v>
      </c>
      <c r="C2796" s="12" t="s">
        <v>7309</v>
      </c>
      <c r="D2796" s="12" t="s">
        <v>3726</v>
      </c>
      <c r="E2796" s="6" t="s">
        <v>7310</v>
      </c>
      <c r="F2796" s="5">
        <f>decoded__2[[#This Row],[FRT_DEC]]-B2795</f>
        <v>11</v>
      </c>
      <c r="G2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INFO]]))),G2795)</f>
        <v>67</v>
      </c>
    </row>
    <row r="2797" spans="1:7" x14ac:dyDescent="0.25">
      <c r="A2797" s="12" t="s">
        <v>3148</v>
      </c>
      <c r="B2797" s="19">
        <v>1556342984375</v>
      </c>
      <c r="C2797" s="12" t="s">
        <v>7311</v>
      </c>
      <c r="D2797" s="12" t="s">
        <v>3726</v>
      </c>
      <c r="E2797" s="6" t="s">
        <v>3986</v>
      </c>
      <c r="F2797" s="5">
        <f>decoded__2[[#This Row],[FRT_DEC]]-B2796</f>
        <v>3</v>
      </c>
      <c r="G2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INFO]]))),G2796)</f>
        <v>67</v>
      </c>
    </row>
    <row r="2798" spans="1:7" x14ac:dyDescent="0.25">
      <c r="A2798" s="12" t="s">
        <v>3149</v>
      </c>
      <c r="B2798" s="19">
        <v>1556342985189</v>
      </c>
      <c r="C2798" s="12" t="s">
        <v>7312</v>
      </c>
      <c r="D2798" s="12" t="s">
        <v>275</v>
      </c>
      <c r="E2798" s="6" t="s">
        <v>7248</v>
      </c>
      <c r="F2798" s="5">
        <f>decoded__2[[#This Row],[FRT_DEC]]-B2797</f>
        <v>814</v>
      </c>
      <c r="G2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INFO]]))),G2797)</f>
        <v>67</v>
      </c>
    </row>
    <row r="2799" spans="1:7" x14ac:dyDescent="0.25">
      <c r="A2799" s="12" t="s">
        <v>3150</v>
      </c>
      <c r="B2799" s="19">
        <v>1556342985229</v>
      </c>
      <c r="C2799" s="12" t="s">
        <v>7313</v>
      </c>
      <c r="D2799" s="12" t="s">
        <v>12</v>
      </c>
      <c r="E2799" s="6" t="s">
        <v>4</v>
      </c>
      <c r="F2799" s="5">
        <f>decoded__2[[#This Row],[FRT_DEC]]-B2798</f>
        <v>40</v>
      </c>
      <c r="G2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INFO]]))),G2798)</f>
        <v>67</v>
      </c>
    </row>
    <row r="2800" spans="1:7" x14ac:dyDescent="0.25">
      <c r="A2800" s="12" t="s">
        <v>3151</v>
      </c>
      <c r="B2800" s="19">
        <v>1556342985233</v>
      </c>
      <c r="C2800" s="12" t="s">
        <v>7314</v>
      </c>
      <c r="D2800" s="12" t="s">
        <v>8</v>
      </c>
      <c r="E2800" s="6" t="s">
        <v>4088</v>
      </c>
      <c r="F2800" s="5">
        <f>decoded__2[[#This Row],[FRT_DEC]]-B2799</f>
        <v>4</v>
      </c>
      <c r="G2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INFO]]))),G2799)</f>
        <v>67</v>
      </c>
    </row>
    <row r="2801" spans="1:7" x14ac:dyDescent="0.25">
      <c r="A2801" s="12" t="s">
        <v>3152</v>
      </c>
      <c r="B2801" s="19">
        <v>1556342994575</v>
      </c>
      <c r="C2801" s="12" t="s">
        <v>7315</v>
      </c>
      <c r="D2801" s="12" t="s">
        <v>13</v>
      </c>
      <c r="E2801" s="6" t="s">
        <v>5</v>
      </c>
      <c r="F2801" s="5">
        <f>decoded__2[[#This Row],[FRT_DEC]]-B2800</f>
        <v>9342</v>
      </c>
      <c r="G2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INFO]]))),G2800)</f>
        <v>67</v>
      </c>
    </row>
    <row r="2802" spans="1:7" x14ac:dyDescent="0.25">
      <c r="A2802" s="12" t="s">
        <v>3153</v>
      </c>
      <c r="B2802" s="19">
        <v>1556342994580</v>
      </c>
      <c r="C2802" s="12" t="s">
        <v>7316</v>
      </c>
      <c r="D2802" s="12" t="s">
        <v>11</v>
      </c>
      <c r="E2802" s="6" t="s">
        <v>4000</v>
      </c>
      <c r="F2802" s="5">
        <f>decoded__2[[#This Row],[FRT_DEC]]-B2801</f>
        <v>5</v>
      </c>
      <c r="G2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INFO]]))),G2801)</f>
        <v>67</v>
      </c>
    </row>
    <row r="2803" spans="1:7" x14ac:dyDescent="0.25">
      <c r="A2803" s="12" t="s">
        <v>3154</v>
      </c>
      <c r="B2803" s="19">
        <v>1556342994616</v>
      </c>
      <c r="C2803" s="12" t="s">
        <v>7317</v>
      </c>
      <c r="D2803" s="12" t="s">
        <v>12</v>
      </c>
      <c r="E2803" s="6" t="s">
        <v>4</v>
      </c>
      <c r="F2803" s="5">
        <f>decoded__2[[#This Row],[FRT_DEC]]-B2802</f>
        <v>36</v>
      </c>
      <c r="G2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INFO]]))),G2802)</f>
        <v>67</v>
      </c>
    </row>
    <row r="2804" spans="1:7" x14ac:dyDescent="0.25">
      <c r="A2804" s="12" t="s">
        <v>3155</v>
      </c>
      <c r="B2804" s="19">
        <v>1556342994619</v>
      </c>
      <c r="C2804" s="12" t="s">
        <v>7318</v>
      </c>
      <c r="D2804" s="12" t="s">
        <v>14</v>
      </c>
      <c r="E2804" s="6" t="s">
        <v>6</v>
      </c>
      <c r="F2804" s="5">
        <f>decoded__2[[#This Row],[FRT_DEC]]-B2803</f>
        <v>3</v>
      </c>
      <c r="G2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INFO]]))),G2803)</f>
        <v>67</v>
      </c>
    </row>
    <row r="2805" spans="1:7" x14ac:dyDescent="0.25">
      <c r="A2805" s="12" t="s">
        <v>3156</v>
      </c>
      <c r="B2805" s="19">
        <v>1556342994633</v>
      </c>
      <c r="C2805" s="12" t="s">
        <v>7319</v>
      </c>
      <c r="D2805" s="12" t="s">
        <v>14</v>
      </c>
      <c r="E2805" s="6" t="s">
        <v>36</v>
      </c>
      <c r="F2805" s="5">
        <f>decoded__2[[#This Row],[FRT_DEC]]-B2804</f>
        <v>14</v>
      </c>
      <c r="G2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INFO]]))),G2804)</f>
        <v>67</v>
      </c>
    </row>
    <row r="2806" spans="1:7" x14ac:dyDescent="0.25">
      <c r="A2806" s="12" t="s">
        <v>3157</v>
      </c>
      <c r="B2806" s="19">
        <v>1556342994655</v>
      </c>
      <c r="C2806" s="12" t="s">
        <v>7320</v>
      </c>
      <c r="D2806" s="12" t="s">
        <v>11</v>
      </c>
      <c r="E2806" s="6" t="s">
        <v>4020</v>
      </c>
      <c r="F2806" s="5">
        <f>decoded__2[[#This Row],[FRT_DEC]]-B2805</f>
        <v>22</v>
      </c>
      <c r="G2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INFO]]))),G2805)</f>
        <v>67</v>
      </c>
    </row>
    <row r="2807" spans="1:7" x14ac:dyDescent="0.25">
      <c r="A2807" s="12" t="s">
        <v>3158</v>
      </c>
      <c r="B2807" s="19">
        <v>1556342994672</v>
      </c>
      <c r="C2807" s="12" t="s">
        <v>7321</v>
      </c>
      <c r="D2807" s="12" t="s">
        <v>8</v>
      </c>
      <c r="E2807" s="6" t="s">
        <v>4085</v>
      </c>
      <c r="F2807" s="5">
        <f>decoded__2[[#This Row],[FRT_DEC]]-B2806</f>
        <v>17</v>
      </c>
      <c r="G2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INFO]]))),G2806)</f>
        <v>67</v>
      </c>
    </row>
    <row r="2808" spans="1:7" x14ac:dyDescent="0.25">
      <c r="A2808" s="12" t="s">
        <v>3159</v>
      </c>
      <c r="B2808" s="19">
        <v>1556342994695</v>
      </c>
      <c r="C2808" s="12" t="s">
        <v>7322</v>
      </c>
      <c r="D2808" s="12" t="s">
        <v>12</v>
      </c>
      <c r="E2808" s="6" t="s">
        <v>4</v>
      </c>
      <c r="F2808" s="5">
        <f>decoded__2[[#This Row],[FRT_DEC]]-B2807</f>
        <v>23</v>
      </c>
      <c r="G2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INFO]]))),G2807)</f>
        <v>67</v>
      </c>
    </row>
    <row r="2809" spans="1:7" x14ac:dyDescent="0.25">
      <c r="A2809" s="12" t="s">
        <v>3160</v>
      </c>
      <c r="B2809" s="19">
        <v>1556342994701</v>
      </c>
      <c r="C2809" s="12" t="s">
        <v>7323</v>
      </c>
      <c r="D2809" s="12" t="s">
        <v>8</v>
      </c>
      <c r="E2809" s="6" t="s">
        <v>4104</v>
      </c>
      <c r="F2809" s="5">
        <f>decoded__2[[#This Row],[FRT_DEC]]-B2808</f>
        <v>6</v>
      </c>
      <c r="G2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INFO]]))),G2808)</f>
        <v>67</v>
      </c>
    </row>
    <row r="2810" spans="1:7" x14ac:dyDescent="0.25">
      <c r="A2810" s="12" t="s">
        <v>3161</v>
      </c>
      <c r="B2810" s="19">
        <v>1556342998599</v>
      </c>
      <c r="C2810" s="12" t="s">
        <v>7324</v>
      </c>
      <c r="D2810" s="12" t="s">
        <v>15</v>
      </c>
      <c r="E2810" s="6" t="s">
        <v>7325</v>
      </c>
      <c r="F2810" s="5">
        <f>decoded__2[[#This Row],[FRT_DEC]]-B2809</f>
        <v>3898</v>
      </c>
      <c r="G2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INFO]]))),G2809)</f>
        <v>67</v>
      </c>
    </row>
    <row r="2811" spans="1:7" x14ac:dyDescent="0.25">
      <c r="A2811" s="12" t="s">
        <v>3162</v>
      </c>
      <c r="B2811" s="19">
        <v>1556342998601</v>
      </c>
      <c r="C2811" s="12" t="s">
        <v>7326</v>
      </c>
      <c r="D2811" s="12" t="s">
        <v>15</v>
      </c>
      <c r="E2811" s="6" t="s">
        <v>3987</v>
      </c>
      <c r="F2811" s="5">
        <f>decoded__2[[#This Row],[FRT_DEC]]-B2810</f>
        <v>2</v>
      </c>
      <c r="G2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INFO]]))),G2810)</f>
        <v>67</v>
      </c>
    </row>
    <row r="2812" spans="1:7" x14ac:dyDescent="0.25">
      <c r="A2812" s="12" t="s">
        <v>3163</v>
      </c>
      <c r="B2812" s="19">
        <v>1556342998604</v>
      </c>
      <c r="C2812" s="12" t="s">
        <v>7327</v>
      </c>
      <c r="D2812" s="12" t="s">
        <v>3744</v>
      </c>
      <c r="E2812" s="6" t="s">
        <v>7328</v>
      </c>
      <c r="F2812" s="5">
        <f>decoded__2[[#This Row],[FRT_DEC]]-B2811</f>
        <v>3</v>
      </c>
      <c r="G2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INFO]]))),G2811)</f>
        <v>67</v>
      </c>
    </row>
    <row r="2813" spans="1:7" x14ac:dyDescent="0.25">
      <c r="A2813" s="12" t="s">
        <v>3164</v>
      </c>
      <c r="B2813" s="19">
        <v>1556342998606</v>
      </c>
      <c r="C2813" s="12" t="s">
        <v>7329</v>
      </c>
      <c r="D2813" s="12" t="s">
        <v>3744</v>
      </c>
      <c r="E2813" s="6" t="s">
        <v>3988</v>
      </c>
      <c r="F2813" s="5">
        <f>decoded__2[[#This Row],[FRT_DEC]]-B2812</f>
        <v>2</v>
      </c>
      <c r="G2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INFO]]))),G2812)</f>
        <v>67</v>
      </c>
    </row>
    <row r="2814" spans="1:7" x14ac:dyDescent="0.25">
      <c r="A2814" s="12" t="s">
        <v>3165</v>
      </c>
      <c r="B2814" s="19">
        <v>1556342998690</v>
      </c>
      <c r="C2814" s="12" t="s">
        <v>7330</v>
      </c>
      <c r="D2814" s="12" t="s">
        <v>3765</v>
      </c>
      <c r="E2814" s="6" t="s">
        <v>3766</v>
      </c>
      <c r="F2814" s="5">
        <f>decoded__2[[#This Row],[FRT_DEC]]-B2813</f>
        <v>84</v>
      </c>
      <c r="G2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INFO]]))),G2813)</f>
        <v>67</v>
      </c>
    </row>
    <row r="2815" spans="1:7" ht="30" x14ac:dyDescent="0.25">
      <c r="A2815" s="12" t="s">
        <v>3166</v>
      </c>
      <c r="B2815" s="19">
        <v>1556342998693</v>
      </c>
      <c r="C2815" s="12" t="s">
        <v>7331</v>
      </c>
      <c r="D2815" s="12" t="s">
        <v>267</v>
      </c>
      <c r="E2815" s="6" t="s">
        <v>3724</v>
      </c>
      <c r="F2815" s="5">
        <f>decoded__2[[#This Row],[FRT_DEC]]-B2814</f>
        <v>3</v>
      </c>
      <c r="G2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INFO]]))),G2814)</f>
        <v>67</v>
      </c>
    </row>
    <row r="2816" spans="1:7" x14ac:dyDescent="0.25">
      <c r="A2816" s="12" t="s">
        <v>3167</v>
      </c>
      <c r="B2816" s="19">
        <v>1556342998697</v>
      </c>
      <c r="C2816" s="12" t="s">
        <v>7332</v>
      </c>
      <c r="D2816" s="12" t="s">
        <v>269</v>
      </c>
      <c r="E2816" s="6" t="s">
        <v>283</v>
      </c>
      <c r="F2816" s="5">
        <f>decoded__2[[#This Row],[FRT_DEC]]-B2815</f>
        <v>4</v>
      </c>
      <c r="G2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INFO]]))),G2815)</f>
        <v>67</v>
      </c>
    </row>
    <row r="2817" spans="1:7" x14ac:dyDescent="0.25">
      <c r="A2817" s="12" t="s">
        <v>3168</v>
      </c>
      <c r="B2817" s="19">
        <v>1556342998704</v>
      </c>
      <c r="C2817" s="12" t="s">
        <v>7333</v>
      </c>
      <c r="D2817" s="12" t="s">
        <v>1131</v>
      </c>
      <c r="E2817" s="6" t="s">
        <v>2132</v>
      </c>
      <c r="F2817" s="5">
        <f>decoded__2[[#This Row],[FRT_DEC]]-B2816</f>
        <v>7</v>
      </c>
      <c r="G2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INFO]]))),G2816)</f>
        <v>67</v>
      </c>
    </row>
    <row r="2818" spans="1:7" x14ac:dyDescent="0.25">
      <c r="A2818" s="12" t="s">
        <v>3169</v>
      </c>
      <c r="B2818" s="19">
        <v>1556342998709</v>
      </c>
      <c r="C2818" s="12" t="s">
        <v>7334</v>
      </c>
      <c r="D2818" s="12" t="s">
        <v>97</v>
      </c>
      <c r="E2818" s="6" t="s">
        <v>2133</v>
      </c>
      <c r="F2818" s="5">
        <f>decoded__2[[#This Row],[FRT_DEC]]-B2817</f>
        <v>5</v>
      </c>
      <c r="G2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INFO]]))),G2817)</f>
        <v>67</v>
      </c>
    </row>
    <row r="2819" spans="1:7" x14ac:dyDescent="0.25">
      <c r="A2819" s="12" t="s">
        <v>3170</v>
      </c>
      <c r="B2819" s="19">
        <v>1556342998713</v>
      </c>
      <c r="C2819" s="12" t="s">
        <v>7335</v>
      </c>
      <c r="D2819" s="12" t="s">
        <v>97</v>
      </c>
      <c r="E2819" s="6" t="s">
        <v>2134</v>
      </c>
      <c r="F2819" s="5">
        <f>decoded__2[[#This Row],[FRT_DEC]]-B2818</f>
        <v>4</v>
      </c>
      <c r="G2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INFO]]))),G2818)</f>
        <v>67</v>
      </c>
    </row>
    <row r="2820" spans="1:7" x14ac:dyDescent="0.25">
      <c r="A2820" s="12" t="s">
        <v>3171</v>
      </c>
      <c r="B2820" s="19">
        <v>1556342998725</v>
      </c>
      <c r="C2820" s="12" t="s">
        <v>7336</v>
      </c>
      <c r="D2820" s="12" t="s">
        <v>272</v>
      </c>
      <c r="E2820" s="6" t="s">
        <v>7337</v>
      </c>
      <c r="F2820" s="5">
        <f>decoded__2[[#This Row],[FRT_DEC]]-B2819</f>
        <v>12</v>
      </c>
      <c r="G2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INFO]]))),G2819)</f>
        <v>67</v>
      </c>
    </row>
    <row r="2821" spans="1:7" x14ac:dyDescent="0.25">
      <c r="A2821" s="12" t="s">
        <v>3172</v>
      </c>
      <c r="B2821" s="19">
        <v>1556342999062</v>
      </c>
      <c r="C2821" s="12" t="s">
        <v>7338</v>
      </c>
      <c r="D2821" s="12" t="s">
        <v>1131</v>
      </c>
      <c r="E2821" s="6" t="s">
        <v>2135</v>
      </c>
      <c r="F2821" s="5">
        <f>decoded__2[[#This Row],[FRT_DEC]]-B2820</f>
        <v>337</v>
      </c>
      <c r="G2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INFO]]))),G2820)</f>
        <v>67</v>
      </c>
    </row>
    <row r="2822" spans="1:7" x14ac:dyDescent="0.25">
      <c r="A2822" s="12" t="s">
        <v>3173</v>
      </c>
      <c r="B2822" s="19">
        <v>1556342999067</v>
      </c>
      <c r="C2822" s="12" t="s">
        <v>7339</v>
      </c>
      <c r="D2822" s="12" t="s">
        <v>97</v>
      </c>
      <c r="E2822" s="6" t="s">
        <v>2136</v>
      </c>
      <c r="F2822" s="5">
        <f>decoded__2[[#This Row],[FRT_DEC]]-B2821</f>
        <v>5</v>
      </c>
      <c r="G2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INFO]]))),G2821)</f>
        <v>67</v>
      </c>
    </row>
    <row r="2823" spans="1:7" x14ac:dyDescent="0.25">
      <c r="A2823" s="12" t="s">
        <v>3174</v>
      </c>
      <c r="B2823" s="19">
        <v>1556342999081</v>
      </c>
      <c r="C2823" s="12" t="s">
        <v>7340</v>
      </c>
      <c r="D2823" s="12" t="s">
        <v>3727</v>
      </c>
      <c r="E2823" s="6" t="s">
        <v>7266</v>
      </c>
      <c r="F2823" s="5">
        <f>decoded__2[[#This Row],[FRT_DEC]]-B2822</f>
        <v>14</v>
      </c>
      <c r="G2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INFO]]))),G2822)</f>
        <v>67</v>
      </c>
    </row>
    <row r="2824" spans="1:7" x14ac:dyDescent="0.25">
      <c r="A2824" s="12" t="s">
        <v>3175</v>
      </c>
      <c r="B2824" s="19">
        <v>1556342999098</v>
      </c>
      <c r="C2824" s="12" t="s">
        <v>7341</v>
      </c>
      <c r="D2824" s="12" t="s">
        <v>289</v>
      </c>
      <c r="E2824" s="6" t="s">
        <v>7268</v>
      </c>
      <c r="F2824" s="5">
        <f>decoded__2[[#This Row],[FRT_DEC]]-B2823</f>
        <v>17</v>
      </c>
      <c r="G2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INFO]]))),G2823)</f>
        <v>67</v>
      </c>
    </row>
    <row r="2825" spans="1:7" x14ac:dyDescent="0.25">
      <c r="A2825" s="12" t="s">
        <v>3176</v>
      </c>
      <c r="B2825" s="19">
        <v>1556343000528</v>
      </c>
      <c r="C2825" s="12" t="s">
        <v>7342</v>
      </c>
      <c r="D2825" s="12" t="s">
        <v>109</v>
      </c>
      <c r="E2825" s="6" t="s">
        <v>3989</v>
      </c>
      <c r="F2825" s="5">
        <f>decoded__2[[#This Row],[FRT_DEC]]-B2824</f>
        <v>1430</v>
      </c>
      <c r="G2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INFO]]))),G2824)</f>
        <v>67</v>
      </c>
    </row>
    <row r="2826" spans="1:7" x14ac:dyDescent="0.25">
      <c r="A2826" s="12" t="s">
        <v>3177</v>
      </c>
      <c r="B2826" s="19">
        <v>1556343000531</v>
      </c>
      <c r="C2826" s="12" t="s">
        <v>7343</v>
      </c>
      <c r="D2826" s="12" t="s">
        <v>3742</v>
      </c>
      <c r="E2826" s="6" t="s">
        <v>7344</v>
      </c>
      <c r="F2826" s="5">
        <f>decoded__2[[#This Row],[FRT_DEC]]-B2825</f>
        <v>3</v>
      </c>
      <c r="G2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INFO]]))),G2825)</f>
        <v>67</v>
      </c>
    </row>
    <row r="2827" spans="1:7" x14ac:dyDescent="0.25">
      <c r="A2827" s="12" t="s">
        <v>3178</v>
      </c>
      <c r="B2827" s="19">
        <v>1556343000533</v>
      </c>
      <c r="C2827" s="12" t="s">
        <v>7345</v>
      </c>
      <c r="D2827" s="12" t="s">
        <v>3742</v>
      </c>
      <c r="E2827" s="6" t="s">
        <v>3982</v>
      </c>
      <c r="F2827" s="5">
        <f>decoded__2[[#This Row],[FRT_DEC]]-B2826</f>
        <v>2</v>
      </c>
      <c r="G2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INFO]]))),G2826)</f>
        <v>67</v>
      </c>
    </row>
    <row r="2828" spans="1:7" x14ac:dyDescent="0.25">
      <c r="A2828" s="12" t="s">
        <v>3179</v>
      </c>
      <c r="B2828" s="19">
        <v>1556343000547</v>
      </c>
      <c r="C2828" s="12" t="s">
        <v>7346</v>
      </c>
      <c r="D2828" s="12" t="s">
        <v>1131</v>
      </c>
      <c r="E2828" s="6" t="s">
        <v>2137</v>
      </c>
      <c r="F2828" s="5">
        <f>decoded__2[[#This Row],[FRT_DEC]]-B2827</f>
        <v>14</v>
      </c>
      <c r="G2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INFO]]))),G2827)</f>
        <v>67</v>
      </c>
    </row>
    <row r="2829" spans="1:7" x14ac:dyDescent="0.25">
      <c r="A2829" s="12" t="s">
        <v>3180</v>
      </c>
      <c r="B2829" s="19">
        <v>1556343000551</v>
      </c>
      <c r="C2829" s="12" t="s">
        <v>7347</v>
      </c>
      <c r="D2829" s="12" t="s">
        <v>97</v>
      </c>
      <c r="E2829" s="6" t="s">
        <v>2138</v>
      </c>
      <c r="F2829" s="5">
        <f>decoded__2[[#This Row],[FRT_DEC]]-B2828</f>
        <v>4</v>
      </c>
      <c r="G2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INFO]]))),G2828)</f>
        <v>67</v>
      </c>
    </row>
    <row r="2830" spans="1:7" x14ac:dyDescent="0.25">
      <c r="A2830" s="12" t="s">
        <v>3181</v>
      </c>
      <c r="B2830" s="19">
        <v>1556343000619</v>
      </c>
      <c r="C2830" s="12" t="s">
        <v>7348</v>
      </c>
      <c r="D2830" s="12" t="s">
        <v>110</v>
      </c>
      <c r="E2830" s="6" t="s">
        <v>290</v>
      </c>
      <c r="F2830" s="5">
        <f>decoded__2[[#This Row],[FRT_DEC]]-B2829</f>
        <v>68</v>
      </c>
      <c r="G2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INFO]]))),G2829)</f>
        <v>67</v>
      </c>
    </row>
    <row r="2831" spans="1:7" x14ac:dyDescent="0.25">
      <c r="A2831" s="12" t="s">
        <v>3182</v>
      </c>
      <c r="B2831" s="19">
        <v>1556343000632</v>
      </c>
      <c r="C2831" s="12" t="s">
        <v>7349</v>
      </c>
      <c r="D2831" s="12" t="s">
        <v>1131</v>
      </c>
      <c r="E2831" s="6" t="s">
        <v>2139</v>
      </c>
      <c r="F2831" s="5">
        <f>decoded__2[[#This Row],[FRT_DEC]]-B2830</f>
        <v>13</v>
      </c>
      <c r="G2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INFO]]))),G2830)</f>
        <v>67</v>
      </c>
    </row>
    <row r="2832" spans="1:7" x14ac:dyDescent="0.25">
      <c r="A2832" s="12" t="s">
        <v>3183</v>
      </c>
      <c r="B2832" s="19">
        <v>1556343000636</v>
      </c>
      <c r="C2832" s="12" t="s">
        <v>7350</v>
      </c>
      <c r="D2832" s="12" t="s">
        <v>97</v>
      </c>
      <c r="E2832" s="6" t="s">
        <v>2140</v>
      </c>
      <c r="F2832" s="5">
        <f>decoded__2[[#This Row],[FRT_DEC]]-B2831</f>
        <v>4</v>
      </c>
      <c r="G2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INFO]]))),G2831)</f>
        <v>67</v>
      </c>
    </row>
    <row r="2833" spans="1:7" x14ac:dyDescent="0.25">
      <c r="A2833" s="12" t="s">
        <v>3184</v>
      </c>
      <c r="B2833" s="19">
        <v>1556343001275</v>
      </c>
      <c r="C2833" s="12" t="s">
        <v>7351</v>
      </c>
      <c r="D2833" s="12" t="s">
        <v>112</v>
      </c>
      <c r="E2833" s="6" t="s">
        <v>3757</v>
      </c>
      <c r="F2833" s="5">
        <f>decoded__2[[#This Row],[FRT_DEC]]-B2832</f>
        <v>639</v>
      </c>
      <c r="G2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INFO]]))),G2832)</f>
        <v>67</v>
      </c>
    </row>
    <row r="2834" spans="1:7" x14ac:dyDescent="0.25">
      <c r="A2834" s="12" t="s">
        <v>3185</v>
      </c>
      <c r="B2834" s="19">
        <v>1556343001289</v>
      </c>
      <c r="C2834" s="12" t="s">
        <v>7352</v>
      </c>
      <c r="D2834" s="12" t="s">
        <v>1131</v>
      </c>
      <c r="E2834" s="6" t="s">
        <v>2141</v>
      </c>
      <c r="F2834" s="5">
        <f>decoded__2[[#This Row],[FRT_DEC]]-B2833</f>
        <v>14</v>
      </c>
      <c r="G2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INFO]]))),G2833)</f>
        <v>67</v>
      </c>
    </row>
    <row r="2835" spans="1:7" x14ac:dyDescent="0.25">
      <c r="A2835" s="12" t="s">
        <v>3186</v>
      </c>
      <c r="B2835" s="19">
        <v>1556343001293</v>
      </c>
      <c r="C2835" s="12" t="s">
        <v>7353</v>
      </c>
      <c r="D2835" s="12" t="s">
        <v>97</v>
      </c>
      <c r="E2835" s="6" t="s">
        <v>2142</v>
      </c>
      <c r="F2835" s="5">
        <f>decoded__2[[#This Row],[FRT_DEC]]-B2834</f>
        <v>4</v>
      </c>
      <c r="G2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INFO]]))),G2834)</f>
        <v>67</v>
      </c>
    </row>
    <row r="2836" spans="1:7" x14ac:dyDescent="0.25">
      <c r="A2836" s="12" t="s">
        <v>3187</v>
      </c>
      <c r="B2836" s="19">
        <v>1556343001297</v>
      </c>
      <c r="C2836" s="12" t="s">
        <v>7354</v>
      </c>
      <c r="D2836" s="12" t="s">
        <v>291</v>
      </c>
      <c r="E2836" s="6" t="s">
        <v>7355</v>
      </c>
      <c r="F2836" s="5">
        <f>decoded__2[[#This Row],[FRT_DEC]]-B2835</f>
        <v>4</v>
      </c>
      <c r="G2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INFO]]))),G2835)</f>
        <v>67</v>
      </c>
    </row>
    <row r="2837" spans="1:7" x14ac:dyDescent="0.25">
      <c r="A2837" s="12" t="s">
        <v>3188</v>
      </c>
      <c r="B2837" s="19">
        <v>1556343001303</v>
      </c>
      <c r="C2837" s="12" t="s">
        <v>7356</v>
      </c>
      <c r="D2837" s="12" t="s">
        <v>11</v>
      </c>
      <c r="E2837" s="6" t="s">
        <v>4012</v>
      </c>
      <c r="F2837" s="5">
        <f>decoded__2[[#This Row],[FRT_DEC]]-B2836</f>
        <v>6</v>
      </c>
      <c r="G2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INFO]]))),G2836)</f>
        <v>67</v>
      </c>
    </row>
    <row r="2838" spans="1:7" x14ac:dyDescent="0.25">
      <c r="A2838" s="12" t="s">
        <v>3189</v>
      </c>
      <c r="B2838" s="19">
        <v>1556343001313</v>
      </c>
      <c r="C2838" s="12" t="s">
        <v>7357</v>
      </c>
      <c r="D2838" s="12" t="s">
        <v>52</v>
      </c>
      <c r="E2838" s="6" t="s">
        <v>356</v>
      </c>
      <c r="F2838" s="5">
        <f>decoded__2[[#This Row],[FRT_DEC]]-B2837</f>
        <v>10</v>
      </c>
      <c r="G2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INFO]]))),G2837)</f>
        <v>67</v>
      </c>
    </row>
    <row r="2839" spans="1:7" x14ac:dyDescent="0.25">
      <c r="A2839" s="12" t="s">
        <v>3190</v>
      </c>
      <c r="B2839" s="19">
        <v>1556343001315</v>
      </c>
      <c r="C2839" s="12" t="s">
        <v>7358</v>
      </c>
      <c r="D2839" s="12" t="s">
        <v>358</v>
      </c>
      <c r="E2839" s="6" t="s">
        <v>7359</v>
      </c>
      <c r="F2839" s="5">
        <f>decoded__2[[#This Row],[FRT_DEC]]-B2838</f>
        <v>2</v>
      </c>
      <c r="G2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INFO]]))),G2838)</f>
        <v>67</v>
      </c>
    </row>
    <row r="2840" spans="1:7" x14ac:dyDescent="0.25">
      <c r="A2840" s="12" t="s">
        <v>3191</v>
      </c>
      <c r="B2840" s="19">
        <v>1556343001319</v>
      </c>
      <c r="C2840" s="12" t="s">
        <v>7360</v>
      </c>
      <c r="D2840" s="12" t="s">
        <v>8</v>
      </c>
      <c r="E2840" s="6" t="s">
        <v>4027</v>
      </c>
      <c r="F2840" s="5">
        <f>decoded__2[[#This Row],[FRT_DEC]]-B2839</f>
        <v>4</v>
      </c>
      <c r="G2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INFO]]))),G2839)</f>
        <v>67</v>
      </c>
    </row>
    <row r="2841" spans="1:7" x14ac:dyDescent="0.25">
      <c r="A2841" s="12" t="s">
        <v>3192</v>
      </c>
      <c r="B2841" s="19">
        <v>1556343001323</v>
      </c>
      <c r="C2841" s="12" t="s">
        <v>7361</v>
      </c>
      <c r="D2841" s="12" t="s">
        <v>11</v>
      </c>
      <c r="E2841" s="6" t="s">
        <v>4016</v>
      </c>
      <c r="F2841" s="5">
        <f>decoded__2[[#This Row],[FRT_DEC]]-B2840</f>
        <v>4</v>
      </c>
      <c r="G2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INFO]]))),G2840)</f>
        <v>67</v>
      </c>
    </row>
    <row r="2842" spans="1:7" x14ac:dyDescent="0.25">
      <c r="A2842" s="12" t="s">
        <v>3193</v>
      </c>
      <c r="B2842" s="19">
        <v>1556343001332</v>
      </c>
      <c r="C2842" s="12" t="s">
        <v>7362</v>
      </c>
      <c r="D2842" s="12" t="s">
        <v>52</v>
      </c>
      <c r="E2842" s="6" t="s">
        <v>2078</v>
      </c>
      <c r="F2842" s="5">
        <f>decoded__2[[#This Row],[FRT_DEC]]-B2841</f>
        <v>9</v>
      </c>
      <c r="G2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INFO]]))),G2841)</f>
        <v>67</v>
      </c>
    </row>
    <row r="2843" spans="1:7" x14ac:dyDescent="0.25">
      <c r="A2843" s="12" t="s">
        <v>3194</v>
      </c>
      <c r="B2843" s="19">
        <v>1556343001334</v>
      </c>
      <c r="C2843" s="12" t="s">
        <v>7363</v>
      </c>
      <c r="D2843" s="12" t="s">
        <v>2079</v>
      </c>
      <c r="E2843" s="6" t="s">
        <v>7284</v>
      </c>
      <c r="F2843" s="5">
        <f>decoded__2[[#This Row],[FRT_DEC]]-B2842</f>
        <v>2</v>
      </c>
      <c r="G2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INFO]]))),G2842)</f>
        <v>67</v>
      </c>
    </row>
    <row r="2844" spans="1:7" x14ac:dyDescent="0.25">
      <c r="A2844" s="12" t="s">
        <v>3195</v>
      </c>
      <c r="B2844" s="19">
        <v>1556343001381</v>
      </c>
      <c r="C2844" s="12" t="s">
        <v>7364</v>
      </c>
      <c r="D2844" s="12" t="s">
        <v>12</v>
      </c>
      <c r="E2844" s="6" t="s">
        <v>4</v>
      </c>
      <c r="F2844" s="5">
        <f>decoded__2[[#This Row],[FRT_DEC]]-B2843</f>
        <v>47</v>
      </c>
      <c r="G2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INFO]]))),G2843)</f>
        <v>67</v>
      </c>
    </row>
    <row r="2845" spans="1:7" x14ac:dyDescent="0.25">
      <c r="A2845" s="12" t="s">
        <v>3196</v>
      </c>
      <c r="B2845" s="19">
        <v>1556343001386</v>
      </c>
      <c r="C2845" s="12" t="s">
        <v>7365</v>
      </c>
      <c r="D2845" s="12" t="s">
        <v>8</v>
      </c>
      <c r="E2845" s="6" t="s">
        <v>4089</v>
      </c>
      <c r="F2845" s="5">
        <f>decoded__2[[#This Row],[FRT_DEC]]-B2844</f>
        <v>5</v>
      </c>
      <c r="G2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INFO]]))),G2844)</f>
        <v>67</v>
      </c>
    </row>
    <row r="2846" spans="1:7" x14ac:dyDescent="0.25">
      <c r="A2846" s="12" t="s">
        <v>3197</v>
      </c>
      <c r="B2846" s="19">
        <v>1556343001711</v>
      </c>
      <c r="C2846" s="12" t="s">
        <v>7366</v>
      </c>
      <c r="D2846" s="12" t="s">
        <v>12</v>
      </c>
      <c r="E2846" s="6" t="s">
        <v>4</v>
      </c>
      <c r="F2846" s="5">
        <f>decoded__2[[#This Row],[FRT_DEC]]-B2845</f>
        <v>325</v>
      </c>
      <c r="G2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INFO]]))),G2845)</f>
        <v>67</v>
      </c>
    </row>
    <row r="2847" spans="1:7" x14ac:dyDescent="0.25">
      <c r="A2847" s="12" t="s">
        <v>3198</v>
      </c>
      <c r="B2847" s="19">
        <v>1556343001715</v>
      </c>
      <c r="C2847" s="12" t="s">
        <v>7367</v>
      </c>
      <c r="D2847" s="12" t="s">
        <v>8</v>
      </c>
      <c r="E2847" s="6" t="s">
        <v>4078</v>
      </c>
      <c r="F2847" s="5">
        <f>decoded__2[[#This Row],[FRT_DEC]]-B2846</f>
        <v>4</v>
      </c>
      <c r="G2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INFO]]))),G2846)</f>
        <v>67</v>
      </c>
    </row>
    <row r="2848" spans="1:7" x14ac:dyDescent="0.25">
      <c r="A2848" s="12" t="s">
        <v>3199</v>
      </c>
      <c r="B2848" s="19">
        <v>1556343001906</v>
      </c>
      <c r="C2848" s="12" t="s">
        <v>7368</v>
      </c>
      <c r="D2848" s="12" t="s">
        <v>13</v>
      </c>
      <c r="E2848" s="6" t="s">
        <v>5</v>
      </c>
      <c r="F2848" s="5">
        <f>decoded__2[[#This Row],[FRT_DEC]]-B2847</f>
        <v>191</v>
      </c>
      <c r="G2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INFO]]))),G2847)</f>
        <v>67</v>
      </c>
    </row>
    <row r="2849" spans="1:7" x14ac:dyDescent="0.25">
      <c r="A2849" s="12" t="s">
        <v>3200</v>
      </c>
      <c r="B2849" s="19">
        <v>1556343001910</v>
      </c>
      <c r="C2849" s="12" t="s">
        <v>7369</v>
      </c>
      <c r="D2849" s="12" t="s">
        <v>11</v>
      </c>
      <c r="E2849" s="6" t="s">
        <v>4010</v>
      </c>
      <c r="F2849" s="5">
        <f>decoded__2[[#This Row],[FRT_DEC]]-B2848</f>
        <v>4</v>
      </c>
      <c r="G2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INFO]]))),G2848)</f>
        <v>67</v>
      </c>
    </row>
    <row r="2850" spans="1:7" x14ac:dyDescent="0.25">
      <c r="A2850" s="12" t="s">
        <v>3201</v>
      </c>
      <c r="B2850" s="19">
        <v>1556343001986</v>
      </c>
      <c r="C2850" s="12" t="s">
        <v>7370</v>
      </c>
      <c r="D2850" s="12" t="s">
        <v>12</v>
      </c>
      <c r="E2850" s="6" t="s">
        <v>4</v>
      </c>
      <c r="F2850" s="5">
        <f>decoded__2[[#This Row],[FRT_DEC]]-B2849</f>
        <v>76</v>
      </c>
      <c r="G2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INFO]]))),G2849)</f>
        <v>67</v>
      </c>
    </row>
    <row r="2851" spans="1:7" x14ac:dyDescent="0.25">
      <c r="A2851" s="12" t="s">
        <v>3202</v>
      </c>
      <c r="B2851" s="19">
        <v>1556343001991</v>
      </c>
      <c r="C2851" s="12" t="s">
        <v>7371</v>
      </c>
      <c r="D2851" s="12" t="s">
        <v>14</v>
      </c>
      <c r="E2851" s="6" t="s">
        <v>6</v>
      </c>
      <c r="F2851" s="5">
        <f>decoded__2[[#This Row],[FRT_DEC]]-B2850</f>
        <v>5</v>
      </c>
      <c r="G2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INFO]]))),G2850)</f>
        <v>67</v>
      </c>
    </row>
    <row r="2852" spans="1:7" x14ac:dyDescent="0.25">
      <c r="A2852" s="12" t="s">
        <v>3203</v>
      </c>
      <c r="B2852" s="19">
        <v>1556343002003</v>
      </c>
      <c r="C2852" s="12" t="s">
        <v>7372</v>
      </c>
      <c r="D2852" s="12" t="s">
        <v>14</v>
      </c>
      <c r="E2852" s="6" t="s">
        <v>71</v>
      </c>
      <c r="F2852" s="5">
        <f>decoded__2[[#This Row],[FRT_DEC]]-B2851</f>
        <v>12</v>
      </c>
      <c r="G2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INFO]]))),G2851)</f>
        <v>67</v>
      </c>
    </row>
    <row r="2853" spans="1:7" x14ac:dyDescent="0.25">
      <c r="A2853" s="12" t="s">
        <v>3204</v>
      </c>
      <c r="B2853" s="19">
        <v>1556343002134</v>
      </c>
      <c r="C2853" s="12" t="s">
        <v>7373</v>
      </c>
      <c r="D2853" s="12" t="s">
        <v>55</v>
      </c>
      <c r="E2853" s="6" t="s">
        <v>4025</v>
      </c>
      <c r="F2853" s="5">
        <f>decoded__2[[#This Row],[FRT_DEC]]-B2852</f>
        <v>131</v>
      </c>
      <c r="G2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INFO]]))),G2852)</f>
        <v>67</v>
      </c>
    </row>
    <row r="2854" spans="1:7" x14ac:dyDescent="0.25">
      <c r="A2854" s="12" t="s">
        <v>3205</v>
      </c>
      <c r="B2854" s="19">
        <v>1556343002137</v>
      </c>
      <c r="C2854" s="12" t="s">
        <v>7374</v>
      </c>
      <c r="D2854" s="12" t="s">
        <v>3743</v>
      </c>
      <c r="E2854" s="6" t="s">
        <v>7375</v>
      </c>
      <c r="F2854" s="5">
        <f>decoded__2[[#This Row],[FRT_DEC]]-B2853</f>
        <v>3</v>
      </c>
      <c r="G2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INFO]]))),G2853)</f>
        <v>67</v>
      </c>
    </row>
    <row r="2855" spans="1:7" x14ac:dyDescent="0.25">
      <c r="A2855" s="12" t="s">
        <v>3206</v>
      </c>
      <c r="B2855" s="19">
        <v>1556343002139</v>
      </c>
      <c r="C2855" s="12" t="s">
        <v>7376</v>
      </c>
      <c r="D2855" s="12" t="s">
        <v>3743</v>
      </c>
      <c r="E2855" s="6" t="s">
        <v>3983</v>
      </c>
      <c r="F2855" s="5">
        <f>decoded__2[[#This Row],[FRT_DEC]]-B2854</f>
        <v>2</v>
      </c>
      <c r="G2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INFO]]))),G2854)</f>
        <v>67</v>
      </c>
    </row>
    <row r="2856" spans="1:7" x14ac:dyDescent="0.25">
      <c r="A2856" s="12" t="s">
        <v>3207</v>
      </c>
      <c r="B2856" s="19">
        <v>1556343002155</v>
      </c>
      <c r="C2856" s="12" t="s">
        <v>7377</v>
      </c>
      <c r="D2856" s="12" t="s">
        <v>73</v>
      </c>
      <c r="E2856" s="6" t="s">
        <v>2080</v>
      </c>
      <c r="F2856" s="5">
        <f>decoded__2[[#This Row],[FRT_DEC]]-B2855</f>
        <v>16</v>
      </c>
      <c r="G2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INFO]]))),G2855)</f>
        <v>67</v>
      </c>
    </row>
    <row r="2857" spans="1:7" x14ac:dyDescent="0.25">
      <c r="A2857" s="12" t="s">
        <v>3208</v>
      </c>
      <c r="B2857" s="19">
        <v>1556343002159</v>
      </c>
      <c r="C2857" s="12" t="s">
        <v>7378</v>
      </c>
      <c r="D2857" s="12" t="s">
        <v>2081</v>
      </c>
      <c r="E2857" s="6" t="s">
        <v>2083</v>
      </c>
      <c r="F2857" s="5">
        <f>decoded__2[[#This Row],[FRT_DEC]]-B2856</f>
        <v>4</v>
      </c>
      <c r="G2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INFO]]))),G2856)</f>
        <v>67</v>
      </c>
    </row>
    <row r="2858" spans="1:7" x14ac:dyDescent="0.25">
      <c r="A2858" s="12" t="s">
        <v>3209</v>
      </c>
      <c r="B2858" s="19">
        <v>1556343002165</v>
      </c>
      <c r="C2858" s="12" t="s">
        <v>7379</v>
      </c>
      <c r="D2858" s="12" t="s">
        <v>8</v>
      </c>
      <c r="E2858" s="6" t="s">
        <v>4090</v>
      </c>
      <c r="F2858" s="5">
        <f>decoded__2[[#This Row],[FRT_DEC]]-B2857</f>
        <v>6</v>
      </c>
      <c r="G2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INFO]]))),G2857)</f>
        <v>67</v>
      </c>
    </row>
    <row r="2859" spans="1:7" ht="30" x14ac:dyDescent="0.25">
      <c r="A2859" s="12" t="s">
        <v>3210</v>
      </c>
      <c r="B2859" s="19">
        <v>1556343002176</v>
      </c>
      <c r="C2859" s="12" t="s">
        <v>7380</v>
      </c>
      <c r="D2859" s="12" t="s">
        <v>267</v>
      </c>
      <c r="E2859" s="6" t="s">
        <v>3725</v>
      </c>
      <c r="F2859" s="5">
        <f>decoded__2[[#This Row],[FRT_DEC]]-B2858</f>
        <v>11</v>
      </c>
      <c r="G2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INFO]]))),G2858)</f>
        <v>67</v>
      </c>
    </row>
    <row r="2860" spans="1:7" x14ac:dyDescent="0.25">
      <c r="A2860" s="12" t="s">
        <v>3211</v>
      </c>
      <c r="B2860" s="19">
        <v>1556343002178</v>
      </c>
      <c r="C2860" s="12" t="s">
        <v>7381</v>
      </c>
      <c r="D2860" s="12" t="s">
        <v>269</v>
      </c>
      <c r="E2860" s="6" t="s">
        <v>298</v>
      </c>
      <c r="F2860" s="5">
        <f>decoded__2[[#This Row],[FRT_DEC]]-B2859</f>
        <v>2</v>
      </c>
      <c r="G2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INFO]]))),G2859)</f>
        <v>67</v>
      </c>
    </row>
    <row r="2861" spans="1:7" x14ac:dyDescent="0.25">
      <c r="A2861" s="12" t="s">
        <v>3212</v>
      </c>
      <c r="B2861" s="19">
        <v>1556343002190</v>
      </c>
      <c r="C2861" s="12" t="s">
        <v>7382</v>
      </c>
      <c r="D2861" s="12" t="s">
        <v>11</v>
      </c>
      <c r="E2861" s="6" t="s">
        <v>4011</v>
      </c>
      <c r="F2861" s="5">
        <f>decoded__2[[#This Row],[FRT_DEC]]-B2860</f>
        <v>12</v>
      </c>
      <c r="G2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INFO]]))),G2860)</f>
        <v>67</v>
      </c>
    </row>
    <row r="2862" spans="1:7" x14ac:dyDescent="0.25">
      <c r="A2862" s="12" t="s">
        <v>3213</v>
      </c>
      <c r="B2862" s="19">
        <v>1556343002210</v>
      </c>
      <c r="C2862" s="12" t="s">
        <v>7383</v>
      </c>
      <c r="D2862" s="12" t="s">
        <v>52</v>
      </c>
      <c r="E2862" s="6" t="s">
        <v>56</v>
      </c>
      <c r="F2862" s="5">
        <f>decoded__2[[#This Row],[FRT_DEC]]-B2861</f>
        <v>20</v>
      </c>
      <c r="G2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INFO]]))),G2861)</f>
        <v>67</v>
      </c>
    </row>
    <row r="2863" spans="1:7" x14ac:dyDescent="0.25">
      <c r="A2863" s="12" t="s">
        <v>3214</v>
      </c>
      <c r="B2863" s="19">
        <v>1556343002216</v>
      </c>
      <c r="C2863" s="12" t="s">
        <v>7384</v>
      </c>
      <c r="D2863" s="12" t="s">
        <v>272</v>
      </c>
      <c r="E2863" s="6" t="s">
        <v>7385</v>
      </c>
      <c r="F2863" s="5">
        <f>decoded__2[[#This Row],[FRT_DEC]]-B2862</f>
        <v>6</v>
      </c>
      <c r="G2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INFO]]))),G2862)</f>
        <v>67</v>
      </c>
    </row>
    <row r="2864" spans="1:7" x14ac:dyDescent="0.25">
      <c r="A2864" s="12" t="s">
        <v>3215</v>
      </c>
      <c r="B2864" s="19">
        <v>1556343002224</v>
      </c>
      <c r="C2864" s="12" t="s">
        <v>7386</v>
      </c>
      <c r="D2864" s="12" t="s">
        <v>57</v>
      </c>
      <c r="E2864" s="6" t="s">
        <v>366</v>
      </c>
      <c r="F2864" s="5">
        <f>decoded__2[[#This Row],[FRT_DEC]]-B2863</f>
        <v>8</v>
      </c>
      <c r="G2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INFO]]))),G2863)</f>
        <v>67</v>
      </c>
    </row>
    <row r="2865" spans="1:7" x14ac:dyDescent="0.25">
      <c r="A2865" s="12" t="s">
        <v>3216</v>
      </c>
      <c r="B2865" s="19">
        <v>1556343002228</v>
      </c>
      <c r="C2865" s="12" t="s">
        <v>7387</v>
      </c>
      <c r="D2865" s="12" t="s">
        <v>57</v>
      </c>
      <c r="E2865" s="6" t="s">
        <v>368</v>
      </c>
      <c r="F2865" s="5">
        <f>decoded__2[[#This Row],[FRT_DEC]]-B2864</f>
        <v>4</v>
      </c>
      <c r="G2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INFO]]))),G2864)</f>
        <v>67</v>
      </c>
    </row>
    <row r="2866" spans="1:7" x14ac:dyDescent="0.25">
      <c r="A2866" s="12" t="s">
        <v>3217</v>
      </c>
      <c r="B2866" s="19">
        <v>1556343002232</v>
      </c>
      <c r="C2866" s="12" t="s">
        <v>7388</v>
      </c>
      <c r="D2866" s="12" t="s">
        <v>57</v>
      </c>
      <c r="E2866" s="6" t="s">
        <v>59</v>
      </c>
      <c r="F2866" s="5">
        <f>decoded__2[[#This Row],[FRT_DEC]]-B2865</f>
        <v>4</v>
      </c>
      <c r="G2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INFO]]))),G2865)</f>
        <v>67</v>
      </c>
    </row>
    <row r="2867" spans="1:7" x14ac:dyDescent="0.25">
      <c r="A2867" s="12" t="s">
        <v>3218</v>
      </c>
      <c r="B2867" s="19">
        <v>1556343002235</v>
      </c>
      <c r="C2867" s="12" t="s">
        <v>7389</v>
      </c>
      <c r="D2867" s="12" t="s">
        <v>57</v>
      </c>
      <c r="E2867" s="6" t="s">
        <v>60</v>
      </c>
      <c r="F2867" s="5">
        <f>decoded__2[[#This Row],[FRT_DEC]]-B2866</f>
        <v>3</v>
      </c>
      <c r="G2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INFO]]))),G2866)</f>
        <v>67</v>
      </c>
    </row>
    <row r="2868" spans="1:7" x14ac:dyDescent="0.25">
      <c r="A2868" s="12" t="s">
        <v>3219</v>
      </c>
      <c r="B2868" s="19">
        <v>1556343002238</v>
      </c>
      <c r="C2868" s="12" t="s">
        <v>7390</v>
      </c>
      <c r="D2868" s="12" t="s">
        <v>61</v>
      </c>
      <c r="E2868" s="6" t="s">
        <v>7391</v>
      </c>
      <c r="F2868" s="5">
        <f>decoded__2[[#This Row],[FRT_DEC]]-B2867</f>
        <v>3</v>
      </c>
      <c r="G2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INFO]]))),G2867)</f>
        <v>67</v>
      </c>
    </row>
    <row r="2869" spans="1:7" x14ac:dyDescent="0.25">
      <c r="A2869" s="12" t="s">
        <v>3220</v>
      </c>
      <c r="B2869" s="19">
        <v>1556343002242</v>
      </c>
      <c r="C2869" s="12" t="s">
        <v>7392</v>
      </c>
      <c r="D2869" s="12" t="s">
        <v>62</v>
      </c>
      <c r="E2869" s="6" t="s">
        <v>63</v>
      </c>
      <c r="F2869" s="5">
        <f>decoded__2[[#This Row],[FRT_DEC]]-B2868</f>
        <v>4</v>
      </c>
      <c r="G2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INFO]]))),G2868)</f>
        <v>67</v>
      </c>
    </row>
    <row r="2870" spans="1:7" x14ac:dyDescent="0.25">
      <c r="A2870" s="12" t="s">
        <v>3221</v>
      </c>
      <c r="B2870" s="19">
        <v>1556343002254</v>
      </c>
      <c r="C2870" s="12" t="s">
        <v>7393</v>
      </c>
      <c r="D2870" s="12" t="s">
        <v>1131</v>
      </c>
      <c r="E2870" s="6" t="s">
        <v>2143</v>
      </c>
      <c r="F2870" s="5">
        <f>decoded__2[[#This Row],[FRT_DEC]]-B2869</f>
        <v>12</v>
      </c>
      <c r="G2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INFO]]))),G2869)</f>
        <v>67</v>
      </c>
    </row>
    <row r="2871" spans="1:7" x14ac:dyDescent="0.25">
      <c r="A2871" s="12" t="s">
        <v>3222</v>
      </c>
      <c r="B2871" s="19">
        <v>1556343002259</v>
      </c>
      <c r="C2871" s="12" t="s">
        <v>7394</v>
      </c>
      <c r="D2871" s="12" t="s">
        <v>1131</v>
      </c>
      <c r="E2871" s="6" t="s">
        <v>2144</v>
      </c>
      <c r="F2871" s="5">
        <f>decoded__2[[#This Row],[FRT_DEC]]-B2870</f>
        <v>5</v>
      </c>
      <c r="G2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INFO]]))),G2870)</f>
        <v>67</v>
      </c>
    </row>
    <row r="2872" spans="1:7" x14ac:dyDescent="0.25">
      <c r="A2872" s="12" t="s">
        <v>3223</v>
      </c>
      <c r="B2872" s="19">
        <v>1556343002273</v>
      </c>
      <c r="C2872" s="12" t="s">
        <v>7395</v>
      </c>
      <c r="D2872" s="12" t="s">
        <v>1131</v>
      </c>
      <c r="E2872" s="6" t="s">
        <v>2145</v>
      </c>
      <c r="F2872" s="5">
        <f>decoded__2[[#This Row],[FRT_DEC]]-B2871</f>
        <v>14</v>
      </c>
      <c r="G2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INFO]]))),G2871)</f>
        <v>67</v>
      </c>
    </row>
    <row r="2873" spans="1:7" x14ac:dyDescent="0.25">
      <c r="A2873" s="12" t="s">
        <v>3224</v>
      </c>
      <c r="B2873" s="19">
        <v>1556343002277</v>
      </c>
      <c r="C2873" s="12" t="s">
        <v>7396</v>
      </c>
      <c r="D2873" s="12" t="s">
        <v>65</v>
      </c>
      <c r="E2873" s="6" t="s">
        <v>66</v>
      </c>
      <c r="F2873" s="5">
        <f>decoded__2[[#This Row],[FRT_DEC]]-B2872</f>
        <v>4</v>
      </c>
      <c r="G2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INFO]]))),G2872)</f>
        <v>67</v>
      </c>
    </row>
    <row r="2874" spans="1:7" x14ac:dyDescent="0.25">
      <c r="A2874" s="12" t="s">
        <v>3225</v>
      </c>
      <c r="B2874" s="19">
        <v>1556343002286</v>
      </c>
      <c r="C2874" s="12" t="s">
        <v>7397</v>
      </c>
      <c r="D2874" s="12" t="s">
        <v>11</v>
      </c>
      <c r="E2874" s="6" t="s">
        <v>4023</v>
      </c>
      <c r="F2874" s="5">
        <f>decoded__2[[#This Row],[FRT_DEC]]-B2873</f>
        <v>9</v>
      </c>
      <c r="G2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INFO]]))),G2873)</f>
        <v>67</v>
      </c>
    </row>
    <row r="2875" spans="1:7" x14ac:dyDescent="0.25">
      <c r="A2875" s="12" t="s">
        <v>3226</v>
      </c>
      <c r="B2875" s="19">
        <v>1556343002309</v>
      </c>
      <c r="C2875" s="12" t="s">
        <v>7398</v>
      </c>
      <c r="D2875" s="12" t="s">
        <v>52</v>
      </c>
      <c r="E2875" s="6" t="s">
        <v>754</v>
      </c>
      <c r="F2875" s="5">
        <f>decoded__2[[#This Row],[FRT_DEC]]-B2874</f>
        <v>23</v>
      </c>
      <c r="G2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INFO]]))),G2874)</f>
        <v>67</v>
      </c>
    </row>
    <row r="2876" spans="1:7" x14ac:dyDescent="0.25">
      <c r="A2876" s="12" t="s">
        <v>3227</v>
      </c>
      <c r="B2876" s="19">
        <v>1556343002313</v>
      </c>
      <c r="C2876" s="12" t="s">
        <v>7399</v>
      </c>
      <c r="D2876" s="12" t="s">
        <v>11</v>
      </c>
      <c r="E2876" s="6" t="s">
        <v>4015</v>
      </c>
      <c r="F2876" s="5">
        <f>decoded__2[[#This Row],[FRT_DEC]]-B2875</f>
        <v>4</v>
      </c>
      <c r="G2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INFO]]))),G2875)</f>
        <v>67</v>
      </c>
    </row>
    <row r="2877" spans="1:7" x14ac:dyDescent="0.25">
      <c r="A2877" s="12" t="s">
        <v>3228</v>
      </c>
      <c r="B2877" s="19">
        <v>1556343002323</v>
      </c>
      <c r="C2877" s="12" t="s">
        <v>7400</v>
      </c>
      <c r="D2877" s="12" t="s">
        <v>52</v>
      </c>
      <c r="E2877" s="6" t="s">
        <v>64</v>
      </c>
      <c r="F2877" s="5">
        <f>decoded__2[[#This Row],[FRT_DEC]]-B2876</f>
        <v>10</v>
      </c>
      <c r="G2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INFO]]))),G2876)</f>
        <v>67</v>
      </c>
    </row>
    <row r="2878" spans="1:7" x14ac:dyDescent="0.25">
      <c r="A2878" s="12" t="s">
        <v>3229</v>
      </c>
      <c r="B2878" s="19">
        <v>1556343002326</v>
      </c>
      <c r="C2878" s="12" t="s">
        <v>7401</v>
      </c>
      <c r="D2878" s="12" t="s">
        <v>67</v>
      </c>
      <c r="E2878" s="6" t="s">
        <v>4091</v>
      </c>
      <c r="F2878" s="5">
        <f>decoded__2[[#This Row],[FRT_DEC]]-B2877</f>
        <v>3</v>
      </c>
      <c r="G2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INFO]]))),G2877)</f>
        <v>67</v>
      </c>
    </row>
    <row r="2879" spans="1:7" x14ac:dyDescent="0.25">
      <c r="A2879" s="12" t="s">
        <v>3230</v>
      </c>
      <c r="B2879" s="19">
        <v>1556343002334</v>
      </c>
      <c r="C2879" s="12" t="s">
        <v>7402</v>
      </c>
      <c r="D2879" s="12" t="s">
        <v>97</v>
      </c>
      <c r="E2879" s="6" t="s">
        <v>3741</v>
      </c>
      <c r="F2879" s="5">
        <f>decoded__2[[#This Row],[FRT_DEC]]-B2878</f>
        <v>8</v>
      </c>
      <c r="G2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INFO]]))),G2878)</f>
        <v>67</v>
      </c>
    </row>
    <row r="2880" spans="1:7" x14ac:dyDescent="0.25">
      <c r="A2880" s="12" t="s">
        <v>3231</v>
      </c>
      <c r="B2880" s="19">
        <v>1556343002339</v>
      </c>
      <c r="C2880" s="12" t="s">
        <v>7403</v>
      </c>
      <c r="D2880" s="12" t="s">
        <v>97</v>
      </c>
      <c r="E2880" s="6" t="s">
        <v>2127</v>
      </c>
      <c r="F2880" s="5">
        <f>decoded__2[[#This Row],[FRT_DEC]]-B2879</f>
        <v>5</v>
      </c>
      <c r="G2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INFO]]))),G2879)</f>
        <v>67</v>
      </c>
    </row>
    <row r="2881" spans="1:7" x14ac:dyDescent="0.25">
      <c r="A2881" s="12" t="s">
        <v>3232</v>
      </c>
      <c r="B2881" s="19">
        <v>1556343002352</v>
      </c>
      <c r="C2881" s="12" t="s">
        <v>7404</v>
      </c>
      <c r="D2881" s="12" t="s">
        <v>9</v>
      </c>
      <c r="E2881" s="6" t="s">
        <v>4002</v>
      </c>
      <c r="F2881" s="5">
        <f>decoded__2[[#This Row],[FRT_DEC]]-B2880</f>
        <v>13</v>
      </c>
      <c r="G2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INFO]]))),G2880)</f>
        <v>67</v>
      </c>
    </row>
    <row r="2882" spans="1:7" x14ac:dyDescent="0.25">
      <c r="A2882" s="12" t="s">
        <v>3233</v>
      </c>
      <c r="B2882" s="19">
        <v>1556343002355</v>
      </c>
      <c r="C2882" s="12" t="s">
        <v>7405</v>
      </c>
      <c r="D2882" s="12" t="s">
        <v>97</v>
      </c>
      <c r="E2882" s="6" t="s">
        <v>2146</v>
      </c>
      <c r="F2882" s="5">
        <f>decoded__2[[#This Row],[FRT_DEC]]-B2881</f>
        <v>3</v>
      </c>
      <c r="G2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INFO]]))),G2881)</f>
        <v>67</v>
      </c>
    </row>
    <row r="2883" spans="1:7" x14ac:dyDescent="0.25">
      <c r="A2883" s="12" t="s">
        <v>3234</v>
      </c>
      <c r="B2883" s="19">
        <v>1556343003098</v>
      </c>
      <c r="C2883" s="12" t="s">
        <v>7406</v>
      </c>
      <c r="D2883" s="12" t="s">
        <v>12</v>
      </c>
      <c r="E2883" s="6" t="s">
        <v>4</v>
      </c>
      <c r="F2883" s="5">
        <f>decoded__2[[#This Row],[FRT_DEC]]-B2882</f>
        <v>743</v>
      </c>
      <c r="G2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INFO]]))),G2882)</f>
        <v>67</v>
      </c>
    </row>
    <row r="2884" spans="1:7" x14ac:dyDescent="0.25">
      <c r="A2884" s="12" t="s">
        <v>3235</v>
      </c>
      <c r="B2884" s="19">
        <v>1556343003104</v>
      </c>
      <c r="C2884" s="12" t="s">
        <v>7407</v>
      </c>
      <c r="D2884" s="12" t="s">
        <v>8</v>
      </c>
      <c r="E2884" s="6" t="s">
        <v>4078</v>
      </c>
      <c r="F2884" s="5">
        <f>decoded__2[[#This Row],[FRT_DEC]]-B2883</f>
        <v>6</v>
      </c>
      <c r="G2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INFO]]))),G2883)</f>
        <v>67</v>
      </c>
    </row>
    <row r="2885" spans="1:7" x14ac:dyDescent="0.25">
      <c r="A2885" s="12" t="s">
        <v>3236</v>
      </c>
      <c r="B2885" s="19">
        <v>1556343003188</v>
      </c>
      <c r="C2885" s="12" t="s">
        <v>7408</v>
      </c>
      <c r="D2885" s="12" t="s">
        <v>12</v>
      </c>
      <c r="E2885" s="6" t="s">
        <v>4</v>
      </c>
      <c r="F2885" s="5">
        <f>decoded__2[[#This Row],[FRT_DEC]]-B2884</f>
        <v>84</v>
      </c>
      <c r="G2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INFO]]))),G2884)</f>
        <v>67</v>
      </c>
    </row>
    <row r="2886" spans="1:7" x14ac:dyDescent="0.25">
      <c r="A2886" s="12" t="s">
        <v>3237</v>
      </c>
      <c r="B2886" s="19">
        <v>1556343003195</v>
      </c>
      <c r="C2886" s="12" t="s">
        <v>7409</v>
      </c>
      <c r="D2886" s="12" t="s">
        <v>8</v>
      </c>
      <c r="E2886" s="6" t="s">
        <v>4080</v>
      </c>
      <c r="F2886" s="5">
        <f>decoded__2[[#This Row],[FRT_DEC]]-B2885</f>
        <v>7</v>
      </c>
      <c r="G2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INFO]]))),G2885)</f>
        <v>67</v>
      </c>
    </row>
    <row r="2887" spans="1:7" x14ac:dyDescent="0.25">
      <c r="A2887" s="12" t="s">
        <v>3238</v>
      </c>
      <c r="B2887" s="19">
        <v>1556343003303</v>
      </c>
      <c r="C2887" s="12" t="s">
        <v>7410</v>
      </c>
      <c r="D2887" s="12" t="s">
        <v>12</v>
      </c>
      <c r="E2887" s="6" t="s">
        <v>4</v>
      </c>
      <c r="F2887" s="5">
        <f>decoded__2[[#This Row],[FRT_DEC]]-B2886</f>
        <v>108</v>
      </c>
      <c r="G2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INFO]]))),G2886)</f>
        <v>67</v>
      </c>
    </row>
    <row r="2888" spans="1:7" x14ac:dyDescent="0.25">
      <c r="A2888" s="12" t="s">
        <v>3239</v>
      </c>
      <c r="B2888" s="19">
        <v>1556343003309</v>
      </c>
      <c r="C2888" s="12" t="s">
        <v>7411</v>
      </c>
      <c r="D2888" s="12" t="s">
        <v>8</v>
      </c>
      <c r="E2888" s="6" t="s">
        <v>4682</v>
      </c>
      <c r="F2888" s="5">
        <f>decoded__2[[#This Row],[FRT_DEC]]-B2887</f>
        <v>6</v>
      </c>
      <c r="G2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INFO]]))),G2887)</f>
        <v>67</v>
      </c>
    </row>
    <row r="2889" spans="1:7" x14ac:dyDescent="0.25">
      <c r="A2889" s="12" t="s">
        <v>3240</v>
      </c>
      <c r="B2889" s="19">
        <v>1556343014537</v>
      </c>
      <c r="C2889" s="12" t="s">
        <v>7412</v>
      </c>
      <c r="D2889" s="12" t="s">
        <v>13</v>
      </c>
      <c r="E2889" s="6" t="s">
        <v>5</v>
      </c>
      <c r="F2889" s="5">
        <f>decoded__2[[#This Row],[FRT_DEC]]-B2888</f>
        <v>11228</v>
      </c>
      <c r="G2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INFO]]))),G2888)</f>
        <v>67</v>
      </c>
    </row>
    <row r="2890" spans="1:7" x14ac:dyDescent="0.25">
      <c r="A2890" s="12" t="s">
        <v>3241</v>
      </c>
      <c r="B2890" s="19">
        <v>1556343014542</v>
      </c>
      <c r="C2890" s="12" t="s">
        <v>7413</v>
      </c>
      <c r="D2890" s="12" t="s">
        <v>11</v>
      </c>
      <c r="E2890" s="6" t="s">
        <v>4021</v>
      </c>
      <c r="F2890" s="5">
        <f>decoded__2[[#This Row],[FRT_DEC]]-B2889</f>
        <v>5</v>
      </c>
      <c r="G2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INFO]]))),G2889)</f>
        <v>67</v>
      </c>
    </row>
    <row r="2891" spans="1:7" x14ac:dyDescent="0.25">
      <c r="A2891" s="12" t="s">
        <v>3242</v>
      </c>
      <c r="B2891" s="19">
        <v>1556343014579</v>
      </c>
      <c r="C2891" s="12" t="s">
        <v>7414</v>
      </c>
      <c r="D2891" s="12" t="s">
        <v>12</v>
      </c>
      <c r="E2891" s="6" t="s">
        <v>4</v>
      </c>
      <c r="F2891" s="5">
        <f>decoded__2[[#This Row],[FRT_DEC]]-B2890</f>
        <v>37</v>
      </c>
      <c r="G2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INFO]]))),G2890)</f>
        <v>67</v>
      </c>
    </row>
    <row r="2892" spans="1:7" x14ac:dyDescent="0.25">
      <c r="A2892" s="12" t="s">
        <v>3243</v>
      </c>
      <c r="B2892" s="19">
        <v>1556343014583</v>
      </c>
      <c r="C2892" s="12" t="s">
        <v>7415</v>
      </c>
      <c r="D2892" s="12" t="s">
        <v>14</v>
      </c>
      <c r="E2892" s="6" t="s">
        <v>6</v>
      </c>
      <c r="F2892" s="5">
        <f>decoded__2[[#This Row],[FRT_DEC]]-B2891</f>
        <v>4</v>
      </c>
      <c r="G2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INFO]]))),G2891)</f>
        <v>67</v>
      </c>
    </row>
    <row r="2893" spans="1:7" x14ac:dyDescent="0.25">
      <c r="A2893" s="12" t="s">
        <v>3244</v>
      </c>
      <c r="B2893" s="19">
        <v>1556343014594</v>
      </c>
      <c r="C2893" s="12" t="s">
        <v>7416</v>
      </c>
      <c r="D2893" s="12" t="s">
        <v>14</v>
      </c>
      <c r="E2893" s="6" t="s">
        <v>36</v>
      </c>
      <c r="F2893" s="5">
        <f>decoded__2[[#This Row],[FRT_DEC]]-B2892</f>
        <v>11</v>
      </c>
      <c r="G2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INFO]]))),G2892)</f>
        <v>67</v>
      </c>
    </row>
    <row r="2894" spans="1:7" x14ac:dyDescent="0.25">
      <c r="A2894" s="12" t="s">
        <v>3245</v>
      </c>
      <c r="B2894" s="19">
        <v>1556343014602</v>
      </c>
      <c r="C2894" s="12" t="s">
        <v>7417</v>
      </c>
      <c r="D2894" s="12" t="s">
        <v>11</v>
      </c>
      <c r="E2894" s="6" t="s">
        <v>4008</v>
      </c>
      <c r="F2894" s="5">
        <f>decoded__2[[#This Row],[FRT_DEC]]-B2893</f>
        <v>8</v>
      </c>
      <c r="G2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INFO]]))),G2893)</f>
        <v>67</v>
      </c>
    </row>
    <row r="2895" spans="1:7" x14ac:dyDescent="0.25">
      <c r="A2895" s="12" t="s">
        <v>3246</v>
      </c>
      <c r="B2895" s="19">
        <v>1556343014622</v>
      </c>
      <c r="C2895" s="12" t="s">
        <v>7418</v>
      </c>
      <c r="D2895" s="12" t="s">
        <v>8</v>
      </c>
      <c r="E2895" s="6" t="s">
        <v>4105</v>
      </c>
      <c r="F2895" s="5">
        <f>decoded__2[[#This Row],[FRT_DEC]]-B2894</f>
        <v>20</v>
      </c>
      <c r="G2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INFO]]))),G2894)</f>
        <v>67</v>
      </c>
    </row>
    <row r="2896" spans="1:7" x14ac:dyDescent="0.25">
      <c r="A2896" s="12" t="s">
        <v>3247</v>
      </c>
      <c r="B2896" s="19">
        <v>1556343014646</v>
      </c>
      <c r="C2896" s="12" t="s">
        <v>7419</v>
      </c>
      <c r="D2896" s="12" t="s">
        <v>12</v>
      </c>
      <c r="E2896" s="6" t="s">
        <v>4</v>
      </c>
      <c r="F2896" s="5">
        <f>decoded__2[[#This Row],[FRT_DEC]]-B2895</f>
        <v>24</v>
      </c>
      <c r="G2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INFO]]))),G2895)</f>
        <v>67</v>
      </c>
    </row>
    <row r="2897" spans="1:7" x14ac:dyDescent="0.25">
      <c r="A2897" s="12" t="s">
        <v>3248</v>
      </c>
      <c r="B2897" s="19">
        <v>1556343014651</v>
      </c>
      <c r="C2897" s="12" t="s">
        <v>7420</v>
      </c>
      <c r="D2897" s="12" t="s">
        <v>8</v>
      </c>
      <c r="E2897" s="6" t="s">
        <v>4079</v>
      </c>
      <c r="F2897" s="5">
        <f>decoded__2[[#This Row],[FRT_DEC]]-B2896</f>
        <v>5</v>
      </c>
      <c r="G2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INFO]]))),G2896)</f>
        <v>67</v>
      </c>
    </row>
    <row r="2898" spans="1:7" x14ac:dyDescent="0.25">
      <c r="A2898" s="12" t="s">
        <v>3249</v>
      </c>
      <c r="B2898" s="19">
        <v>1556343024288</v>
      </c>
      <c r="C2898" s="12" t="s">
        <v>7421</v>
      </c>
      <c r="D2898" s="12" t="s">
        <v>1131</v>
      </c>
      <c r="E2898" s="6" t="s">
        <v>2120</v>
      </c>
      <c r="F2898" s="5">
        <f>decoded__2[[#This Row],[FRT_DEC]]-B2897</f>
        <v>9637</v>
      </c>
      <c r="G2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INFO]]))),G2897)</f>
        <v>67</v>
      </c>
    </row>
    <row r="2899" spans="1:7" x14ac:dyDescent="0.25">
      <c r="A2899" s="12" t="s">
        <v>3250</v>
      </c>
      <c r="B2899" s="19">
        <v>1556343024291</v>
      </c>
      <c r="C2899" s="12" t="s">
        <v>7422</v>
      </c>
      <c r="D2899" s="12" t="s">
        <v>97</v>
      </c>
      <c r="E2899" s="6" t="s">
        <v>2121</v>
      </c>
      <c r="F2899" s="5">
        <f>decoded__2[[#This Row],[FRT_DEC]]-B2898</f>
        <v>3</v>
      </c>
      <c r="G2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INFO]]))),G2898)</f>
        <v>67</v>
      </c>
    </row>
    <row r="2900" spans="1:7" x14ac:dyDescent="0.25">
      <c r="A2900" s="12" t="s">
        <v>3251</v>
      </c>
      <c r="B2900" s="19">
        <v>1556343024436</v>
      </c>
      <c r="C2900" s="12" t="s">
        <v>7423</v>
      </c>
      <c r="D2900" s="12" t="s">
        <v>109</v>
      </c>
      <c r="E2900" s="6" t="s">
        <v>3768</v>
      </c>
      <c r="F2900" s="5">
        <f>decoded__2[[#This Row],[FRT_DEC]]-B2899</f>
        <v>145</v>
      </c>
      <c r="G2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INFO]]))),G2899)</f>
        <v>67</v>
      </c>
    </row>
    <row r="2901" spans="1:7" x14ac:dyDescent="0.25">
      <c r="A2901" s="12" t="s">
        <v>3252</v>
      </c>
      <c r="B2901" s="19">
        <v>1556343024438</v>
      </c>
      <c r="C2901" s="12" t="s">
        <v>7424</v>
      </c>
      <c r="D2901" s="12" t="s">
        <v>3742</v>
      </c>
      <c r="E2901" s="6" t="s">
        <v>7425</v>
      </c>
      <c r="F2901" s="5">
        <f>decoded__2[[#This Row],[FRT_DEC]]-B2900</f>
        <v>2</v>
      </c>
      <c r="G2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INFO]]))),G2900)</f>
        <v>67</v>
      </c>
    </row>
    <row r="2902" spans="1:7" x14ac:dyDescent="0.25">
      <c r="A2902" s="12" t="s">
        <v>3253</v>
      </c>
      <c r="B2902" s="19">
        <v>1556343024441</v>
      </c>
      <c r="C2902" s="12" t="s">
        <v>7426</v>
      </c>
      <c r="D2902" s="12" t="s">
        <v>3742</v>
      </c>
      <c r="E2902" s="6" t="s">
        <v>3982</v>
      </c>
      <c r="F2902" s="5">
        <f>decoded__2[[#This Row],[FRT_DEC]]-B2901</f>
        <v>3</v>
      </c>
      <c r="G2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INFO]]))),G2901)</f>
        <v>67</v>
      </c>
    </row>
    <row r="2903" spans="1:7" x14ac:dyDescent="0.25">
      <c r="A2903" s="12" t="s">
        <v>3254</v>
      </c>
      <c r="B2903" s="19">
        <v>1556343024454</v>
      </c>
      <c r="C2903" s="12" t="s">
        <v>7427</v>
      </c>
      <c r="D2903" s="12" t="s">
        <v>1131</v>
      </c>
      <c r="E2903" s="6" t="s">
        <v>2122</v>
      </c>
      <c r="F2903" s="5">
        <f>decoded__2[[#This Row],[FRT_DEC]]-B2902</f>
        <v>13</v>
      </c>
      <c r="G2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INFO]]))),G2902)</f>
        <v>67</v>
      </c>
    </row>
    <row r="2904" spans="1:7" x14ac:dyDescent="0.25">
      <c r="A2904" s="12" t="s">
        <v>3255</v>
      </c>
      <c r="B2904" s="19">
        <v>1556343024458</v>
      </c>
      <c r="C2904" s="12" t="s">
        <v>7428</v>
      </c>
      <c r="D2904" s="12" t="s">
        <v>97</v>
      </c>
      <c r="E2904" s="6" t="s">
        <v>2123</v>
      </c>
      <c r="F2904" s="5">
        <f>decoded__2[[#This Row],[FRT_DEC]]-B2903</f>
        <v>4</v>
      </c>
      <c r="G2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INFO]]))),G2903)</f>
        <v>67</v>
      </c>
    </row>
    <row r="2905" spans="1:7" x14ac:dyDescent="0.25">
      <c r="A2905" s="12" t="s">
        <v>3256</v>
      </c>
      <c r="B2905" s="19">
        <v>1556343024527</v>
      </c>
      <c r="C2905" s="12" t="s">
        <v>7429</v>
      </c>
      <c r="D2905" s="12" t="s">
        <v>110</v>
      </c>
      <c r="E2905" s="6" t="s">
        <v>234</v>
      </c>
      <c r="F2905" s="5">
        <f>decoded__2[[#This Row],[FRT_DEC]]-B2904</f>
        <v>69</v>
      </c>
      <c r="G2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INFO]]))),G2904)</f>
        <v>67</v>
      </c>
    </row>
    <row r="2906" spans="1:7" x14ac:dyDescent="0.25">
      <c r="A2906" s="12" t="s">
        <v>3257</v>
      </c>
      <c r="B2906" s="19">
        <v>1556343024539</v>
      </c>
      <c r="C2906" s="12" t="s">
        <v>7430</v>
      </c>
      <c r="D2906" s="12" t="s">
        <v>1131</v>
      </c>
      <c r="E2906" s="6" t="s">
        <v>2124</v>
      </c>
      <c r="F2906" s="5">
        <f>decoded__2[[#This Row],[FRT_DEC]]-B2905</f>
        <v>12</v>
      </c>
      <c r="G2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INFO]]))),G2905)</f>
        <v>67</v>
      </c>
    </row>
    <row r="2907" spans="1:7" x14ac:dyDescent="0.25">
      <c r="A2907" s="12" t="s">
        <v>3258</v>
      </c>
      <c r="B2907" s="19">
        <v>1556343024545</v>
      </c>
      <c r="C2907" s="12" t="s">
        <v>7431</v>
      </c>
      <c r="D2907" s="12" t="s">
        <v>97</v>
      </c>
      <c r="E2907" s="6" t="s">
        <v>2125</v>
      </c>
      <c r="F2907" s="5">
        <f>decoded__2[[#This Row],[FRT_DEC]]-B2906</f>
        <v>6</v>
      </c>
      <c r="G2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INFO]]))),G2906)</f>
        <v>67</v>
      </c>
    </row>
    <row r="2908" spans="1:7" x14ac:dyDescent="0.25">
      <c r="A2908" s="12" t="s">
        <v>3259</v>
      </c>
      <c r="B2908" s="19">
        <v>1556343025839</v>
      </c>
      <c r="C2908" s="12" t="s">
        <v>7432</v>
      </c>
      <c r="D2908" s="12" t="s">
        <v>112</v>
      </c>
      <c r="E2908" s="6" t="s">
        <v>3761</v>
      </c>
      <c r="F2908" s="5">
        <f>decoded__2[[#This Row],[FRT_DEC]]-B2907</f>
        <v>1294</v>
      </c>
      <c r="G2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INFO]]))),G2907)</f>
        <v>67</v>
      </c>
    </row>
    <row r="2909" spans="1:7" x14ac:dyDescent="0.25">
      <c r="A2909" s="12" t="s">
        <v>3260</v>
      </c>
      <c r="B2909" s="19">
        <v>1556343025851</v>
      </c>
      <c r="C2909" s="12" t="s">
        <v>7433</v>
      </c>
      <c r="D2909" s="12" t="s">
        <v>238</v>
      </c>
      <c r="E2909" s="6" t="s">
        <v>239</v>
      </c>
      <c r="F2909" s="5">
        <f>decoded__2[[#This Row],[FRT_DEC]]-B2908</f>
        <v>12</v>
      </c>
      <c r="G2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INFO]]))),G2908)</f>
        <v>67</v>
      </c>
    </row>
    <row r="2910" spans="1:7" x14ac:dyDescent="0.25">
      <c r="A2910" s="12" t="s">
        <v>3261</v>
      </c>
      <c r="B2910" s="19">
        <v>1556343025853</v>
      </c>
      <c r="C2910" s="12" t="s">
        <v>7434</v>
      </c>
      <c r="D2910" s="12" t="s">
        <v>241</v>
      </c>
      <c r="E2910" s="6" t="s">
        <v>3764</v>
      </c>
      <c r="F2910" s="5">
        <f>decoded__2[[#This Row],[FRT_DEC]]-B2909</f>
        <v>2</v>
      </c>
      <c r="G2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INFO]]))),G2909)</f>
        <v>67</v>
      </c>
    </row>
    <row r="2911" spans="1:7" x14ac:dyDescent="0.25">
      <c r="A2911" s="12" t="s">
        <v>3262</v>
      </c>
      <c r="B2911" s="19">
        <v>1556343025857</v>
      </c>
      <c r="C2911" s="12" t="s">
        <v>7435</v>
      </c>
      <c r="D2911" s="12" t="s">
        <v>74</v>
      </c>
      <c r="E2911" s="6" t="s">
        <v>243</v>
      </c>
      <c r="F2911" s="5">
        <f>decoded__2[[#This Row],[FRT_DEC]]-B2910</f>
        <v>4</v>
      </c>
      <c r="G2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INFO]]))),G2910)</f>
        <v>67</v>
      </c>
    </row>
    <row r="2912" spans="1:7" x14ac:dyDescent="0.25">
      <c r="A2912" s="12" t="s">
        <v>3263</v>
      </c>
      <c r="B2912" s="19">
        <v>1556343025859</v>
      </c>
      <c r="C2912" s="12" t="s">
        <v>7436</v>
      </c>
      <c r="D2912" s="12" t="s">
        <v>74</v>
      </c>
      <c r="E2912" s="6" t="s">
        <v>76</v>
      </c>
      <c r="F2912" s="5">
        <f>decoded__2[[#This Row],[FRT_DEC]]-B2911</f>
        <v>2</v>
      </c>
      <c r="G2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INFO]]))),G2911)</f>
        <v>67</v>
      </c>
    </row>
    <row r="2913" spans="1:7" x14ac:dyDescent="0.25">
      <c r="A2913" s="12" t="s">
        <v>3264</v>
      </c>
      <c r="B2913" s="19">
        <v>1556343025871</v>
      </c>
      <c r="C2913" s="12" t="s">
        <v>7437</v>
      </c>
      <c r="D2913" s="12" t="s">
        <v>51</v>
      </c>
      <c r="E2913" s="6" t="s">
        <v>2012</v>
      </c>
      <c r="F2913" s="5">
        <f>decoded__2[[#This Row],[FRT_DEC]]-B2912</f>
        <v>12</v>
      </c>
      <c r="G2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INFO]]))),G2912)</f>
        <v>67</v>
      </c>
    </row>
    <row r="2914" spans="1:7" x14ac:dyDescent="0.25">
      <c r="A2914" s="12" t="s">
        <v>3265</v>
      </c>
      <c r="B2914" s="19">
        <v>1556343025881</v>
      </c>
      <c r="C2914" s="12" t="s">
        <v>7438</v>
      </c>
      <c r="D2914" s="12" t="s">
        <v>51</v>
      </c>
      <c r="E2914" s="6" t="s">
        <v>7439</v>
      </c>
      <c r="F2914" s="5">
        <f>decoded__2[[#This Row],[FRT_DEC]]-B2913</f>
        <v>10</v>
      </c>
      <c r="G2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INFO]]))),G2913)</f>
        <v>67</v>
      </c>
    </row>
    <row r="2915" spans="1:7" x14ac:dyDescent="0.25">
      <c r="A2915" s="12" t="s">
        <v>3266</v>
      </c>
      <c r="B2915" s="19">
        <v>1556343025883</v>
      </c>
      <c r="C2915" s="12" t="s">
        <v>7440</v>
      </c>
      <c r="D2915" s="12" t="s">
        <v>247</v>
      </c>
      <c r="E2915" s="6" t="s">
        <v>248</v>
      </c>
      <c r="F2915" s="5">
        <f>decoded__2[[#This Row],[FRT_DEC]]-B2914</f>
        <v>2</v>
      </c>
      <c r="G2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INFO]]))),G2914)</f>
        <v>67</v>
      </c>
    </row>
    <row r="2916" spans="1:7" x14ac:dyDescent="0.25">
      <c r="A2916" s="12" t="s">
        <v>3267</v>
      </c>
      <c r="B2916" s="19">
        <v>1556343025887</v>
      </c>
      <c r="C2916" s="12" t="s">
        <v>7441</v>
      </c>
      <c r="D2916" s="12" t="s">
        <v>9</v>
      </c>
      <c r="E2916" s="6" t="s">
        <v>4002</v>
      </c>
      <c r="F2916" s="5">
        <f>decoded__2[[#This Row],[FRT_DEC]]-B2915</f>
        <v>4</v>
      </c>
      <c r="G2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INFO]]))),G2915)</f>
        <v>67</v>
      </c>
    </row>
    <row r="2917" spans="1:7" x14ac:dyDescent="0.25">
      <c r="A2917" s="12" t="s">
        <v>3268</v>
      </c>
      <c r="B2917" s="19">
        <v>1556343025892</v>
      </c>
      <c r="C2917" s="12" t="s">
        <v>7442</v>
      </c>
      <c r="D2917" s="12" t="s">
        <v>11</v>
      </c>
      <c r="E2917" s="6" t="s">
        <v>4022</v>
      </c>
      <c r="F2917" s="5">
        <f>decoded__2[[#This Row],[FRT_DEC]]-B2916</f>
        <v>5</v>
      </c>
      <c r="G2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INFO]]))),G2916)</f>
        <v>67</v>
      </c>
    </row>
    <row r="2918" spans="1:7" x14ac:dyDescent="0.25">
      <c r="A2918" s="12" t="s">
        <v>3269</v>
      </c>
      <c r="B2918" s="19">
        <v>1556343025900</v>
      </c>
      <c r="C2918" s="12" t="s">
        <v>7443</v>
      </c>
      <c r="D2918" s="12" t="s">
        <v>52</v>
      </c>
      <c r="E2918" s="6" t="s">
        <v>53</v>
      </c>
      <c r="F2918" s="5">
        <f>decoded__2[[#This Row],[FRT_DEC]]-B2917</f>
        <v>8</v>
      </c>
      <c r="G2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INFO]]))),G2917)</f>
        <v>67</v>
      </c>
    </row>
    <row r="2919" spans="1:7" x14ac:dyDescent="0.25">
      <c r="A2919" s="12" t="s">
        <v>3270</v>
      </c>
      <c r="B2919" s="19">
        <v>1556343025929</v>
      </c>
      <c r="C2919" s="12" t="s">
        <v>7444</v>
      </c>
      <c r="D2919" s="12" t="s">
        <v>54</v>
      </c>
      <c r="E2919" s="6" t="s">
        <v>7445</v>
      </c>
      <c r="F2919" s="5">
        <f>decoded__2[[#This Row],[FRT_DEC]]-B2918</f>
        <v>29</v>
      </c>
      <c r="G2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INFO]]))),G2918)</f>
        <v>67</v>
      </c>
    </row>
    <row r="2920" spans="1:7" x14ac:dyDescent="0.25">
      <c r="A2920" s="12" t="s">
        <v>3271</v>
      </c>
      <c r="B2920" s="19">
        <v>1556343025934</v>
      </c>
      <c r="C2920" s="12" t="s">
        <v>7446</v>
      </c>
      <c r="D2920" s="12" t="s">
        <v>1131</v>
      </c>
      <c r="E2920" s="6" t="s">
        <v>2126</v>
      </c>
      <c r="F2920" s="5">
        <f>decoded__2[[#This Row],[FRT_DEC]]-B2919</f>
        <v>5</v>
      </c>
      <c r="G2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INFO]]))),G2919)</f>
        <v>67</v>
      </c>
    </row>
    <row r="2921" spans="1:7" x14ac:dyDescent="0.25">
      <c r="A2921" s="12" t="s">
        <v>3272</v>
      </c>
      <c r="B2921" s="19">
        <v>1556343025941</v>
      </c>
      <c r="C2921" s="12" t="s">
        <v>7447</v>
      </c>
      <c r="D2921" s="12" t="s">
        <v>97</v>
      </c>
      <c r="E2921" s="6" t="s">
        <v>2127</v>
      </c>
      <c r="F2921" s="5">
        <f>decoded__2[[#This Row],[FRT_DEC]]-B2920</f>
        <v>7</v>
      </c>
      <c r="G2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INFO]]))),G2920)</f>
        <v>67</v>
      </c>
    </row>
    <row r="2922" spans="1:7" x14ac:dyDescent="0.25">
      <c r="A2922" s="12" t="s">
        <v>3273</v>
      </c>
      <c r="B2922" s="19">
        <v>1556343025956</v>
      </c>
      <c r="C2922" s="12" t="s">
        <v>7448</v>
      </c>
      <c r="D2922" s="12" t="s">
        <v>10</v>
      </c>
      <c r="E2922" s="6" t="s">
        <v>7449</v>
      </c>
      <c r="F2922" s="5">
        <f>decoded__2[[#This Row],[FRT_DEC]]-B2921</f>
        <v>15</v>
      </c>
      <c r="G2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INFO]]))),G2921)</f>
        <v>67</v>
      </c>
    </row>
    <row r="2923" spans="1:7" x14ac:dyDescent="0.25">
      <c r="A2923" s="12" t="s">
        <v>3274</v>
      </c>
      <c r="B2923" s="19">
        <v>1556343025958</v>
      </c>
      <c r="C2923" s="12" t="s">
        <v>7450</v>
      </c>
      <c r="D2923" s="12" t="s">
        <v>10</v>
      </c>
      <c r="E2923" s="6" t="s">
        <v>7449</v>
      </c>
      <c r="F2923" s="5">
        <f>decoded__2[[#This Row],[FRT_DEC]]-B2922</f>
        <v>2</v>
      </c>
      <c r="G2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INFO]]))),G2922)</f>
        <v>67</v>
      </c>
    </row>
    <row r="2924" spans="1:7" x14ac:dyDescent="0.25">
      <c r="A2924" s="12" t="s">
        <v>3275</v>
      </c>
      <c r="B2924" s="19">
        <v>1556343025961</v>
      </c>
      <c r="C2924" s="12" t="s">
        <v>7451</v>
      </c>
      <c r="D2924" s="12" t="s">
        <v>10</v>
      </c>
      <c r="E2924" s="6" t="s">
        <v>7452</v>
      </c>
      <c r="F2924" s="5">
        <f>decoded__2[[#This Row],[FRT_DEC]]-B2923</f>
        <v>3</v>
      </c>
      <c r="G2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INFO]]))),G2923)</f>
        <v>67</v>
      </c>
    </row>
    <row r="2925" spans="1:7" x14ac:dyDescent="0.25">
      <c r="A2925" s="12" t="s">
        <v>3276</v>
      </c>
      <c r="B2925" s="19">
        <v>1556343025965</v>
      </c>
      <c r="C2925" s="12" t="s">
        <v>7453</v>
      </c>
      <c r="D2925" s="12" t="s">
        <v>1131</v>
      </c>
      <c r="E2925" s="6" t="s">
        <v>2128</v>
      </c>
      <c r="F2925" s="5">
        <f>decoded__2[[#This Row],[FRT_DEC]]-B2924</f>
        <v>4</v>
      </c>
      <c r="G2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INFO]]))),G2924)</f>
        <v>67</v>
      </c>
    </row>
    <row r="2926" spans="1:7" x14ac:dyDescent="0.25">
      <c r="A2926" s="12" t="s">
        <v>3277</v>
      </c>
      <c r="B2926" s="19">
        <v>1556343025968</v>
      </c>
      <c r="C2926" s="12" t="s">
        <v>7454</v>
      </c>
      <c r="D2926" s="12" t="s">
        <v>1131</v>
      </c>
      <c r="E2926" s="6" t="s">
        <v>2128</v>
      </c>
      <c r="F2926" s="5">
        <f>decoded__2[[#This Row],[FRT_DEC]]-B2925</f>
        <v>3</v>
      </c>
      <c r="G2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INFO]]))),G2925)</f>
        <v>67</v>
      </c>
    </row>
    <row r="2927" spans="1:7" x14ac:dyDescent="0.25">
      <c r="A2927" s="12" t="s">
        <v>3278</v>
      </c>
      <c r="B2927" s="19">
        <v>1556343025973</v>
      </c>
      <c r="C2927" s="12" t="s">
        <v>7455</v>
      </c>
      <c r="D2927" s="12" t="s">
        <v>97</v>
      </c>
      <c r="E2927" s="6" t="s">
        <v>2129</v>
      </c>
      <c r="F2927" s="5">
        <f>decoded__2[[#This Row],[FRT_DEC]]-B2926</f>
        <v>5</v>
      </c>
      <c r="G2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INFO]]))),G2926)</f>
        <v>67</v>
      </c>
    </row>
    <row r="2928" spans="1:7" x14ac:dyDescent="0.25">
      <c r="A2928" s="12" t="s">
        <v>3279</v>
      </c>
      <c r="B2928" s="19">
        <v>1556343025978</v>
      </c>
      <c r="C2928" s="12" t="s">
        <v>7456</v>
      </c>
      <c r="D2928" s="12" t="s">
        <v>16</v>
      </c>
      <c r="E2928" s="6" t="s">
        <v>7457</v>
      </c>
      <c r="F2928" s="5">
        <f>decoded__2[[#This Row],[FRT_DEC]]-B2927</f>
        <v>5</v>
      </c>
      <c r="G2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INFO]]))),G2927)</f>
        <v>68</v>
      </c>
    </row>
    <row r="2929" spans="1:7" x14ac:dyDescent="0.25">
      <c r="A2929" s="12" t="s">
        <v>3280</v>
      </c>
      <c r="B2929" s="19">
        <v>1556343025982</v>
      </c>
      <c r="C2929" s="12" t="s">
        <v>7458</v>
      </c>
      <c r="D2929" s="12" t="s">
        <v>97</v>
      </c>
      <c r="E2929" s="6" t="s">
        <v>2130</v>
      </c>
      <c r="F2929" s="5">
        <f>decoded__2[[#This Row],[FRT_DEC]]-B2928</f>
        <v>4</v>
      </c>
      <c r="G2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INFO]]))),G2928)</f>
        <v>68</v>
      </c>
    </row>
    <row r="2930" spans="1:7" x14ac:dyDescent="0.25">
      <c r="A2930" s="12" t="s">
        <v>3281</v>
      </c>
      <c r="B2930" s="19">
        <v>1556343026008</v>
      </c>
      <c r="C2930" s="12" t="s">
        <v>7459</v>
      </c>
      <c r="D2930" s="12" t="s">
        <v>11</v>
      </c>
      <c r="E2930" s="6" t="s">
        <v>4006</v>
      </c>
      <c r="F2930" s="5">
        <f>decoded__2[[#This Row],[FRT_DEC]]-B2929</f>
        <v>26</v>
      </c>
      <c r="G2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INFO]]))),G2929)</f>
        <v>68</v>
      </c>
    </row>
    <row r="2931" spans="1:7" x14ac:dyDescent="0.25">
      <c r="A2931" s="12" t="s">
        <v>3282</v>
      </c>
      <c r="B2931" s="19">
        <v>1556343026017</v>
      </c>
      <c r="C2931" s="12" t="s">
        <v>7460</v>
      </c>
      <c r="D2931" s="12" t="s">
        <v>52</v>
      </c>
      <c r="E2931" s="6" t="s">
        <v>2078</v>
      </c>
      <c r="F2931" s="5">
        <f>decoded__2[[#This Row],[FRT_DEC]]-B2930</f>
        <v>9</v>
      </c>
      <c r="G2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INFO]]))),G2930)</f>
        <v>68</v>
      </c>
    </row>
    <row r="2932" spans="1:7" x14ac:dyDescent="0.25">
      <c r="A2932" s="12" t="s">
        <v>3283</v>
      </c>
      <c r="B2932" s="19">
        <v>1556343026019</v>
      </c>
      <c r="C2932" s="12" t="s">
        <v>7461</v>
      </c>
      <c r="D2932" s="12" t="s">
        <v>2079</v>
      </c>
      <c r="E2932" s="6" t="s">
        <v>7462</v>
      </c>
      <c r="F2932" s="5">
        <f>decoded__2[[#This Row],[FRT_DEC]]-B2931</f>
        <v>2</v>
      </c>
      <c r="G2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INFO]]))),G2931)</f>
        <v>68</v>
      </c>
    </row>
    <row r="2933" spans="1:7" x14ac:dyDescent="0.25">
      <c r="A2933" s="12" t="s">
        <v>3284</v>
      </c>
      <c r="B2933" s="19">
        <v>1556343026044</v>
      </c>
      <c r="C2933" s="12" t="s">
        <v>7463</v>
      </c>
      <c r="D2933" s="12" t="s">
        <v>12</v>
      </c>
      <c r="E2933" s="6" t="s">
        <v>4</v>
      </c>
      <c r="F2933" s="5">
        <f>decoded__2[[#This Row],[FRT_DEC]]-B2932</f>
        <v>25</v>
      </c>
      <c r="G2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INFO]]))),G2932)</f>
        <v>68</v>
      </c>
    </row>
    <row r="2934" spans="1:7" x14ac:dyDescent="0.25">
      <c r="A2934" s="12" t="s">
        <v>3285</v>
      </c>
      <c r="B2934" s="19">
        <v>1556343026048</v>
      </c>
      <c r="C2934" s="12" t="s">
        <v>7464</v>
      </c>
      <c r="D2934" s="12" t="s">
        <v>8</v>
      </c>
      <c r="E2934" s="6" t="s">
        <v>4078</v>
      </c>
      <c r="F2934" s="5">
        <f>decoded__2[[#This Row],[FRT_DEC]]-B2933</f>
        <v>4</v>
      </c>
      <c r="G2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INFO]]))),G2933)</f>
        <v>68</v>
      </c>
    </row>
    <row r="2935" spans="1:7" x14ac:dyDescent="0.25">
      <c r="A2935" s="12" t="s">
        <v>3286</v>
      </c>
      <c r="B2935" s="19">
        <v>1556343026400</v>
      </c>
      <c r="C2935" s="12" t="s">
        <v>7465</v>
      </c>
      <c r="D2935" s="12" t="s">
        <v>12</v>
      </c>
      <c r="E2935" s="6" t="s">
        <v>4</v>
      </c>
      <c r="F2935" s="5">
        <f>decoded__2[[#This Row],[FRT_DEC]]-B2934</f>
        <v>352</v>
      </c>
      <c r="G2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INFO]]))),G2934)</f>
        <v>68</v>
      </c>
    </row>
    <row r="2936" spans="1:7" x14ac:dyDescent="0.25">
      <c r="A2936" s="12" t="s">
        <v>3287</v>
      </c>
      <c r="B2936" s="19">
        <v>1556343026405</v>
      </c>
      <c r="C2936" s="12" t="s">
        <v>7466</v>
      </c>
      <c r="D2936" s="12" t="s">
        <v>8</v>
      </c>
      <c r="E2936" s="6" t="s">
        <v>4089</v>
      </c>
      <c r="F2936" s="5">
        <f>decoded__2[[#This Row],[FRT_DEC]]-B2935</f>
        <v>5</v>
      </c>
      <c r="G2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INFO]]))),G2935)</f>
        <v>68</v>
      </c>
    </row>
    <row r="2937" spans="1:7" x14ac:dyDescent="0.25">
      <c r="A2937" s="12" t="s">
        <v>3288</v>
      </c>
      <c r="B2937" s="19">
        <v>1556343026594</v>
      </c>
      <c r="C2937" s="12" t="s">
        <v>7467</v>
      </c>
      <c r="D2937" s="12" t="s">
        <v>13</v>
      </c>
      <c r="E2937" s="6" t="s">
        <v>5</v>
      </c>
      <c r="F2937" s="5">
        <f>decoded__2[[#This Row],[FRT_DEC]]-B2936</f>
        <v>189</v>
      </c>
      <c r="G2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INFO]]))),G2936)</f>
        <v>68</v>
      </c>
    </row>
    <row r="2938" spans="1:7" x14ac:dyDescent="0.25">
      <c r="A2938" s="12" t="s">
        <v>3289</v>
      </c>
      <c r="B2938" s="19">
        <v>1556343026598</v>
      </c>
      <c r="C2938" s="12" t="s">
        <v>7468</v>
      </c>
      <c r="D2938" s="12" t="s">
        <v>11</v>
      </c>
      <c r="E2938" s="6" t="s">
        <v>4010</v>
      </c>
      <c r="F2938" s="5">
        <f>decoded__2[[#This Row],[FRT_DEC]]-B2937</f>
        <v>4</v>
      </c>
      <c r="G2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INFO]]))),G2937)</f>
        <v>68</v>
      </c>
    </row>
    <row r="2939" spans="1:7" x14ac:dyDescent="0.25">
      <c r="A2939" s="12" t="s">
        <v>3290</v>
      </c>
      <c r="B2939" s="19">
        <v>1556343026670</v>
      </c>
      <c r="C2939" s="12" t="s">
        <v>7469</v>
      </c>
      <c r="D2939" s="12" t="s">
        <v>12</v>
      </c>
      <c r="E2939" s="6" t="s">
        <v>4</v>
      </c>
      <c r="F2939" s="5">
        <f>decoded__2[[#This Row],[FRT_DEC]]-B2938</f>
        <v>72</v>
      </c>
      <c r="G2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INFO]]))),G2938)</f>
        <v>68</v>
      </c>
    </row>
    <row r="2940" spans="1:7" x14ac:dyDescent="0.25">
      <c r="A2940" s="12" t="s">
        <v>3291</v>
      </c>
      <c r="B2940" s="19">
        <v>1556343026674</v>
      </c>
      <c r="C2940" s="12" t="s">
        <v>7470</v>
      </c>
      <c r="D2940" s="12" t="s">
        <v>14</v>
      </c>
      <c r="E2940" s="6" t="s">
        <v>6</v>
      </c>
      <c r="F2940" s="5">
        <f>decoded__2[[#This Row],[FRT_DEC]]-B2939</f>
        <v>4</v>
      </c>
      <c r="G2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INFO]]))),G2939)</f>
        <v>68</v>
      </c>
    </row>
    <row r="2941" spans="1:7" x14ac:dyDescent="0.25">
      <c r="A2941" s="12" t="s">
        <v>3292</v>
      </c>
      <c r="B2941" s="19">
        <v>1556343026682</v>
      </c>
      <c r="C2941" s="12" t="s">
        <v>7471</v>
      </c>
      <c r="D2941" s="12" t="s">
        <v>14</v>
      </c>
      <c r="E2941" s="6" t="s">
        <v>71</v>
      </c>
      <c r="F2941" s="5">
        <f>decoded__2[[#This Row],[FRT_DEC]]-B2940</f>
        <v>8</v>
      </c>
      <c r="G2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INFO]]))),G2940)</f>
        <v>68</v>
      </c>
    </row>
    <row r="2942" spans="1:7" x14ac:dyDescent="0.25">
      <c r="A2942" s="12" t="s">
        <v>3293</v>
      </c>
      <c r="B2942" s="19">
        <v>1556343026689</v>
      </c>
      <c r="C2942" s="12" t="s">
        <v>7472</v>
      </c>
      <c r="D2942" s="12" t="s">
        <v>73</v>
      </c>
      <c r="E2942" s="6" t="s">
        <v>2080</v>
      </c>
      <c r="F2942" s="5">
        <f>decoded__2[[#This Row],[FRT_DEC]]-B2941</f>
        <v>7</v>
      </c>
      <c r="G2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INFO]]))),G2941)</f>
        <v>68</v>
      </c>
    </row>
    <row r="2943" spans="1:7" x14ac:dyDescent="0.25">
      <c r="A2943" s="12" t="s">
        <v>3294</v>
      </c>
      <c r="B2943" s="19">
        <v>1556343026693</v>
      </c>
      <c r="C2943" s="12" t="s">
        <v>7473</v>
      </c>
      <c r="D2943" s="12" t="s">
        <v>2081</v>
      </c>
      <c r="E2943" s="6" t="s">
        <v>2083</v>
      </c>
      <c r="F2943" s="5">
        <f>decoded__2[[#This Row],[FRT_DEC]]-B2942</f>
        <v>4</v>
      </c>
      <c r="G2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INFO]]))),G2942)</f>
        <v>68</v>
      </c>
    </row>
    <row r="2944" spans="1:7" x14ac:dyDescent="0.25">
      <c r="A2944" s="12" t="s">
        <v>3295</v>
      </c>
      <c r="B2944" s="19">
        <v>1556343026697</v>
      </c>
      <c r="C2944" s="12" t="s">
        <v>7474</v>
      </c>
      <c r="D2944" s="12" t="s">
        <v>8</v>
      </c>
      <c r="E2944" s="6" t="s">
        <v>4090</v>
      </c>
      <c r="F2944" s="5">
        <f>decoded__2[[#This Row],[FRT_DEC]]-B2943</f>
        <v>4</v>
      </c>
      <c r="G2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INFO]]))),G2943)</f>
        <v>68</v>
      </c>
    </row>
    <row r="2945" spans="1:7" x14ac:dyDescent="0.25">
      <c r="A2945" s="12" t="s">
        <v>3296</v>
      </c>
      <c r="B2945" s="19">
        <v>1556343027080</v>
      </c>
      <c r="C2945" s="12" t="s">
        <v>7475</v>
      </c>
      <c r="D2945" s="12" t="s">
        <v>55</v>
      </c>
      <c r="E2945" s="6" t="s">
        <v>7476</v>
      </c>
      <c r="F2945" s="5">
        <f>decoded__2[[#This Row],[FRT_DEC]]-B2944</f>
        <v>383</v>
      </c>
      <c r="G2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INFO]]))),G2944)</f>
        <v>68</v>
      </c>
    </row>
    <row r="2946" spans="1:7" x14ac:dyDescent="0.25">
      <c r="A2946" s="12" t="s">
        <v>3297</v>
      </c>
      <c r="B2946" s="19">
        <v>1556343027083</v>
      </c>
      <c r="C2946" s="12" t="s">
        <v>7477</v>
      </c>
      <c r="D2946" s="12" t="s">
        <v>3743</v>
      </c>
      <c r="E2946" s="6" t="s">
        <v>7478</v>
      </c>
      <c r="F2946" s="5">
        <f>decoded__2[[#This Row],[FRT_DEC]]-B2945</f>
        <v>3</v>
      </c>
      <c r="G2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INFO]]))),G2945)</f>
        <v>68</v>
      </c>
    </row>
    <row r="2947" spans="1:7" x14ac:dyDescent="0.25">
      <c r="A2947" s="12" t="s">
        <v>3298</v>
      </c>
      <c r="B2947" s="19">
        <v>1556343027085</v>
      </c>
      <c r="C2947" s="12" t="s">
        <v>7479</v>
      </c>
      <c r="D2947" s="12" t="s">
        <v>3743</v>
      </c>
      <c r="E2947" s="6" t="s">
        <v>3983</v>
      </c>
      <c r="F2947" s="5">
        <f>decoded__2[[#This Row],[FRT_DEC]]-B2946</f>
        <v>2</v>
      </c>
      <c r="G2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INFO]]))),G2946)</f>
        <v>68</v>
      </c>
    </row>
    <row r="2948" spans="1:7" x14ac:dyDescent="0.25">
      <c r="A2948" s="12" t="s">
        <v>3299</v>
      </c>
      <c r="B2948" s="19">
        <v>1556343027118</v>
      </c>
      <c r="C2948" s="12" t="s">
        <v>7480</v>
      </c>
      <c r="D2948" s="12" t="s">
        <v>267</v>
      </c>
      <c r="E2948" s="6" t="s">
        <v>1082</v>
      </c>
      <c r="F2948" s="5">
        <f>decoded__2[[#This Row],[FRT_DEC]]-B2947</f>
        <v>33</v>
      </c>
      <c r="G2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INFO]]))),G2947)</f>
        <v>68</v>
      </c>
    </row>
    <row r="2949" spans="1:7" x14ac:dyDescent="0.25">
      <c r="A2949" s="12" t="s">
        <v>3300</v>
      </c>
      <c r="B2949" s="19">
        <v>1556343027123</v>
      </c>
      <c r="C2949" s="12" t="s">
        <v>7481</v>
      </c>
      <c r="D2949" s="12" t="s">
        <v>269</v>
      </c>
      <c r="E2949" s="6" t="s">
        <v>4092</v>
      </c>
      <c r="F2949" s="5">
        <f>decoded__2[[#This Row],[FRT_DEC]]-B2948</f>
        <v>5</v>
      </c>
      <c r="G2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INFO]]))),G2948)</f>
        <v>68</v>
      </c>
    </row>
    <row r="2950" spans="1:7" x14ac:dyDescent="0.25">
      <c r="A2950" s="12" t="s">
        <v>3301</v>
      </c>
      <c r="B2950" s="19">
        <v>1556343027137</v>
      </c>
      <c r="C2950" s="12" t="s">
        <v>7482</v>
      </c>
      <c r="D2950" s="12" t="s">
        <v>11</v>
      </c>
      <c r="E2950" s="6" t="s">
        <v>4011</v>
      </c>
      <c r="F2950" s="5">
        <f>decoded__2[[#This Row],[FRT_DEC]]-B2949</f>
        <v>14</v>
      </c>
      <c r="G2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INFO]]))),G2949)</f>
        <v>68</v>
      </c>
    </row>
    <row r="2951" spans="1:7" x14ac:dyDescent="0.25">
      <c r="A2951" s="12" t="s">
        <v>3302</v>
      </c>
      <c r="B2951" s="19">
        <v>1556343027156</v>
      </c>
      <c r="C2951" s="12" t="s">
        <v>7483</v>
      </c>
      <c r="D2951" s="12" t="s">
        <v>52</v>
      </c>
      <c r="E2951" s="6" t="s">
        <v>56</v>
      </c>
      <c r="F2951" s="5">
        <f>decoded__2[[#This Row],[FRT_DEC]]-B2950</f>
        <v>19</v>
      </c>
      <c r="G2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INFO]]))),G2950)</f>
        <v>68</v>
      </c>
    </row>
    <row r="2952" spans="1:7" x14ac:dyDescent="0.25">
      <c r="A2952" s="12" t="s">
        <v>3303</v>
      </c>
      <c r="B2952" s="19">
        <v>1556343027163</v>
      </c>
      <c r="C2952" s="12" t="s">
        <v>7484</v>
      </c>
      <c r="D2952" s="12" t="s">
        <v>272</v>
      </c>
      <c r="E2952" s="6" t="s">
        <v>7485</v>
      </c>
      <c r="F2952" s="5">
        <f>decoded__2[[#This Row],[FRT_DEC]]-B2951</f>
        <v>7</v>
      </c>
      <c r="G2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INFO]]))),G2951)</f>
        <v>68</v>
      </c>
    </row>
    <row r="2953" spans="1:7" x14ac:dyDescent="0.25">
      <c r="A2953" s="12" t="s">
        <v>3304</v>
      </c>
      <c r="B2953" s="19">
        <v>1556343027169</v>
      </c>
      <c r="C2953" s="12" t="s">
        <v>7486</v>
      </c>
      <c r="D2953" s="12" t="s">
        <v>1131</v>
      </c>
      <c r="E2953" s="6" t="s">
        <v>3767</v>
      </c>
      <c r="F2953" s="5">
        <f>decoded__2[[#This Row],[FRT_DEC]]-B2952</f>
        <v>6</v>
      </c>
      <c r="G2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INFO]]))),G2952)</f>
        <v>68</v>
      </c>
    </row>
    <row r="2954" spans="1:7" x14ac:dyDescent="0.25">
      <c r="A2954" s="12" t="s">
        <v>3305</v>
      </c>
      <c r="B2954" s="19">
        <v>1556343027175</v>
      </c>
      <c r="C2954" s="12" t="s">
        <v>7487</v>
      </c>
      <c r="D2954" s="12" t="s">
        <v>97</v>
      </c>
      <c r="E2954" s="6" t="s">
        <v>2131</v>
      </c>
      <c r="F2954" s="5">
        <f>decoded__2[[#This Row],[FRT_DEC]]-B2953</f>
        <v>6</v>
      </c>
      <c r="G2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INFO]]))),G2953)</f>
        <v>68</v>
      </c>
    </row>
    <row r="2955" spans="1:7" x14ac:dyDescent="0.25">
      <c r="A2955" s="12" t="s">
        <v>3306</v>
      </c>
      <c r="B2955" s="19">
        <v>1556343027195</v>
      </c>
      <c r="C2955" s="12" t="s">
        <v>7488</v>
      </c>
      <c r="D2955" s="12" t="s">
        <v>3726</v>
      </c>
      <c r="E2955" s="6" t="s">
        <v>7489</v>
      </c>
      <c r="F2955" s="5">
        <f>decoded__2[[#This Row],[FRT_DEC]]-B2954</f>
        <v>20</v>
      </c>
      <c r="G2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INFO]]))),G2954)</f>
        <v>68</v>
      </c>
    </row>
    <row r="2956" spans="1:7" x14ac:dyDescent="0.25">
      <c r="A2956" s="12" t="s">
        <v>3307</v>
      </c>
      <c r="B2956" s="19">
        <v>1556343027199</v>
      </c>
      <c r="C2956" s="12" t="s">
        <v>7490</v>
      </c>
      <c r="D2956" s="12" t="s">
        <v>3726</v>
      </c>
      <c r="E2956" s="6" t="s">
        <v>3986</v>
      </c>
      <c r="F2956" s="5">
        <f>decoded__2[[#This Row],[FRT_DEC]]-B2955</f>
        <v>4</v>
      </c>
      <c r="G2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INFO]]))),G2955)</f>
        <v>68</v>
      </c>
    </row>
    <row r="2957" spans="1:7" x14ac:dyDescent="0.25">
      <c r="A2957" s="12" t="s">
        <v>3308</v>
      </c>
      <c r="B2957" s="19">
        <v>1556343028430</v>
      </c>
      <c r="C2957" s="12" t="s">
        <v>7491</v>
      </c>
      <c r="D2957" s="12" t="s">
        <v>275</v>
      </c>
      <c r="E2957" s="6" t="s">
        <v>4093</v>
      </c>
      <c r="F2957" s="5">
        <f>decoded__2[[#This Row],[FRT_DEC]]-B2956</f>
        <v>1231</v>
      </c>
      <c r="G2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INFO]]))),G2956)</f>
        <v>68</v>
      </c>
    </row>
    <row r="2958" spans="1:7" x14ac:dyDescent="0.25">
      <c r="A2958" s="12" t="s">
        <v>3309</v>
      </c>
      <c r="B2958" s="19">
        <v>1556343028470</v>
      </c>
      <c r="C2958" s="12" t="s">
        <v>7492</v>
      </c>
      <c r="D2958" s="12" t="s">
        <v>12</v>
      </c>
      <c r="E2958" s="6" t="s">
        <v>4</v>
      </c>
      <c r="F2958" s="5">
        <f>decoded__2[[#This Row],[FRT_DEC]]-B2957</f>
        <v>40</v>
      </c>
      <c r="G2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INFO]]))),G2957)</f>
        <v>68</v>
      </c>
    </row>
    <row r="2959" spans="1:7" x14ac:dyDescent="0.25">
      <c r="A2959" s="12" t="s">
        <v>3310</v>
      </c>
      <c r="B2959" s="19">
        <v>1556343028475</v>
      </c>
      <c r="C2959" s="12" t="s">
        <v>7493</v>
      </c>
      <c r="D2959" s="12" t="s">
        <v>8</v>
      </c>
      <c r="E2959" s="6" t="s">
        <v>4080</v>
      </c>
      <c r="F2959" s="5">
        <f>decoded__2[[#This Row],[FRT_DEC]]-B2958</f>
        <v>5</v>
      </c>
      <c r="G2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INFO]]))),G2958)</f>
        <v>68</v>
      </c>
    </row>
    <row r="2960" spans="1:7" x14ac:dyDescent="0.25">
      <c r="A2960" s="12" t="s">
        <v>3311</v>
      </c>
      <c r="B2960" s="19">
        <v>1556343029759</v>
      </c>
      <c r="C2960" s="12" t="s">
        <v>7494</v>
      </c>
      <c r="D2960" s="12" t="s">
        <v>15</v>
      </c>
      <c r="E2960" s="6" t="s">
        <v>7495</v>
      </c>
      <c r="F2960" s="5">
        <f>decoded__2[[#This Row],[FRT_DEC]]-B2959</f>
        <v>1284</v>
      </c>
      <c r="G2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INFO]]))),G2959)</f>
        <v>68</v>
      </c>
    </row>
    <row r="2961" spans="1:7" x14ac:dyDescent="0.25">
      <c r="A2961" s="12" t="s">
        <v>3312</v>
      </c>
      <c r="B2961" s="19">
        <v>1556343029761</v>
      </c>
      <c r="C2961" s="12" t="s">
        <v>7496</v>
      </c>
      <c r="D2961" s="12" t="s">
        <v>15</v>
      </c>
      <c r="E2961" s="6" t="s">
        <v>3987</v>
      </c>
      <c r="F2961" s="5">
        <f>decoded__2[[#This Row],[FRT_DEC]]-B2960</f>
        <v>2</v>
      </c>
      <c r="G2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INFO]]))),G2960)</f>
        <v>68</v>
      </c>
    </row>
    <row r="2962" spans="1:7" x14ac:dyDescent="0.25">
      <c r="A2962" s="12" t="s">
        <v>3313</v>
      </c>
      <c r="B2962" s="19">
        <v>1556343029764</v>
      </c>
      <c r="C2962" s="12" t="s">
        <v>7497</v>
      </c>
      <c r="D2962" s="12" t="s">
        <v>3744</v>
      </c>
      <c r="E2962" s="6" t="s">
        <v>7498</v>
      </c>
      <c r="F2962" s="5">
        <f>decoded__2[[#This Row],[FRT_DEC]]-B2961</f>
        <v>3</v>
      </c>
      <c r="G2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INFO]]))),G2961)</f>
        <v>68</v>
      </c>
    </row>
    <row r="2963" spans="1:7" x14ac:dyDescent="0.25">
      <c r="A2963" s="12" t="s">
        <v>3314</v>
      </c>
      <c r="B2963" s="19">
        <v>1556343029768</v>
      </c>
      <c r="C2963" s="12" t="s">
        <v>7499</v>
      </c>
      <c r="D2963" s="12" t="s">
        <v>3744</v>
      </c>
      <c r="E2963" s="6" t="s">
        <v>3988</v>
      </c>
      <c r="F2963" s="5">
        <f>decoded__2[[#This Row],[FRT_DEC]]-B2962</f>
        <v>4</v>
      </c>
      <c r="G2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INFO]]))),G2962)</f>
        <v>68</v>
      </c>
    </row>
    <row r="2964" spans="1:7" x14ac:dyDescent="0.25">
      <c r="A2964" s="12" t="s">
        <v>3315</v>
      </c>
      <c r="B2964" s="19">
        <v>1556343029802</v>
      </c>
      <c r="C2964" s="12" t="s">
        <v>7500</v>
      </c>
      <c r="D2964" s="12" t="s">
        <v>3765</v>
      </c>
      <c r="E2964" s="6" t="s">
        <v>3766</v>
      </c>
      <c r="F2964" s="5">
        <f>decoded__2[[#This Row],[FRT_DEC]]-B2963</f>
        <v>34</v>
      </c>
      <c r="G2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INFO]]))),G2963)</f>
        <v>68</v>
      </c>
    </row>
    <row r="2965" spans="1:7" ht="30" x14ac:dyDescent="0.25">
      <c r="A2965" s="12" t="s">
        <v>3316</v>
      </c>
      <c r="B2965" s="19">
        <v>1556343029804</v>
      </c>
      <c r="C2965" s="12" t="s">
        <v>7501</v>
      </c>
      <c r="D2965" s="12" t="s">
        <v>267</v>
      </c>
      <c r="E2965" s="6" t="s">
        <v>281</v>
      </c>
      <c r="F2965" s="5">
        <f>decoded__2[[#This Row],[FRT_DEC]]-B2964</f>
        <v>2</v>
      </c>
      <c r="G2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INFO]]))),G2964)</f>
        <v>68</v>
      </c>
    </row>
    <row r="2966" spans="1:7" x14ac:dyDescent="0.25">
      <c r="A2966" s="12" t="s">
        <v>3317</v>
      </c>
      <c r="B2966" s="19">
        <v>1556343029807</v>
      </c>
      <c r="C2966" s="12" t="s">
        <v>7502</v>
      </c>
      <c r="D2966" s="12" t="s">
        <v>269</v>
      </c>
      <c r="E2966" s="6" t="s">
        <v>283</v>
      </c>
      <c r="F2966" s="5">
        <f>decoded__2[[#This Row],[FRT_DEC]]-B2965</f>
        <v>3</v>
      </c>
      <c r="G2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INFO]]))),G2965)</f>
        <v>68</v>
      </c>
    </row>
    <row r="2967" spans="1:7" x14ac:dyDescent="0.25">
      <c r="A2967" s="12" t="s">
        <v>3318</v>
      </c>
      <c r="B2967" s="19">
        <v>1556343029812</v>
      </c>
      <c r="C2967" s="12" t="s">
        <v>7503</v>
      </c>
      <c r="D2967" s="12" t="s">
        <v>1131</v>
      </c>
      <c r="E2967" s="6" t="s">
        <v>2132</v>
      </c>
      <c r="F2967" s="5">
        <f>decoded__2[[#This Row],[FRT_DEC]]-B2966</f>
        <v>5</v>
      </c>
      <c r="G2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INFO]]))),G2966)</f>
        <v>68</v>
      </c>
    </row>
    <row r="2968" spans="1:7" x14ac:dyDescent="0.25">
      <c r="A2968" s="12" t="s">
        <v>3319</v>
      </c>
      <c r="B2968" s="19">
        <v>1556343029816</v>
      </c>
      <c r="C2968" s="12" t="s">
        <v>7504</v>
      </c>
      <c r="D2968" s="12" t="s">
        <v>97</v>
      </c>
      <c r="E2968" s="6" t="s">
        <v>2133</v>
      </c>
      <c r="F2968" s="5">
        <f>decoded__2[[#This Row],[FRT_DEC]]-B2967</f>
        <v>4</v>
      </c>
      <c r="G2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INFO]]))),G2967)</f>
        <v>68</v>
      </c>
    </row>
    <row r="2969" spans="1:7" x14ac:dyDescent="0.25">
      <c r="A2969" s="12" t="s">
        <v>3320</v>
      </c>
      <c r="B2969" s="19">
        <v>1556343029820</v>
      </c>
      <c r="C2969" s="12" t="s">
        <v>7505</v>
      </c>
      <c r="D2969" s="12" t="s">
        <v>97</v>
      </c>
      <c r="E2969" s="6" t="s">
        <v>2134</v>
      </c>
      <c r="F2969" s="5">
        <f>decoded__2[[#This Row],[FRT_DEC]]-B2968</f>
        <v>4</v>
      </c>
      <c r="G2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INFO]]))),G2968)</f>
        <v>68</v>
      </c>
    </row>
    <row r="2970" spans="1:7" x14ac:dyDescent="0.25">
      <c r="A2970" s="12" t="s">
        <v>3321</v>
      </c>
      <c r="B2970" s="19">
        <v>1556343029832</v>
      </c>
      <c r="C2970" s="12" t="s">
        <v>7506</v>
      </c>
      <c r="D2970" s="12" t="s">
        <v>272</v>
      </c>
      <c r="E2970" s="6" t="s">
        <v>7507</v>
      </c>
      <c r="F2970" s="5">
        <f>decoded__2[[#This Row],[FRT_DEC]]-B2969</f>
        <v>12</v>
      </c>
      <c r="G2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INFO]]))),G2969)</f>
        <v>68</v>
      </c>
    </row>
    <row r="2971" spans="1:7" x14ac:dyDescent="0.25">
      <c r="A2971" s="12" t="s">
        <v>3322</v>
      </c>
      <c r="B2971" s="19">
        <v>1556343030362</v>
      </c>
      <c r="C2971" s="12" t="s">
        <v>7508</v>
      </c>
      <c r="D2971" s="12" t="s">
        <v>1131</v>
      </c>
      <c r="E2971" s="6" t="s">
        <v>2135</v>
      </c>
      <c r="F2971" s="5">
        <f>decoded__2[[#This Row],[FRT_DEC]]-B2970</f>
        <v>530</v>
      </c>
      <c r="G2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INFO]]))),G2970)</f>
        <v>68</v>
      </c>
    </row>
    <row r="2972" spans="1:7" x14ac:dyDescent="0.25">
      <c r="A2972" s="12" t="s">
        <v>3323</v>
      </c>
      <c r="B2972" s="19">
        <v>1556343030380</v>
      </c>
      <c r="C2972" s="12" t="s">
        <v>7509</v>
      </c>
      <c r="D2972" s="12" t="s">
        <v>97</v>
      </c>
      <c r="E2972" s="6" t="s">
        <v>2136</v>
      </c>
      <c r="F2972" s="5">
        <f>decoded__2[[#This Row],[FRT_DEC]]-B2971</f>
        <v>18</v>
      </c>
      <c r="G2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INFO]]))),G2971)</f>
        <v>68</v>
      </c>
    </row>
    <row r="2973" spans="1:7" x14ac:dyDescent="0.25">
      <c r="A2973" s="12" t="s">
        <v>3324</v>
      </c>
      <c r="B2973" s="19">
        <v>1556343030393</v>
      </c>
      <c r="C2973" s="12" t="s">
        <v>7510</v>
      </c>
      <c r="D2973" s="12" t="s">
        <v>3727</v>
      </c>
      <c r="E2973" s="6" t="s">
        <v>4094</v>
      </c>
      <c r="F2973" s="5">
        <f>decoded__2[[#This Row],[FRT_DEC]]-B2972</f>
        <v>13</v>
      </c>
      <c r="G2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INFO]]))),G2972)</f>
        <v>68</v>
      </c>
    </row>
    <row r="2974" spans="1:7" x14ac:dyDescent="0.25">
      <c r="A2974" s="12" t="s">
        <v>3325</v>
      </c>
      <c r="B2974" s="19">
        <v>1556343030539</v>
      </c>
      <c r="C2974" s="12" t="s">
        <v>7511</v>
      </c>
      <c r="D2974" s="12" t="s">
        <v>289</v>
      </c>
      <c r="E2974" s="6" t="s">
        <v>4095</v>
      </c>
      <c r="F2974" s="5">
        <f>decoded__2[[#This Row],[FRT_DEC]]-B2973</f>
        <v>146</v>
      </c>
      <c r="G2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INFO]]))),G2973)</f>
        <v>68</v>
      </c>
    </row>
    <row r="2975" spans="1:7" x14ac:dyDescent="0.25">
      <c r="A2975" s="12" t="s">
        <v>3326</v>
      </c>
      <c r="B2975" s="19">
        <v>1556343031867</v>
      </c>
      <c r="C2975" s="12" t="s">
        <v>7512</v>
      </c>
      <c r="D2975" s="12" t="s">
        <v>109</v>
      </c>
      <c r="E2975" s="6" t="s">
        <v>4099</v>
      </c>
      <c r="F2975" s="5">
        <f>decoded__2[[#This Row],[FRT_DEC]]-B2974</f>
        <v>1328</v>
      </c>
      <c r="G2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INFO]]))),G2974)</f>
        <v>68</v>
      </c>
    </row>
    <row r="2976" spans="1:7" x14ac:dyDescent="0.25">
      <c r="A2976" s="12" t="s">
        <v>3327</v>
      </c>
      <c r="B2976" s="19">
        <v>1556343031869</v>
      </c>
      <c r="C2976" s="12" t="s">
        <v>7513</v>
      </c>
      <c r="D2976" s="12" t="s">
        <v>3742</v>
      </c>
      <c r="E2976" s="6" t="s">
        <v>7514</v>
      </c>
      <c r="F2976" s="5">
        <f>decoded__2[[#This Row],[FRT_DEC]]-B2975</f>
        <v>2</v>
      </c>
      <c r="G2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INFO]]))),G2975)</f>
        <v>68</v>
      </c>
    </row>
    <row r="2977" spans="1:7" x14ac:dyDescent="0.25">
      <c r="A2977" s="12" t="s">
        <v>3328</v>
      </c>
      <c r="B2977" s="19">
        <v>1556343031873</v>
      </c>
      <c r="C2977" s="12" t="s">
        <v>7515</v>
      </c>
      <c r="D2977" s="12" t="s">
        <v>3742</v>
      </c>
      <c r="E2977" s="6" t="s">
        <v>3982</v>
      </c>
      <c r="F2977" s="5">
        <f>decoded__2[[#This Row],[FRT_DEC]]-B2976</f>
        <v>4</v>
      </c>
      <c r="G2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INFO]]))),G2976)</f>
        <v>68</v>
      </c>
    </row>
    <row r="2978" spans="1:7" x14ac:dyDescent="0.25">
      <c r="A2978" s="12" t="s">
        <v>3329</v>
      </c>
      <c r="B2978" s="19">
        <v>1556343031925</v>
      </c>
      <c r="C2978" s="12" t="s">
        <v>7516</v>
      </c>
      <c r="D2978" s="12" t="s">
        <v>1131</v>
      </c>
      <c r="E2978" s="6" t="s">
        <v>2137</v>
      </c>
      <c r="F2978" s="5">
        <f>decoded__2[[#This Row],[FRT_DEC]]-B2977</f>
        <v>52</v>
      </c>
      <c r="G2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INFO]]))),G2977)</f>
        <v>68</v>
      </c>
    </row>
    <row r="2979" spans="1:7" x14ac:dyDescent="0.25">
      <c r="A2979" s="12" t="s">
        <v>3330</v>
      </c>
      <c r="B2979" s="19">
        <v>1556343031929</v>
      </c>
      <c r="C2979" s="12" t="s">
        <v>7517</v>
      </c>
      <c r="D2979" s="12" t="s">
        <v>97</v>
      </c>
      <c r="E2979" s="6" t="s">
        <v>2138</v>
      </c>
      <c r="F2979" s="5">
        <f>decoded__2[[#This Row],[FRT_DEC]]-B2978</f>
        <v>4</v>
      </c>
      <c r="G2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INFO]]))),G2978)</f>
        <v>68</v>
      </c>
    </row>
    <row r="2980" spans="1:7" x14ac:dyDescent="0.25">
      <c r="A2980" s="12" t="s">
        <v>3331</v>
      </c>
      <c r="B2980" s="19">
        <v>1556343032054</v>
      </c>
      <c r="C2980" s="12" t="s">
        <v>7518</v>
      </c>
      <c r="D2980" s="12" t="s">
        <v>110</v>
      </c>
      <c r="E2980" s="6" t="s">
        <v>290</v>
      </c>
      <c r="F2980" s="5">
        <f>decoded__2[[#This Row],[FRT_DEC]]-B2979</f>
        <v>125</v>
      </c>
      <c r="G2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INFO]]))),G2979)</f>
        <v>68</v>
      </c>
    </row>
    <row r="2981" spans="1:7" x14ac:dyDescent="0.25">
      <c r="A2981" s="12" t="s">
        <v>3332</v>
      </c>
      <c r="B2981" s="19">
        <v>1556343032059</v>
      </c>
      <c r="C2981" s="12" t="s">
        <v>7519</v>
      </c>
      <c r="D2981" s="12" t="s">
        <v>112</v>
      </c>
      <c r="E2981" s="6" t="s">
        <v>3769</v>
      </c>
      <c r="F2981" s="5">
        <f>decoded__2[[#This Row],[FRT_DEC]]-B2980</f>
        <v>5</v>
      </c>
      <c r="G2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INFO]]))),G2980)</f>
        <v>68</v>
      </c>
    </row>
    <row r="2982" spans="1:7" x14ac:dyDescent="0.25">
      <c r="A2982" s="12" t="s">
        <v>3333</v>
      </c>
      <c r="B2982" s="19">
        <v>1556343032078</v>
      </c>
      <c r="C2982" s="12" t="s">
        <v>7520</v>
      </c>
      <c r="D2982" s="12" t="s">
        <v>1131</v>
      </c>
      <c r="E2982" s="6" t="s">
        <v>2139</v>
      </c>
      <c r="F2982" s="5">
        <f>decoded__2[[#This Row],[FRT_DEC]]-B2981</f>
        <v>19</v>
      </c>
      <c r="G2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INFO]]))),G2981)</f>
        <v>68</v>
      </c>
    </row>
    <row r="2983" spans="1:7" x14ac:dyDescent="0.25">
      <c r="A2983" s="12" t="s">
        <v>3334</v>
      </c>
      <c r="B2983" s="19">
        <v>1556343032082</v>
      </c>
      <c r="C2983" s="12" t="s">
        <v>7521</v>
      </c>
      <c r="D2983" s="12" t="s">
        <v>97</v>
      </c>
      <c r="E2983" s="6" t="s">
        <v>2140</v>
      </c>
      <c r="F2983" s="5">
        <f>decoded__2[[#This Row],[FRT_DEC]]-B2982</f>
        <v>4</v>
      </c>
      <c r="G2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INFO]]))),G2982)</f>
        <v>68</v>
      </c>
    </row>
    <row r="2984" spans="1:7" x14ac:dyDescent="0.25">
      <c r="A2984" s="12" t="s">
        <v>3335</v>
      </c>
      <c r="B2984" s="19">
        <v>1556343032171</v>
      </c>
      <c r="C2984" s="12" t="s">
        <v>7522</v>
      </c>
      <c r="D2984" s="12" t="s">
        <v>1131</v>
      </c>
      <c r="E2984" s="6" t="s">
        <v>2141</v>
      </c>
      <c r="F2984" s="5">
        <f>decoded__2[[#This Row],[FRT_DEC]]-B2983</f>
        <v>89</v>
      </c>
      <c r="G2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INFO]]))),G2983)</f>
        <v>68</v>
      </c>
    </row>
    <row r="2985" spans="1:7" x14ac:dyDescent="0.25">
      <c r="A2985" s="12" t="s">
        <v>3336</v>
      </c>
      <c r="B2985" s="19">
        <v>1556343032176</v>
      </c>
      <c r="C2985" s="12" t="s">
        <v>7523</v>
      </c>
      <c r="D2985" s="12" t="s">
        <v>97</v>
      </c>
      <c r="E2985" s="6" t="s">
        <v>2142</v>
      </c>
      <c r="F2985" s="5">
        <f>decoded__2[[#This Row],[FRT_DEC]]-B2984</f>
        <v>5</v>
      </c>
      <c r="G2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INFO]]))),G2984)</f>
        <v>68</v>
      </c>
    </row>
    <row r="2986" spans="1:7" x14ac:dyDescent="0.25">
      <c r="A2986" s="12" t="s">
        <v>3337</v>
      </c>
      <c r="B2986" s="19">
        <v>1556343032181</v>
      </c>
      <c r="C2986" s="12" t="s">
        <v>7524</v>
      </c>
      <c r="D2986" s="12" t="s">
        <v>11</v>
      </c>
      <c r="E2986" s="6" t="s">
        <v>4006</v>
      </c>
      <c r="F2986" s="5">
        <f>decoded__2[[#This Row],[FRT_DEC]]-B2985</f>
        <v>5</v>
      </c>
      <c r="G2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INFO]]))),G2985)</f>
        <v>68</v>
      </c>
    </row>
    <row r="2987" spans="1:7" x14ac:dyDescent="0.25">
      <c r="A2987" s="12" t="s">
        <v>3338</v>
      </c>
      <c r="B2987" s="19">
        <v>1556343032254</v>
      </c>
      <c r="C2987" s="12" t="s">
        <v>7525</v>
      </c>
      <c r="D2987" s="12" t="s">
        <v>52</v>
      </c>
      <c r="E2987" s="6" t="s">
        <v>2078</v>
      </c>
      <c r="F2987" s="5">
        <f>decoded__2[[#This Row],[FRT_DEC]]-B2986</f>
        <v>73</v>
      </c>
      <c r="G2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INFO]]))),G2986)</f>
        <v>68</v>
      </c>
    </row>
    <row r="2988" spans="1:7" x14ac:dyDescent="0.25">
      <c r="A2988" s="12" t="s">
        <v>3339</v>
      </c>
      <c r="B2988" s="19">
        <v>1556343032256</v>
      </c>
      <c r="C2988" s="12" t="s">
        <v>7526</v>
      </c>
      <c r="D2988" s="12" t="s">
        <v>2079</v>
      </c>
      <c r="E2988" s="6" t="s">
        <v>7462</v>
      </c>
      <c r="F2988" s="5">
        <f>decoded__2[[#This Row],[FRT_DEC]]-B2987</f>
        <v>2</v>
      </c>
      <c r="G2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INFO]]))),G2987)</f>
        <v>68</v>
      </c>
    </row>
    <row r="2989" spans="1:7" x14ac:dyDescent="0.25">
      <c r="A2989" s="12" t="s">
        <v>3340</v>
      </c>
      <c r="B2989" s="19">
        <v>1556343032284</v>
      </c>
      <c r="C2989" s="12" t="s">
        <v>7527</v>
      </c>
      <c r="D2989" s="12" t="s">
        <v>12</v>
      </c>
      <c r="E2989" s="6" t="s">
        <v>4</v>
      </c>
      <c r="F2989" s="5">
        <f>decoded__2[[#This Row],[FRT_DEC]]-B2988</f>
        <v>28</v>
      </c>
      <c r="G2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INFO]]))),G2988)</f>
        <v>68</v>
      </c>
    </row>
    <row r="2990" spans="1:7" x14ac:dyDescent="0.25">
      <c r="A2990" s="12" t="s">
        <v>3341</v>
      </c>
      <c r="B2990" s="19">
        <v>1556343032289</v>
      </c>
      <c r="C2990" s="12" t="s">
        <v>7528</v>
      </c>
      <c r="D2990" s="12" t="s">
        <v>8</v>
      </c>
      <c r="E2990" s="6" t="s">
        <v>4089</v>
      </c>
      <c r="F2990" s="5">
        <f>decoded__2[[#This Row],[FRT_DEC]]-B2989</f>
        <v>5</v>
      </c>
      <c r="G2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INFO]]))),G2989)</f>
        <v>68</v>
      </c>
    </row>
    <row r="2991" spans="1:7" x14ac:dyDescent="0.25">
      <c r="A2991" s="12" t="s">
        <v>3342</v>
      </c>
      <c r="B2991" s="19">
        <v>1556343032487</v>
      </c>
      <c r="C2991" s="12" t="s">
        <v>7529</v>
      </c>
      <c r="D2991" s="12" t="s">
        <v>13</v>
      </c>
      <c r="E2991" s="6" t="s">
        <v>5</v>
      </c>
      <c r="F2991" s="5">
        <f>decoded__2[[#This Row],[FRT_DEC]]-B2990</f>
        <v>198</v>
      </c>
      <c r="G2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INFO]]))),G2990)</f>
        <v>68</v>
      </c>
    </row>
    <row r="2992" spans="1:7" x14ac:dyDescent="0.25">
      <c r="A2992" s="12" t="s">
        <v>3343</v>
      </c>
      <c r="B2992" s="19">
        <v>1556343032491</v>
      </c>
      <c r="C2992" s="12" t="s">
        <v>7530</v>
      </c>
      <c r="D2992" s="12" t="s">
        <v>11</v>
      </c>
      <c r="E2992" s="6" t="s">
        <v>4010</v>
      </c>
      <c r="F2992" s="5">
        <f>decoded__2[[#This Row],[FRT_DEC]]-B2991</f>
        <v>4</v>
      </c>
      <c r="G2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INFO]]))),G2991)</f>
        <v>68</v>
      </c>
    </row>
    <row r="2993" spans="1:7" x14ac:dyDescent="0.25">
      <c r="A2993" s="12" t="s">
        <v>3344</v>
      </c>
      <c r="B2993" s="19">
        <v>1556343032563</v>
      </c>
      <c r="C2993" s="12" t="s">
        <v>7531</v>
      </c>
      <c r="D2993" s="12" t="s">
        <v>12</v>
      </c>
      <c r="E2993" s="6" t="s">
        <v>4</v>
      </c>
      <c r="F2993" s="5">
        <f>decoded__2[[#This Row],[FRT_DEC]]-B2992</f>
        <v>72</v>
      </c>
      <c r="G2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INFO]]))),G2992)</f>
        <v>68</v>
      </c>
    </row>
    <row r="2994" spans="1:7" x14ac:dyDescent="0.25">
      <c r="A2994" s="12" t="s">
        <v>3345</v>
      </c>
      <c r="B2994" s="19">
        <v>1556343032567</v>
      </c>
      <c r="C2994" s="12" t="s">
        <v>7532</v>
      </c>
      <c r="D2994" s="12" t="s">
        <v>14</v>
      </c>
      <c r="E2994" s="6" t="s">
        <v>6</v>
      </c>
      <c r="F2994" s="5">
        <f>decoded__2[[#This Row],[FRT_DEC]]-B2993</f>
        <v>4</v>
      </c>
      <c r="G2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INFO]]))),G2993)</f>
        <v>68</v>
      </c>
    </row>
    <row r="2995" spans="1:7" x14ac:dyDescent="0.25">
      <c r="A2995" s="12" t="s">
        <v>3346</v>
      </c>
      <c r="B2995" s="19">
        <v>1556343032575</v>
      </c>
      <c r="C2995" s="12" t="s">
        <v>7533</v>
      </c>
      <c r="D2995" s="12" t="s">
        <v>14</v>
      </c>
      <c r="E2995" s="6" t="s">
        <v>71</v>
      </c>
      <c r="F2995" s="5">
        <f>decoded__2[[#This Row],[FRT_DEC]]-B2994</f>
        <v>8</v>
      </c>
      <c r="G2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INFO]]))),G2994)</f>
        <v>68</v>
      </c>
    </row>
    <row r="2996" spans="1:7" x14ac:dyDescent="0.25">
      <c r="A2996" s="12" t="s">
        <v>3347</v>
      </c>
      <c r="B2996" s="19">
        <v>1556343032644</v>
      </c>
      <c r="C2996" s="12" t="s">
        <v>7534</v>
      </c>
      <c r="D2996" s="12" t="s">
        <v>73</v>
      </c>
      <c r="E2996" s="6" t="s">
        <v>2080</v>
      </c>
      <c r="F2996" s="5">
        <f>decoded__2[[#This Row],[FRT_DEC]]-B2995</f>
        <v>69</v>
      </c>
      <c r="G2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INFO]]))),G2995)</f>
        <v>68</v>
      </c>
    </row>
    <row r="2997" spans="1:7" x14ac:dyDescent="0.25">
      <c r="A2997" s="12" t="s">
        <v>3348</v>
      </c>
      <c r="B2997" s="19">
        <v>1556343032666</v>
      </c>
      <c r="C2997" s="12" t="s">
        <v>7535</v>
      </c>
      <c r="D2997" s="12" t="s">
        <v>2081</v>
      </c>
      <c r="E2997" s="6" t="s">
        <v>2083</v>
      </c>
      <c r="F2997" s="5">
        <f>decoded__2[[#This Row],[FRT_DEC]]-B2996</f>
        <v>22</v>
      </c>
      <c r="G2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INFO]]))),G2996)</f>
        <v>68</v>
      </c>
    </row>
    <row r="2998" spans="1:7" x14ac:dyDescent="0.25">
      <c r="A2998" s="12" t="s">
        <v>3349</v>
      </c>
      <c r="B2998" s="19">
        <v>1556343032671</v>
      </c>
      <c r="C2998" s="12" t="s">
        <v>7536</v>
      </c>
      <c r="D2998" s="12" t="s">
        <v>8</v>
      </c>
      <c r="E2998" s="6" t="s">
        <v>4090</v>
      </c>
      <c r="F2998" s="5">
        <f>decoded__2[[#This Row],[FRT_DEC]]-B2997</f>
        <v>5</v>
      </c>
      <c r="G2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INFO]]))),G2997)</f>
        <v>68</v>
      </c>
    </row>
    <row r="2999" spans="1:7" x14ac:dyDescent="0.25">
      <c r="A2999" s="12" t="s">
        <v>3350</v>
      </c>
      <c r="B2999" s="19">
        <v>1556343032949</v>
      </c>
      <c r="C2999" s="12" t="s">
        <v>7537</v>
      </c>
      <c r="D2999" s="12" t="s">
        <v>55</v>
      </c>
      <c r="E2999" s="6" t="s">
        <v>3728</v>
      </c>
      <c r="F2999" s="5">
        <f>decoded__2[[#This Row],[FRT_DEC]]-B2998</f>
        <v>278</v>
      </c>
      <c r="G2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INFO]]))),G2998)</f>
        <v>68</v>
      </c>
    </row>
    <row r="3000" spans="1:7" x14ac:dyDescent="0.25">
      <c r="A3000" s="12" t="s">
        <v>3351</v>
      </c>
      <c r="B3000" s="19">
        <v>1556343032952</v>
      </c>
      <c r="C3000" s="12" t="s">
        <v>7538</v>
      </c>
      <c r="D3000" s="12" t="s">
        <v>3743</v>
      </c>
      <c r="E3000" s="6" t="s">
        <v>7539</v>
      </c>
      <c r="F3000" s="5">
        <f>decoded__2[[#This Row],[FRT_DEC]]-B2999</f>
        <v>3</v>
      </c>
      <c r="G3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INFO]]))),G2999)</f>
        <v>68</v>
      </c>
    </row>
    <row r="3001" spans="1:7" x14ac:dyDescent="0.25">
      <c r="A3001" s="12" t="s">
        <v>3352</v>
      </c>
      <c r="B3001" s="19">
        <v>1556343032954</v>
      </c>
      <c r="C3001" s="12" t="s">
        <v>7540</v>
      </c>
      <c r="D3001" s="12" t="s">
        <v>3743</v>
      </c>
      <c r="E3001" s="6" t="s">
        <v>3983</v>
      </c>
      <c r="F3001" s="5">
        <f>decoded__2[[#This Row],[FRT_DEC]]-B3000</f>
        <v>2</v>
      </c>
      <c r="G3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INFO]]))),G3000)</f>
        <v>68</v>
      </c>
    </row>
    <row r="3002" spans="1:7" x14ac:dyDescent="0.25">
      <c r="A3002" s="12" t="s">
        <v>3353</v>
      </c>
      <c r="B3002" s="19">
        <v>1556343033212</v>
      </c>
      <c r="C3002" s="12" t="s">
        <v>7541</v>
      </c>
      <c r="D3002" s="12" t="s">
        <v>57</v>
      </c>
      <c r="E3002" s="6" t="s">
        <v>366</v>
      </c>
      <c r="F3002" s="5">
        <f>decoded__2[[#This Row],[FRT_DEC]]-B3001</f>
        <v>258</v>
      </c>
      <c r="G3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INFO]]))),G3001)</f>
        <v>68</v>
      </c>
    </row>
    <row r="3003" spans="1:7" x14ac:dyDescent="0.25">
      <c r="A3003" s="12" t="s">
        <v>3354</v>
      </c>
      <c r="B3003" s="19">
        <v>1556343033216</v>
      </c>
      <c r="C3003" s="12" t="s">
        <v>7542</v>
      </c>
      <c r="D3003" s="12" t="s">
        <v>57</v>
      </c>
      <c r="E3003" s="6" t="s">
        <v>368</v>
      </c>
      <c r="F3003" s="5">
        <f>decoded__2[[#This Row],[FRT_DEC]]-B3002</f>
        <v>4</v>
      </c>
      <c r="G3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INFO]]))),G3002)</f>
        <v>68</v>
      </c>
    </row>
    <row r="3004" spans="1:7" x14ac:dyDescent="0.25">
      <c r="A3004" s="12" t="s">
        <v>3355</v>
      </c>
      <c r="B3004" s="19">
        <v>1556343033220</v>
      </c>
      <c r="C3004" s="12" t="s">
        <v>7543</v>
      </c>
      <c r="D3004" s="12" t="s">
        <v>57</v>
      </c>
      <c r="E3004" s="6" t="s">
        <v>59</v>
      </c>
      <c r="F3004" s="5">
        <f>decoded__2[[#This Row],[FRT_DEC]]-B3003</f>
        <v>4</v>
      </c>
      <c r="G3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INFO]]))),G3003)</f>
        <v>68</v>
      </c>
    </row>
    <row r="3005" spans="1:7" x14ac:dyDescent="0.25">
      <c r="A3005" s="12" t="s">
        <v>3356</v>
      </c>
      <c r="B3005" s="19">
        <v>1556343033223</v>
      </c>
      <c r="C3005" s="12" t="s">
        <v>7544</v>
      </c>
      <c r="D3005" s="12" t="s">
        <v>57</v>
      </c>
      <c r="E3005" s="6" t="s">
        <v>60</v>
      </c>
      <c r="F3005" s="5">
        <f>decoded__2[[#This Row],[FRT_DEC]]-B3004</f>
        <v>3</v>
      </c>
      <c r="G3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INFO]]))),G3004)</f>
        <v>68</v>
      </c>
    </row>
    <row r="3006" spans="1:7" x14ac:dyDescent="0.25">
      <c r="A3006" s="12" t="s">
        <v>3357</v>
      </c>
      <c r="B3006" s="19">
        <v>1556343033226</v>
      </c>
      <c r="C3006" s="12" t="s">
        <v>7545</v>
      </c>
      <c r="D3006" s="12" t="s">
        <v>61</v>
      </c>
      <c r="E3006" s="6" t="s">
        <v>7546</v>
      </c>
      <c r="F3006" s="5">
        <f>decoded__2[[#This Row],[FRT_DEC]]-B3005</f>
        <v>3</v>
      </c>
      <c r="G3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INFO]]))),G3005)</f>
        <v>68</v>
      </c>
    </row>
    <row r="3007" spans="1:7" x14ac:dyDescent="0.25">
      <c r="A3007" s="12" t="s">
        <v>3358</v>
      </c>
      <c r="B3007" s="19">
        <v>1556343033229</v>
      </c>
      <c r="C3007" s="12" t="s">
        <v>7547</v>
      </c>
      <c r="D3007" s="12" t="s">
        <v>62</v>
      </c>
      <c r="E3007" s="6" t="s">
        <v>63</v>
      </c>
      <c r="F3007" s="5">
        <f>decoded__2[[#This Row],[FRT_DEC]]-B3006</f>
        <v>3</v>
      </c>
      <c r="G3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INFO]]))),G3006)</f>
        <v>68</v>
      </c>
    </row>
    <row r="3008" spans="1:7" x14ac:dyDescent="0.25">
      <c r="A3008" s="12" t="s">
        <v>3359</v>
      </c>
      <c r="B3008" s="19">
        <v>1556343033244</v>
      </c>
      <c r="C3008" s="12" t="s">
        <v>7548</v>
      </c>
      <c r="D3008" s="12" t="s">
        <v>1131</v>
      </c>
      <c r="E3008" s="6" t="s">
        <v>2143</v>
      </c>
      <c r="F3008" s="5">
        <f>decoded__2[[#This Row],[FRT_DEC]]-B3007</f>
        <v>15</v>
      </c>
      <c r="G3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INFO]]))),G3007)</f>
        <v>68</v>
      </c>
    </row>
    <row r="3009" spans="1:7" x14ac:dyDescent="0.25">
      <c r="A3009" s="12" t="s">
        <v>3360</v>
      </c>
      <c r="B3009" s="19">
        <v>1556343033255</v>
      </c>
      <c r="C3009" s="12" t="s">
        <v>7549</v>
      </c>
      <c r="D3009" s="12" t="s">
        <v>1131</v>
      </c>
      <c r="E3009" s="6" t="s">
        <v>2144</v>
      </c>
      <c r="F3009" s="5">
        <f>decoded__2[[#This Row],[FRT_DEC]]-B3008</f>
        <v>11</v>
      </c>
      <c r="G3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INFO]]))),G3008)</f>
        <v>68</v>
      </c>
    </row>
    <row r="3010" spans="1:7" x14ac:dyDescent="0.25">
      <c r="A3010" s="12" t="s">
        <v>3361</v>
      </c>
      <c r="B3010" s="19">
        <v>1556343033267</v>
      </c>
      <c r="C3010" s="12" t="s">
        <v>7550</v>
      </c>
      <c r="D3010" s="12" t="s">
        <v>1131</v>
      </c>
      <c r="E3010" s="6" t="s">
        <v>2145</v>
      </c>
      <c r="F3010" s="5">
        <f>decoded__2[[#This Row],[FRT_DEC]]-B3009</f>
        <v>12</v>
      </c>
      <c r="G3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INFO]]))),G3009)</f>
        <v>68</v>
      </c>
    </row>
    <row r="3011" spans="1:7" x14ac:dyDescent="0.25">
      <c r="A3011" s="12" t="s">
        <v>3362</v>
      </c>
      <c r="B3011" s="19">
        <v>1556343033271</v>
      </c>
      <c r="C3011" s="12" t="s">
        <v>7551</v>
      </c>
      <c r="D3011" s="12" t="s">
        <v>65</v>
      </c>
      <c r="E3011" s="6" t="s">
        <v>66</v>
      </c>
      <c r="F3011" s="5">
        <f>decoded__2[[#This Row],[FRT_DEC]]-B3010</f>
        <v>4</v>
      </c>
      <c r="G3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INFO]]))),G3010)</f>
        <v>68</v>
      </c>
    </row>
    <row r="3012" spans="1:7" x14ac:dyDescent="0.25">
      <c r="A3012" s="12" t="s">
        <v>3363</v>
      </c>
      <c r="B3012" s="19">
        <v>1556343033280</v>
      </c>
      <c r="C3012" s="12" t="s">
        <v>7552</v>
      </c>
      <c r="D3012" s="12" t="s">
        <v>11</v>
      </c>
      <c r="E3012" s="6" t="s">
        <v>4014</v>
      </c>
      <c r="F3012" s="5">
        <f>decoded__2[[#This Row],[FRT_DEC]]-B3011</f>
        <v>9</v>
      </c>
      <c r="G3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INFO]]))),G3011)</f>
        <v>68</v>
      </c>
    </row>
    <row r="3013" spans="1:7" x14ac:dyDescent="0.25">
      <c r="A3013" s="12" t="s">
        <v>3364</v>
      </c>
      <c r="B3013" s="19">
        <v>1556343033292</v>
      </c>
      <c r="C3013" s="12" t="s">
        <v>7553</v>
      </c>
      <c r="D3013" s="12" t="s">
        <v>52</v>
      </c>
      <c r="E3013" s="6" t="s">
        <v>754</v>
      </c>
      <c r="F3013" s="5">
        <f>decoded__2[[#This Row],[FRT_DEC]]-B3012</f>
        <v>12</v>
      </c>
      <c r="G3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INFO]]))),G3012)</f>
        <v>68</v>
      </c>
    </row>
    <row r="3014" spans="1:7" x14ac:dyDescent="0.25">
      <c r="A3014" s="12" t="s">
        <v>3365</v>
      </c>
      <c r="B3014" s="19">
        <v>1556343033297</v>
      </c>
      <c r="C3014" s="12" t="s">
        <v>7554</v>
      </c>
      <c r="D3014" s="12" t="s">
        <v>11</v>
      </c>
      <c r="E3014" s="6" t="s">
        <v>4024</v>
      </c>
      <c r="F3014" s="5">
        <f>decoded__2[[#This Row],[FRT_DEC]]-B3013</f>
        <v>5</v>
      </c>
      <c r="G3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INFO]]))),G3013)</f>
        <v>68</v>
      </c>
    </row>
    <row r="3015" spans="1:7" x14ac:dyDescent="0.25">
      <c r="A3015" s="12" t="s">
        <v>3366</v>
      </c>
      <c r="B3015" s="19">
        <v>1556343033308</v>
      </c>
      <c r="C3015" s="12" t="s">
        <v>7555</v>
      </c>
      <c r="D3015" s="12" t="s">
        <v>52</v>
      </c>
      <c r="E3015" s="6" t="s">
        <v>64</v>
      </c>
      <c r="F3015" s="5">
        <f>decoded__2[[#This Row],[FRT_DEC]]-B3014</f>
        <v>11</v>
      </c>
      <c r="G3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INFO]]))),G3014)</f>
        <v>68</v>
      </c>
    </row>
    <row r="3016" spans="1:7" x14ac:dyDescent="0.25">
      <c r="A3016" s="12" t="s">
        <v>3367</v>
      </c>
      <c r="B3016" s="19">
        <v>1556343033311</v>
      </c>
      <c r="C3016" s="12" t="s">
        <v>7556</v>
      </c>
      <c r="D3016" s="12" t="s">
        <v>67</v>
      </c>
      <c r="E3016" s="6" t="s">
        <v>7557</v>
      </c>
      <c r="F3016" s="5">
        <f>decoded__2[[#This Row],[FRT_DEC]]-B3015</f>
        <v>3</v>
      </c>
      <c r="G3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INFO]]))),G3015)</f>
        <v>68</v>
      </c>
    </row>
    <row r="3017" spans="1:7" x14ac:dyDescent="0.25">
      <c r="A3017" s="12" t="s">
        <v>3368</v>
      </c>
      <c r="B3017" s="19">
        <v>1556343033317</v>
      </c>
      <c r="C3017" s="12" t="s">
        <v>7558</v>
      </c>
      <c r="D3017" s="12" t="s">
        <v>97</v>
      </c>
      <c r="E3017" s="6" t="s">
        <v>3741</v>
      </c>
      <c r="F3017" s="5">
        <f>decoded__2[[#This Row],[FRT_DEC]]-B3016</f>
        <v>6</v>
      </c>
      <c r="G3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INFO]]))),G3016)</f>
        <v>68</v>
      </c>
    </row>
    <row r="3018" spans="1:7" x14ac:dyDescent="0.25">
      <c r="A3018" s="12" t="s">
        <v>3369</v>
      </c>
      <c r="B3018" s="19">
        <v>1556343033322</v>
      </c>
      <c r="C3018" s="12" t="s">
        <v>7559</v>
      </c>
      <c r="D3018" s="12" t="s">
        <v>97</v>
      </c>
      <c r="E3018" s="6" t="s">
        <v>2127</v>
      </c>
      <c r="F3018" s="5">
        <f>decoded__2[[#This Row],[FRT_DEC]]-B3017</f>
        <v>5</v>
      </c>
      <c r="G3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INFO]]))),G3017)</f>
        <v>68</v>
      </c>
    </row>
    <row r="3019" spans="1:7" x14ac:dyDescent="0.25">
      <c r="A3019" s="12" t="s">
        <v>3370</v>
      </c>
      <c r="B3019" s="19">
        <v>1556343033335</v>
      </c>
      <c r="C3019" s="12" t="s">
        <v>7560</v>
      </c>
      <c r="D3019" s="12" t="s">
        <v>9</v>
      </c>
      <c r="E3019" s="6" t="s">
        <v>4002</v>
      </c>
      <c r="F3019" s="5">
        <f>decoded__2[[#This Row],[FRT_DEC]]-B3018</f>
        <v>13</v>
      </c>
      <c r="G3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INFO]]))),G3018)</f>
        <v>68</v>
      </c>
    </row>
    <row r="3020" spans="1:7" x14ac:dyDescent="0.25">
      <c r="A3020" s="12" t="s">
        <v>3371</v>
      </c>
      <c r="B3020" s="19">
        <v>1556343033340</v>
      </c>
      <c r="C3020" s="12" t="s">
        <v>7561</v>
      </c>
      <c r="D3020" s="12" t="s">
        <v>97</v>
      </c>
      <c r="E3020" s="6" t="s">
        <v>2146</v>
      </c>
      <c r="F3020" s="5">
        <f>decoded__2[[#This Row],[FRT_DEC]]-B3019</f>
        <v>5</v>
      </c>
      <c r="G3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INFO]]))),G3019)</f>
        <v>68</v>
      </c>
    </row>
    <row r="3021" spans="1:7" x14ac:dyDescent="0.25">
      <c r="A3021" s="12" t="s">
        <v>3372</v>
      </c>
      <c r="B3021" s="19">
        <v>1556343034097</v>
      </c>
      <c r="C3021" s="12" t="s">
        <v>7562</v>
      </c>
      <c r="D3021" s="12" t="s">
        <v>12</v>
      </c>
      <c r="E3021" s="6" t="s">
        <v>4</v>
      </c>
      <c r="F3021" s="5">
        <f>decoded__2[[#This Row],[FRT_DEC]]-B3020</f>
        <v>757</v>
      </c>
      <c r="G3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INFO]]))),G3020)</f>
        <v>68</v>
      </c>
    </row>
    <row r="3022" spans="1:7" x14ac:dyDescent="0.25">
      <c r="A3022" s="12" t="s">
        <v>3373</v>
      </c>
      <c r="B3022" s="19">
        <v>1556343034104</v>
      </c>
      <c r="C3022" s="12" t="s">
        <v>7563</v>
      </c>
      <c r="D3022" s="12" t="s">
        <v>8</v>
      </c>
      <c r="E3022" s="6" t="s">
        <v>4081</v>
      </c>
      <c r="F3022" s="5">
        <f>decoded__2[[#This Row],[FRT_DEC]]-B3021</f>
        <v>7</v>
      </c>
      <c r="G3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INFO]]))),G3021)</f>
        <v>68</v>
      </c>
    </row>
    <row r="3023" spans="1:7" x14ac:dyDescent="0.25">
      <c r="A3023" s="12" t="s">
        <v>3374</v>
      </c>
      <c r="B3023" s="19">
        <v>1556343034201</v>
      </c>
      <c r="C3023" s="12" t="s">
        <v>7564</v>
      </c>
      <c r="D3023" s="12" t="s">
        <v>12</v>
      </c>
      <c r="E3023" s="6" t="s">
        <v>4</v>
      </c>
      <c r="F3023" s="5">
        <f>decoded__2[[#This Row],[FRT_DEC]]-B3022</f>
        <v>97</v>
      </c>
      <c r="G3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INFO]]))),G3022)</f>
        <v>68</v>
      </c>
    </row>
    <row r="3024" spans="1:7" x14ac:dyDescent="0.25">
      <c r="A3024" s="12" t="s">
        <v>3375</v>
      </c>
      <c r="B3024" s="19">
        <v>1556343034206</v>
      </c>
      <c r="C3024" s="12" t="s">
        <v>7565</v>
      </c>
      <c r="D3024" s="12" t="s">
        <v>8</v>
      </c>
      <c r="E3024" s="6" t="s">
        <v>4089</v>
      </c>
      <c r="F3024" s="5">
        <f>decoded__2[[#This Row],[FRT_DEC]]-B3023</f>
        <v>5</v>
      </c>
      <c r="G3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INFO]]))),G3023)</f>
        <v>68</v>
      </c>
    </row>
    <row r="3025" spans="1:7" x14ac:dyDescent="0.25">
      <c r="A3025" s="12" t="s">
        <v>3376</v>
      </c>
      <c r="B3025" s="19">
        <v>1556343984636</v>
      </c>
      <c r="C3025" s="12" t="s">
        <v>7566</v>
      </c>
      <c r="D3025" s="12" t="s">
        <v>13</v>
      </c>
      <c r="E3025" s="6" t="s">
        <v>5</v>
      </c>
      <c r="F3025" s="5">
        <f>decoded__2[[#This Row],[FRT_DEC]]-B3024</f>
        <v>950430</v>
      </c>
      <c r="G3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INFO]]))),G3024)</f>
        <v>68</v>
      </c>
    </row>
    <row r="3026" spans="1:7" x14ac:dyDescent="0.25">
      <c r="A3026" s="12" t="s">
        <v>3377</v>
      </c>
      <c r="B3026" s="19">
        <v>1556343984640</v>
      </c>
      <c r="C3026" s="12" t="s">
        <v>7567</v>
      </c>
      <c r="D3026" s="12" t="s">
        <v>11</v>
      </c>
      <c r="E3026" s="6" t="s">
        <v>4010</v>
      </c>
      <c r="F3026" s="5">
        <f>decoded__2[[#This Row],[FRT_DEC]]-B3025</f>
        <v>4</v>
      </c>
      <c r="G3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INFO]]))),G3025)</f>
        <v>68</v>
      </c>
    </row>
    <row r="3027" spans="1:7" x14ac:dyDescent="0.25">
      <c r="A3027" s="12" t="s">
        <v>3378</v>
      </c>
      <c r="B3027" s="19">
        <v>1556343984713</v>
      </c>
      <c r="C3027" s="12" t="s">
        <v>7568</v>
      </c>
      <c r="D3027" s="12" t="s">
        <v>12</v>
      </c>
      <c r="E3027" s="6" t="s">
        <v>4</v>
      </c>
      <c r="F3027" s="5">
        <f>decoded__2[[#This Row],[FRT_DEC]]-B3026</f>
        <v>73</v>
      </c>
      <c r="G3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INFO]]))),G3026)</f>
        <v>68</v>
      </c>
    </row>
    <row r="3028" spans="1:7" x14ac:dyDescent="0.25">
      <c r="A3028" s="12" t="s">
        <v>3379</v>
      </c>
      <c r="B3028" s="19">
        <v>1556343984716</v>
      </c>
      <c r="C3028" s="12" t="s">
        <v>7569</v>
      </c>
      <c r="D3028" s="12" t="s">
        <v>14</v>
      </c>
      <c r="E3028" s="6" t="s">
        <v>6</v>
      </c>
      <c r="F3028" s="5">
        <f>decoded__2[[#This Row],[FRT_DEC]]-B3027</f>
        <v>3</v>
      </c>
      <c r="G3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INFO]]))),G3027)</f>
        <v>68</v>
      </c>
    </row>
    <row r="3029" spans="1:7" x14ac:dyDescent="0.25">
      <c r="A3029" s="12" t="s">
        <v>3380</v>
      </c>
      <c r="B3029" s="19">
        <v>1556343984727</v>
      </c>
      <c r="C3029" s="12" t="s">
        <v>7570</v>
      </c>
      <c r="D3029" s="12" t="s">
        <v>14</v>
      </c>
      <c r="E3029" s="6" t="s">
        <v>71</v>
      </c>
      <c r="F3029" s="5">
        <f>decoded__2[[#This Row],[FRT_DEC]]-B3028</f>
        <v>11</v>
      </c>
      <c r="G3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INFO]]))),G3028)</f>
        <v>68</v>
      </c>
    </row>
    <row r="3030" spans="1:7" x14ac:dyDescent="0.25">
      <c r="A3030" s="12" t="s">
        <v>3381</v>
      </c>
      <c r="B3030" s="19">
        <v>1556343984734</v>
      </c>
      <c r="C3030" s="12" t="s">
        <v>7571</v>
      </c>
      <c r="D3030" s="12" t="s">
        <v>73</v>
      </c>
      <c r="E3030" s="6" t="s">
        <v>2164</v>
      </c>
      <c r="F3030" s="5">
        <f>decoded__2[[#This Row],[FRT_DEC]]-B3029</f>
        <v>7</v>
      </c>
      <c r="G3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INFO]]))),G3029)</f>
        <v>68</v>
      </c>
    </row>
    <row r="3031" spans="1:7" x14ac:dyDescent="0.25">
      <c r="A3031" s="12" t="s">
        <v>3382</v>
      </c>
      <c r="B3031" s="19">
        <v>1556343984738</v>
      </c>
      <c r="C3031" s="12" t="s">
        <v>7572</v>
      </c>
      <c r="D3031" s="12" t="s">
        <v>320</v>
      </c>
      <c r="E3031" s="6" t="s">
        <v>7573</v>
      </c>
      <c r="F3031" s="5">
        <f>decoded__2[[#This Row],[FRT_DEC]]-B3030</f>
        <v>4</v>
      </c>
      <c r="G3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INFO]]))),G3030)</f>
        <v>68</v>
      </c>
    </row>
    <row r="3032" spans="1:7" x14ac:dyDescent="0.25">
      <c r="A3032" s="12" t="s">
        <v>3383</v>
      </c>
      <c r="B3032" s="19">
        <v>1556343984741</v>
      </c>
      <c r="C3032" s="12" t="s">
        <v>7574</v>
      </c>
      <c r="D3032" s="12" t="s">
        <v>241</v>
      </c>
      <c r="E3032" s="6" t="s">
        <v>3764</v>
      </c>
      <c r="F3032" s="5">
        <f>decoded__2[[#This Row],[FRT_DEC]]-B3031</f>
        <v>3</v>
      </c>
      <c r="G3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INFO]]))),G3031)</f>
        <v>68</v>
      </c>
    </row>
    <row r="3033" spans="1:7" x14ac:dyDescent="0.25">
      <c r="A3033" s="12" t="s">
        <v>3384</v>
      </c>
      <c r="B3033" s="19">
        <v>1556343984769</v>
      </c>
      <c r="C3033" s="12" t="s">
        <v>7575</v>
      </c>
      <c r="D3033" s="12" t="s">
        <v>2162</v>
      </c>
      <c r="E3033" s="6" t="s">
        <v>3745</v>
      </c>
      <c r="F3033" s="5">
        <f>decoded__2[[#This Row],[FRT_DEC]]-B3032</f>
        <v>28</v>
      </c>
      <c r="G3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INFO]]))),G3032)</f>
        <v>68</v>
      </c>
    </row>
    <row r="3034" spans="1:7" x14ac:dyDescent="0.25">
      <c r="A3034" s="12" t="s">
        <v>3385</v>
      </c>
      <c r="B3034" s="19">
        <v>1556343984775</v>
      </c>
      <c r="C3034" s="12" t="s">
        <v>7576</v>
      </c>
      <c r="D3034" s="12" t="s">
        <v>74</v>
      </c>
      <c r="E3034" s="6" t="s">
        <v>243</v>
      </c>
      <c r="F3034" s="5">
        <f>decoded__2[[#This Row],[FRT_DEC]]-B3033</f>
        <v>6</v>
      </c>
      <c r="G3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INFO]]))),G3033)</f>
        <v>68</v>
      </c>
    </row>
    <row r="3035" spans="1:7" x14ac:dyDescent="0.25">
      <c r="A3035" s="12" t="s">
        <v>3386</v>
      </c>
      <c r="B3035" s="19">
        <v>1556343984778</v>
      </c>
      <c r="C3035" s="12" t="s">
        <v>7577</v>
      </c>
      <c r="D3035" s="12" t="s">
        <v>74</v>
      </c>
      <c r="E3035" s="6" t="s">
        <v>7578</v>
      </c>
      <c r="F3035" s="5">
        <f>decoded__2[[#This Row],[FRT_DEC]]-B3034</f>
        <v>3</v>
      </c>
      <c r="G3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INFO]]))),G3034)</f>
        <v>68</v>
      </c>
    </row>
    <row r="3036" spans="1:7" x14ac:dyDescent="0.25">
      <c r="A3036" s="12" t="s">
        <v>3387</v>
      </c>
      <c r="B3036" s="19">
        <v>1556343984806</v>
      </c>
      <c r="C3036" s="12" t="s">
        <v>7579</v>
      </c>
      <c r="D3036" s="12" t="s">
        <v>51</v>
      </c>
      <c r="E3036" s="6" t="s">
        <v>3747</v>
      </c>
      <c r="F3036" s="5">
        <f>decoded__2[[#This Row],[FRT_DEC]]-B3035</f>
        <v>28</v>
      </c>
      <c r="G3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INFO]]))),G3035)</f>
        <v>68</v>
      </c>
    </row>
    <row r="3037" spans="1:7" x14ac:dyDescent="0.25">
      <c r="A3037" s="12" t="s">
        <v>3388</v>
      </c>
      <c r="B3037" s="19">
        <v>1556343984809</v>
      </c>
      <c r="C3037" s="12" t="s">
        <v>7580</v>
      </c>
      <c r="D3037" s="12" t="s">
        <v>51</v>
      </c>
      <c r="E3037" s="6" t="s">
        <v>7581</v>
      </c>
      <c r="F3037" s="5">
        <f>decoded__2[[#This Row],[FRT_DEC]]-B3036</f>
        <v>3</v>
      </c>
      <c r="G3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INFO]]))),G3036)</f>
        <v>68</v>
      </c>
    </row>
    <row r="3038" spans="1:7" x14ac:dyDescent="0.25">
      <c r="A3038" s="12" t="s">
        <v>3389</v>
      </c>
      <c r="B3038" s="19">
        <v>1556343984812</v>
      </c>
      <c r="C3038" s="12" t="s">
        <v>7582</v>
      </c>
      <c r="D3038" s="12" t="s">
        <v>247</v>
      </c>
      <c r="E3038" s="6" t="s">
        <v>248</v>
      </c>
      <c r="F3038" s="5">
        <f>decoded__2[[#This Row],[FRT_DEC]]-B3037</f>
        <v>3</v>
      </c>
      <c r="G3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INFO]]))),G3037)</f>
        <v>68</v>
      </c>
    </row>
    <row r="3039" spans="1:7" x14ac:dyDescent="0.25">
      <c r="A3039" s="12" t="s">
        <v>3390</v>
      </c>
      <c r="B3039" s="19">
        <v>1556343984817</v>
      </c>
      <c r="C3039" s="12" t="s">
        <v>7583</v>
      </c>
      <c r="D3039" s="12" t="s">
        <v>11</v>
      </c>
      <c r="E3039" s="6" t="s">
        <v>4019</v>
      </c>
      <c r="F3039" s="5">
        <f>decoded__2[[#This Row],[FRT_DEC]]-B3038</f>
        <v>5</v>
      </c>
      <c r="G3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INFO]]))),G3038)</f>
        <v>68</v>
      </c>
    </row>
    <row r="3040" spans="1:7" x14ac:dyDescent="0.25">
      <c r="A3040" s="12" t="s">
        <v>3391</v>
      </c>
      <c r="B3040" s="19">
        <v>1556343984829</v>
      </c>
      <c r="C3040" s="12" t="s">
        <v>7584</v>
      </c>
      <c r="D3040" s="12" t="s">
        <v>52</v>
      </c>
      <c r="E3040" s="6" t="s">
        <v>321</v>
      </c>
      <c r="F3040" s="5">
        <f>decoded__2[[#This Row],[FRT_DEC]]-B3039</f>
        <v>12</v>
      </c>
      <c r="G3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INFO]]))),G3039)</f>
        <v>68</v>
      </c>
    </row>
    <row r="3041" spans="1:7" x14ac:dyDescent="0.25">
      <c r="A3041" s="12" t="s">
        <v>3392</v>
      </c>
      <c r="B3041" s="19">
        <v>1556343984837</v>
      </c>
      <c r="C3041" s="12" t="s">
        <v>7585</v>
      </c>
      <c r="D3041" s="12" t="s">
        <v>2082</v>
      </c>
      <c r="E3041" s="6" t="s">
        <v>4026</v>
      </c>
      <c r="F3041" s="5">
        <f>decoded__2[[#This Row],[FRT_DEC]]-B3040</f>
        <v>8</v>
      </c>
      <c r="G3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INFO]]))),G3040)</f>
        <v>68</v>
      </c>
    </row>
    <row r="3042" spans="1:7" x14ac:dyDescent="0.25">
      <c r="A3042" s="12" t="s">
        <v>3393</v>
      </c>
      <c r="B3042" s="19">
        <v>1556343984840</v>
      </c>
      <c r="C3042" s="12" t="s">
        <v>7586</v>
      </c>
      <c r="D3042" s="12" t="s">
        <v>322</v>
      </c>
      <c r="E3042" s="6" t="s">
        <v>7587</v>
      </c>
      <c r="F3042" s="5">
        <f>decoded__2[[#This Row],[FRT_DEC]]-B3041</f>
        <v>3</v>
      </c>
      <c r="G3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INFO]]))),G3041)</f>
        <v>68</v>
      </c>
    </row>
    <row r="3043" spans="1:7" x14ac:dyDescent="0.25">
      <c r="A3043" s="12" t="s">
        <v>3394</v>
      </c>
      <c r="B3043" s="19">
        <v>1556343984860</v>
      </c>
      <c r="C3043" s="12" t="s">
        <v>7588</v>
      </c>
      <c r="D3043" s="12" t="s">
        <v>12</v>
      </c>
      <c r="E3043" s="6" t="s">
        <v>4</v>
      </c>
      <c r="F3043" s="5">
        <f>decoded__2[[#This Row],[FRT_DEC]]-B3042</f>
        <v>20</v>
      </c>
      <c r="G3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INFO]]))),G3042)</f>
        <v>68</v>
      </c>
    </row>
    <row r="3044" spans="1:7" x14ac:dyDescent="0.25">
      <c r="A3044" s="12" t="s">
        <v>3395</v>
      </c>
      <c r="B3044" s="19">
        <v>1556343984866</v>
      </c>
      <c r="C3044" s="12" t="s">
        <v>7589</v>
      </c>
      <c r="D3044" s="12" t="s">
        <v>8</v>
      </c>
      <c r="E3044" s="6" t="s">
        <v>4089</v>
      </c>
      <c r="F3044" s="5">
        <f>decoded__2[[#This Row],[FRT_DEC]]-B3043</f>
        <v>6</v>
      </c>
      <c r="G3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INFO]]))),G3043)</f>
        <v>68</v>
      </c>
    </row>
    <row r="3045" spans="1:7" x14ac:dyDescent="0.25">
      <c r="A3045" s="12" t="s">
        <v>3396</v>
      </c>
      <c r="B3045" s="19">
        <v>1556343985798</v>
      </c>
      <c r="C3045" s="12" t="s">
        <v>7590</v>
      </c>
      <c r="D3045" s="12" t="s">
        <v>10</v>
      </c>
      <c r="E3045" s="6" t="s">
        <v>7591</v>
      </c>
      <c r="F3045" s="5">
        <f>decoded__2[[#This Row],[FRT_DEC]]-B3044</f>
        <v>932</v>
      </c>
      <c r="G3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INFO]]))),G3044)</f>
        <v>68</v>
      </c>
    </row>
    <row r="3046" spans="1:7" x14ac:dyDescent="0.25">
      <c r="A3046" s="12" t="s">
        <v>3397</v>
      </c>
      <c r="B3046" s="19">
        <v>1556343985802</v>
      </c>
      <c r="C3046" s="12" t="s">
        <v>7592</v>
      </c>
      <c r="D3046" s="12" t="s">
        <v>10</v>
      </c>
      <c r="E3046" s="6" t="s">
        <v>7593</v>
      </c>
      <c r="F3046" s="5">
        <f>decoded__2[[#This Row],[FRT_DEC]]-B3045</f>
        <v>4</v>
      </c>
      <c r="G3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INFO]]))),G3045)</f>
        <v>68</v>
      </c>
    </row>
    <row r="3047" spans="1:7" x14ac:dyDescent="0.25">
      <c r="A3047" s="12" t="s">
        <v>3398</v>
      </c>
      <c r="B3047" s="19">
        <v>1556343985805</v>
      </c>
      <c r="C3047" s="12" t="s">
        <v>7594</v>
      </c>
      <c r="D3047" s="12" t="s">
        <v>10</v>
      </c>
      <c r="E3047" s="6" t="s">
        <v>7595</v>
      </c>
      <c r="F3047" s="5">
        <f>decoded__2[[#This Row],[FRT_DEC]]-B3046</f>
        <v>3</v>
      </c>
      <c r="G3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INFO]]))),G3046)</f>
        <v>68</v>
      </c>
    </row>
    <row r="3048" spans="1:7" x14ac:dyDescent="0.25">
      <c r="A3048" s="12" t="s">
        <v>3399</v>
      </c>
      <c r="B3048" s="19">
        <v>1556343985809</v>
      </c>
      <c r="C3048" s="12" t="s">
        <v>7596</v>
      </c>
      <c r="D3048" s="12" t="s">
        <v>1131</v>
      </c>
      <c r="E3048" s="6" t="s">
        <v>2120</v>
      </c>
      <c r="F3048" s="5">
        <f>decoded__2[[#This Row],[FRT_DEC]]-B3047</f>
        <v>4</v>
      </c>
      <c r="G3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INFO]]))),G3047)</f>
        <v>68</v>
      </c>
    </row>
    <row r="3049" spans="1:7" x14ac:dyDescent="0.25">
      <c r="A3049" s="12" t="s">
        <v>3400</v>
      </c>
      <c r="B3049" s="19">
        <v>1556343985825</v>
      </c>
      <c r="C3049" s="12" t="s">
        <v>7597</v>
      </c>
      <c r="D3049" s="12" t="s">
        <v>1131</v>
      </c>
      <c r="E3049" s="6" t="s">
        <v>2128</v>
      </c>
      <c r="F3049" s="5">
        <f>decoded__2[[#This Row],[FRT_DEC]]-B3048</f>
        <v>16</v>
      </c>
      <c r="G3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INFO]]))),G3048)</f>
        <v>68</v>
      </c>
    </row>
    <row r="3050" spans="1:7" x14ac:dyDescent="0.25">
      <c r="A3050" s="12" t="s">
        <v>3401</v>
      </c>
      <c r="B3050" s="19">
        <v>1556343985830</v>
      </c>
      <c r="C3050" s="12" t="s">
        <v>7598</v>
      </c>
      <c r="D3050" s="12" t="s">
        <v>65</v>
      </c>
      <c r="E3050" s="6" t="s">
        <v>66</v>
      </c>
      <c r="F3050" s="5">
        <f>decoded__2[[#This Row],[FRT_DEC]]-B3049</f>
        <v>5</v>
      </c>
      <c r="G3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INFO]]))),G3049)</f>
        <v>68</v>
      </c>
    </row>
    <row r="3051" spans="1:7" x14ac:dyDescent="0.25">
      <c r="A3051" s="12" t="s">
        <v>3402</v>
      </c>
      <c r="B3051" s="19">
        <v>1556343985836</v>
      </c>
      <c r="C3051" s="12" t="s">
        <v>7599</v>
      </c>
      <c r="D3051" s="12" t="s">
        <v>97</v>
      </c>
      <c r="E3051" s="6" t="s">
        <v>2129</v>
      </c>
      <c r="F3051" s="5">
        <f>decoded__2[[#This Row],[FRT_DEC]]-B3050</f>
        <v>6</v>
      </c>
      <c r="G3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INFO]]))),G3050)</f>
        <v>68</v>
      </c>
    </row>
    <row r="3052" spans="1:7" x14ac:dyDescent="0.25">
      <c r="A3052" s="12" t="s">
        <v>3403</v>
      </c>
      <c r="B3052" s="19">
        <v>1556343985848</v>
      </c>
      <c r="C3052" s="12" t="s">
        <v>7600</v>
      </c>
      <c r="D3052" s="12" t="s">
        <v>9</v>
      </c>
      <c r="E3052" s="6" t="s">
        <v>4002</v>
      </c>
      <c r="F3052" s="5">
        <f>decoded__2[[#This Row],[FRT_DEC]]-B3051</f>
        <v>12</v>
      </c>
      <c r="G3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INFO]]))),G3051)</f>
        <v>68</v>
      </c>
    </row>
    <row r="3053" spans="1:7" x14ac:dyDescent="0.25">
      <c r="A3053" s="12" t="s">
        <v>3404</v>
      </c>
      <c r="B3053" s="19">
        <v>1556343985853</v>
      </c>
      <c r="C3053" s="12" t="s">
        <v>7601</v>
      </c>
      <c r="D3053" s="12" t="s">
        <v>16</v>
      </c>
      <c r="E3053" s="6" t="s">
        <v>7602</v>
      </c>
      <c r="F3053" s="5">
        <f>decoded__2[[#This Row],[FRT_DEC]]-B3052</f>
        <v>5</v>
      </c>
      <c r="G3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INFO]]))),G3052)</f>
        <v>69</v>
      </c>
    </row>
    <row r="3054" spans="1:7" x14ac:dyDescent="0.25">
      <c r="A3054" s="12" t="s">
        <v>3405</v>
      </c>
      <c r="B3054" s="19">
        <v>1556343985874</v>
      </c>
      <c r="C3054" s="12" t="s">
        <v>7603</v>
      </c>
      <c r="D3054" s="12" t="s">
        <v>97</v>
      </c>
      <c r="E3054" s="6" t="s">
        <v>2131</v>
      </c>
      <c r="F3054" s="5">
        <f>decoded__2[[#This Row],[FRT_DEC]]-B3053</f>
        <v>21</v>
      </c>
      <c r="G3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INFO]]))),G3053)</f>
        <v>69</v>
      </c>
    </row>
    <row r="3055" spans="1:7" x14ac:dyDescent="0.25">
      <c r="A3055" s="12" t="s">
        <v>3406</v>
      </c>
      <c r="B3055" s="19">
        <v>1556343985895</v>
      </c>
      <c r="C3055" s="12" t="s">
        <v>7604</v>
      </c>
      <c r="D3055" s="12" t="s">
        <v>3726</v>
      </c>
      <c r="E3055" s="6" t="s">
        <v>7605</v>
      </c>
      <c r="F3055" s="5">
        <f>decoded__2[[#This Row],[FRT_DEC]]-B3054</f>
        <v>21</v>
      </c>
      <c r="G3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INFO]]))),G3054)</f>
        <v>69</v>
      </c>
    </row>
    <row r="3056" spans="1:7" x14ac:dyDescent="0.25">
      <c r="A3056" s="12" t="s">
        <v>3407</v>
      </c>
      <c r="B3056" s="19">
        <v>1556343985898</v>
      </c>
      <c r="C3056" s="12" t="s">
        <v>7606</v>
      </c>
      <c r="D3056" s="12" t="s">
        <v>3726</v>
      </c>
      <c r="E3056" s="6" t="s">
        <v>3986</v>
      </c>
      <c r="F3056" s="5">
        <f>decoded__2[[#This Row],[FRT_DEC]]-B3055</f>
        <v>3</v>
      </c>
      <c r="G3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INFO]]))),G3055)</f>
        <v>69</v>
      </c>
    </row>
    <row r="3057" spans="1:7" x14ac:dyDescent="0.25">
      <c r="A3057" s="12" t="s">
        <v>3408</v>
      </c>
      <c r="B3057" s="19">
        <v>1556343986777</v>
      </c>
      <c r="C3057" s="12" t="s">
        <v>7607</v>
      </c>
      <c r="D3057" s="12" t="s">
        <v>275</v>
      </c>
      <c r="E3057" s="6" t="s">
        <v>3999</v>
      </c>
      <c r="F3057" s="5">
        <f>decoded__2[[#This Row],[FRT_DEC]]-B3056</f>
        <v>879</v>
      </c>
      <c r="G3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INFO]]))),G3056)</f>
        <v>69</v>
      </c>
    </row>
    <row r="3058" spans="1:7" x14ac:dyDescent="0.25">
      <c r="A3058" s="12" t="s">
        <v>3409</v>
      </c>
      <c r="B3058" s="19">
        <v>1556343989867</v>
      </c>
      <c r="C3058" s="12" t="s">
        <v>7608</v>
      </c>
      <c r="D3058" s="12" t="s">
        <v>15</v>
      </c>
      <c r="E3058" s="6" t="s">
        <v>7609</v>
      </c>
      <c r="F3058" s="5">
        <f>decoded__2[[#This Row],[FRT_DEC]]-B3057</f>
        <v>3090</v>
      </c>
      <c r="G3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INFO]]))),G3057)</f>
        <v>69</v>
      </c>
    </row>
    <row r="3059" spans="1:7" x14ac:dyDescent="0.25">
      <c r="A3059" s="12" t="s">
        <v>3410</v>
      </c>
      <c r="B3059" s="19">
        <v>1556343989869</v>
      </c>
      <c r="C3059" s="12" t="s">
        <v>7610</v>
      </c>
      <c r="D3059" s="12" t="s">
        <v>15</v>
      </c>
      <c r="E3059" s="6" t="s">
        <v>3987</v>
      </c>
      <c r="F3059" s="5">
        <f>decoded__2[[#This Row],[FRT_DEC]]-B3058</f>
        <v>2</v>
      </c>
      <c r="G3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INFO]]))),G3058)</f>
        <v>69</v>
      </c>
    </row>
    <row r="3060" spans="1:7" x14ac:dyDescent="0.25">
      <c r="A3060" s="12" t="s">
        <v>3411</v>
      </c>
      <c r="B3060" s="19">
        <v>1556343989872</v>
      </c>
      <c r="C3060" s="12" t="s">
        <v>7611</v>
      </c>
      <c r="D3060" s="12" t="s">
        <v>3744</v>
      </c>
      <c r="E3060" s="6" t="s">
        <v>7612</v>
      </c>
      <c r="F3060" s="5">
        <f>decoded__2[[#This Row],[FRT_DEC]]-B3059</f>
        <v>3</v>
      </c>
      <c r="G3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INFO]]))),G3059)</f>
        <v>69</v>
      </c>
    </row>
    <row r="3061" spans="1:7" x14ac:dyDescent="0.25">
      <c r="A3061" s="12" t="s">
        <v>3412</v>
      </c>
      <c r="B3061" s="19">
        <v>1556343989874</v>
      </c>
      <c r="C3061" s="12" t="s">
        <v>7613</v>
      </c>
      <c r="D3061" s="12" t="s">
        <v>3744</v>
      </c>
      <c r="E3061" s="6" t="s">
        <v>3988</v>
      </c>
      <c r="F3061" s="5">
        <f>decoded__2[[#This Row],[FRT_DEC]]-B3060</f>
        <v>2</v>
      </c>
      <c r="G3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INFO]]))),G3060)</f>
        <v>69</v>
      </c>
    </row>
    <row r="3062" spans="1:7" x14ac:dyDescent="0.25">
      <c r="A3062" s="12" t="s">
        <v>3413</v>
      </c>
      <c r="B3062" s="19">
        <v>1556343989908</v>
      </c>
      <c r="C3062" s="12" t="s">
        <v>7614</v>
      </c>
      <c r="D3062" s="12" t="s">
        <v>3765</v>
      </c>
      <c r="E3062" s="6" t="s">
        <v>3766</v>
      </c>
      <c r="F3062" s="5">
        <f>decoded__2[[#This Row],[FRT_DEC]]-B3061</f>
        <v>34</v>
      </c>
      <c r="G3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INFO]]))),G3061)</f>
        <v>69</v>
      </c>
    </row>
    <row r="3063" spans="1:7" x14ac:dyDescent="0.25">
      <c r="A3063" s="12" t="s">
        <v>3414</v>
      </c>
      <c r="B3063" s="19">
        <v>1556343989912</v>
      </c>
      <c r="C3063" s="12" t="s">
        <v>7615</v>
      </c>
      <c r="D3063" s="12" t="s">
        <v>267</v>
      </c>
      <c r="E3063" s="6" t="s">
        <v>2165</v>
      </c>
      <c r="F3063" s="5">
        <f>decoded__2[[#This Row],[FRT_DEC]]-B3062</f>
        <v>4</v>
      </c>
      <c r="G3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INFO]]))),G3062)</f>
        <v>69</v>
      </c>
    </row>
    <row r="3064" spans="1:7" x14ac:dyDescent="0.25">
      <c r="A3064" s="12" t="s">
        <v>3415</v>
      </c>
      <c r="B3064" s="19">
        <v>1556343989916</v>
      </c>
      <c r="C3064" s="12" t="s">
        <v>7616</v>
      </c>
      <c r="D3064" s="12" t="s">
        <v>269</v>
      </c>
      <c r="E3064" s="6" t="s">
        <v>4086</v>
      </c>
      <c r="F3064" s="5">
        <f>decoded__2[[#This Row],[FRT_DEC]]-B3063</f>
        <v>4</v>
      </c>
      <c r="G3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INFO]]))),G3063)</f>
        <v>69</v>
      </c>
    </row>
    <row r="3065" spans="1:7" x14ac:dyDescent="0.25">
      <c r="A3065" s="12" t="s">
        <v>3416</v>
      </c>
      <c r="B3065" s="19">
        <v>1556343989921</v>
      </c>
      <c r="C3065" s="12" t="s">
        <v>7617</v>
      </c>
      <c r="D3065" s="12" t="s">
        <v>1131</v>
      </c>
      <c r="E3065" s="6" t="s">
        <v>2132</v>
      </c>
      <c r="F3065" s="5">
        <f>decoded__2[[#This Row],[FRT_DEC]]-B3064</f>
        <v>5</v>
      </c>
      <c r="G3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INFO]]))),G3064)</f>
        <v>69</v>
      </c>
    </row>
    <row r="3066" spans="1:7" x14ac:dyDescent="0.25">
      <c r="A3066" s="12" t="s">
        <v>3417</v>
      </c>
      <c r="B3066" s="19">
        <v>1556343989925</v>
      </c>
      <c r="C3066" s="12" t="s">
        <v>7618</v>
      </c>
      <c r="D3066" s="12" t="s">
        <v>97</v>
      </c>
      <c r="E3066" s="6" t="s">
        <v>2133</v>
      </c>
      <c r="F3066" s="5">
        <f>decoded__2[[#This Row],[FRT_DEC]]-B3065</f>
        <v>4</v>
      </c>
      <c r="G3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INFO]]))),G3065)</f>
        <v>69</v>
      </c>
    </row>
    <row r="3067" spans="1:7" x14ac:dyDescent="0.25">
      <c r="A3067" s="12" t="s">
        <v>3418</v>
      </c>
      <c r="B3067" s="19">
        <v>1556343989929</v>
      </c>
      <c r="C3067" s="12" t="s">
        <v>7619</v>
      </c>
      <c r="D3067" s="12" t="s">
        <v>97</v>
      </c>
      <c r="E3067" s="6" t="s">
        <v>2134</v>
      </c>
      <c r="F3067" s="5">
        <f>decoded__2[[#This Row],[FRT_DEC]]-B3066</f>
        <v>4</v>
      </c>
      <c r="G3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INFO]]))),G3066)</f>
        <v>69</v>
      </c>
    </row>
    <row r="3068" spans="1:7" x14ac:dyDescent="0.25">
      <c r="A3068" s="12" t="s">
        <v>3419</v>
      </c>
      <c r="B3068" s="19">
        <v>1556343989940</v>
      </c>
      <c r="C3068" s="12" t="s">
        <v>7620</v>
      </c>
      <c r="D3068" s="12" t="s">
        <v>272</v>
      </c>
      <c r="E3068" s="6" t="s">
        <v>7621</v>
      </c>
      <c r="F3068" s="5">
        <f>decoded__2[[#This Row],[FRT_DEC]]-B3067</f>
        <v>11</v>
      </c>
      <c r="G3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INFO]]))),G3067)</f>
        <v>69</v>
      </c>
    </row>
    <row r="3069" spans="1:7" x14ac:dyDescent="0.25">
      <c r="A3069" s="12" t="s">
        <v>3420</v>
      </c>
      <c r="B3069" s="19">
        <v>1556343990471</v>
      </c>
      <c r="C3069" s="12" t="s">
        <v>7622</v>
      </c>
      <c r="D3069" s="12" t="s">
        <v>1131</v>
      </c>
      <c r="E3069" s="6" t="s">
        <v>2135</v>
      </c>
      <c r="F3069" s="5">
        <f>decoded__2[[#This Row],[FRT_DEC]]-B3068</f>
        <v>531</v>
      </c>
      <c r="G3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INFO]]))),G3068)</f>
        <v>69</v>
      </c>
    </row>
    <row r="3070" spans="1:7" x14ac:dyDescent="0.25">
      <c r="A3070" s="12" t="s">
        <v>3421</v>
      </c>
      <c r="B3070" s="19">
        <v>1556343990476</v>
      </c>
      <c r="C3070" s="12" t="s">
        <v>7623</v>
      </c>
      <c r="D3070" s="12" t="s">
        <v>97</v>
      </c>
      <c r="E3070" s="6" t="s">
        <v>2136</v>
      </c>
      <c r="F3070" s="5">
        <f>decoded__2[[#This Row],[FRT_DEC]]-B3069</f>
        <v>5</v>
      </c>
      <c r="G3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INFO]]))),G3069)</f>
        <v>69</v>
      </c>
    </row>
    <row r="3071" spans="1:7" x14ac:dyDescent="0.25">
      <c r="A3071" s="12" t="s">
        <v>3422</v>
      </c>
      <c r="B3071" s="19">
        <v>1556343990490</v>
      </c>
      <c r="C3071" s="12" t="s">
        <v>7624</v>
      </c>
      <c r="D3071" s="12" t="s">
        <v>3727</v>
      </c>
      <c r="E3071" s="6" t="s">
        <v>3997</v>
      </c>
      <c r="F3071" s="5">
        <f>decoded__2[[#This Row],[FRT_DEC]]-B3070</f>
        <v>14</v>
      </c>
      <c r="G3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INFO]]))),G3070)</f>
        <v>69</v>
      </c>
    </row>
    <row r="3072" spans="1:7" x14ac:dyDescent="0.25">
      <c r="A3072" s="12" t="s">
        <v>3423</v>
      </c>
      <c r="B3072" s="19">
        <v>1556343990630</v>
      </c>
      <c r="C3072" s="12" t="s">
        <v>7625</v>
      </c>
      <c r="D3072" s="12" t="s">
        <v>289</v>
      </c>
      <c r="E3072" s="6" t="s">
        <v>3998</v>
      </c>
      <c r="F3072" s="5">
        <f>decoded__2[[#This Row],[FRT_DEC]]-B3071</f>
        <v>140</v>
      </c>
      <c r="G3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INFO]]))),G3071)</f>
        <v>69</v>
      </c>
    </row>
    <row r="3073" spans="1:7" x14ac:dyDescent="0.25">
      <c r="A3073" s="12" t="s">
        <v>3424</v>
      </c>
      <c r="B3073" s="19">
        <v>1556343991794</v>
      </c>
      <c r="C3073" s="12" t="s">
        <v>7626</v>
      </c>
      <c r="D3073" s="12" t="s">
        <v>109</v>
      </c>
      <c r="E3073" s="6" t="s">
        <v>3759</v>
      </c>
      <c r="F3073" s="5">
        <f>decoded__2[[#This Row],[FRT_DEC]]-B3072</f>
        <v>1164</v>
      </c>
      <c r="G3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INFO]]))),G3072)</f>
        <v>69</v>
      </c>
    </row>
    <row r="3074" spans="1:7" x14ac:dyDescent="0.25">
      <c r="A3074" s="12" t="s">
        <v>3425</v>
      </c>
      <c r="B3074" s="19">
        <v>1556343991796</v>
      </c>
      <c r="C3074" s="12" t="s">
        <v>7627</v>
      </c>
      <c r="D3074" s="12" t="s">
        <v>3742</v>
      </c>
      <c r="E3074" s="6" t="s">
        <v>7628</v>
      </c>
      <c r="F3074" s="5">
        <f>decoded__2[[#This Row],[FRT_DEC]]-B3073</f>
        <v>2</v>
      </c>
      <c r="G3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INFO]]))),G3073)</f>
        <v>69</v>
      </c>
    </row>
    <row r="3075" spans="1:7" x14ac:dyDescent="0.25">
      <c r="A3075" s="12" t="s">
        <v>3426</v>
      </c>
      <c r="B3075" s="19">
        <v>1556343991799</v>
      </c>
      <c r="C3075" s="12" t="s">
        <v>7629</v>
      </c>
      <c r="D3075" s="12" t="s">
        <v>3742</v>
      </c>
      <c r="E3075" s="6" t="s">
        <v>3982</v>
      </c>
      <c r="F3075" s="5">
        <f>decoded__2[[#This Row],[FRT_DEC]]-B3074</f>
        <v>3</v>
      </c>
      <c r="G3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INFO]]))),G3074)</f>
        <v>69</v>
      </c>
    </row>
    <row r="3076" spans="1:7" x14ac:dyDescent="0.25">
      <c r="A3076" s="12" t="s">
        <v>3427</v>
      </c>
      <c r="B3076" s="19">
        <v>1556343991813</v>
      </c>
      <c r="C3076" s="12" t="s">
        <v>7630</v>
      </c>
      <c r="D3076" s="12" t="s">
        <v>1131</v>
      </c>
      <c r="E3076" s="6" t="s">
        <v>2137</v>
      </c>
      <c r="F3076" s="5">
        <f>decoded__2[[#This Row],[FRT_DEC]]-B3075</f>
        <v>14</v>
      </c>
      <c r="G3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INFO]]))),G3075)</f>
        <v>69</v>
      </c>
    </row>
    <row r="3077" spans="1:7" x14ac:dyDescent="0.25">
      <c r="A3077" s="12" t="s">
        <v>3428</v>
      </c>
      <c r="B3077" s="19">
        <v>1556343991817</v>
      </c>
      <c r="C3077" s="12" t="s">
        <v>7631</v>
      </c>
      <c r="D3077" s="12" t="s">
        <v>97</v>
      </c>
      <c r="E3077" s="6" t="s">
        <v>2138</v>
      </c>
      <c r="F3077" s="5">
        <f>decoded__2[[#This Row],[FRT_DEC]]-B3076</f>
        <v>4</v>
      </c>
      <c r="G3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INFO]]))),G3076)</f>
        <v>69</v>
      </c>
    </row>
    <row r="3078" spans="1:7" x14ac:dyDescent="0.25">
      <c r="A3078" s="12" t="s">
        <v>3429</v>
      </c>
      <c r="B3078" s="19">
        <v>1556343991886</v>
      </c>
      <c r="C3078" s="12" t="s">
        <v>7632</v>
      </c>
      <c r="D3078" s="12" t="s">
        <v>110</v>
      </c>
      <c r="E3078" s="6" t="s">
        <v>290</v>
      </c>
      <c r="F3078" s="5">
        <f>decoded__2[[#This Row],[FRT_DEC]]-B3077</f>
        <v>69</v>
      </c>
      <c r="G3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INFO]]))),G3077)</f>
        <v>69</v>
      </c>
    </row>
    <row r="3079" spans="1:7" x14ac:dyDescent="0.25">
      <c r="A3079" s="12" t="s">
        <v>3430</v>
      </c>
      <c r="B3079" s="19">
        <v>1556343991898</v>
      </c>
      <c r="C3079" s="12" t="s">
        <v>7633</v>
      </c>
      <c r="D3079" s="12" t="s">
        <v>1131</v>
      </c>
      <c r="E3079" s="6" t="s">
        <v>2139</v>
      </c>
      <c r="F3079" s="5">
        <f>decoded__2[[#This Row],[FRT_DEC]]-B3078</f>
        <v>12</v>
      </c>
      <c r="G3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INFO]]))),G3078)</f>
        <v>69</v>
      </c>
    </row>
    <row r="3080" spans="1:7" x14ac:dyDescent="0.25">
      <c r="A3080" s="12" t="s">
        <v>3431</v>
      </c>
      <c r="B3080" s="19">
        <v>1556343991902</v>
      </c>
      <c r="C3080" s="12" t="s">
        <v>7634</v>
      </c>
      <c r="D3080" s="12" t="s">
        <v>97</v>
      </c>
      <c r="E3080" s="6" t="s">
        <v>2140</v>
      </c>
      <c r="F3080" s="5">
        <f>decoded__2[[#This Row],[FRT_DEC]]-B3079</f>
        <v>4</v>
      </c>
      <c r="G3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INFO]]))),G3079)</f>
        <v>69</v>
      </c>
    </row>
    <row r="3081" spans="1:7" x14ac:dyDescent="0.25">
      <c r="A3081" s="12" t="s">
        <v>3432</v>
      </c>
      <c r="B3081" s="19">
        <v>1556343992542</v>
      </c>
      <c r="C3081" s="12" t="s">
        <v>7635</v>
      </c>
      <c r="D3081" s="12" t="s">
        <v>112</v>
      </c>
      <c r="E3081" s="6" t="s">
        <v>3757</v>
      </c>
      <c r="F3081" s="5">
        <f>decoded__2[[#This Row],[FRT_DEC]]-B3080</f>
        <v>640</v>
      </c>
      <c r="G3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INFO]]))),G3080)</f>
        <v>69</v>
      </c>
    </row>
    <row r="3082" spans="1:7" x14ac:dyDescent="0.25">
      <c r="A3082" s="12" t="s">
        <v>3433</v>
      </c>
      <c r="B3082" s="19">
        <v>1556343992556</v>
      </c>
      <c r="C3082" s="12" t="s">
        <v>7636</v>
      </c>
      <c r="D3082" s="12" t="s">
        <v>1131</v>
      </c>
      <c r="E3082" s="6" t="s">
        <v>2141</v>
      </c>
      <c r="F3082" s="5">
        <f>decoded__2[[#This Row],[FRT_DEC]]-B3081</f>
        <v>14</v>
      </c>
      <c r="G3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INFO]]))),G3081)</f>
        <v>69</v>
      </c>
    </row>
    <row r="3083" spans="1:7" x14ac:dyDescent="0.25">
      <c r="A3083" s="12" t="s">
        <v>3434</v>
      </c>
      <c r="B3083" s="19">
        <v>1556343992560</v>
      </c>
      <c r="C3083" s="12" t="s">
        <v>7637</v>
      </c>
      <c r="D3083" s="12" t="s">
        <v>97</v>
      </c>
      <c r="E3083" s="6" t="s">
        <v>2142</v>
      </c>
      <c r="F3083" s="5">
        <f>decoded__2[[#This Row],[FRT_DEC]]-B3082</f>
        <v>4</v>
      </c>
      <c r="G3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INFO]]))),G3082)</f>
        <v>69</v>
      </c>
    </row>
    <row r="3084" spans="1:7" x14ac:dyDescent="0.25">
      <c r="A3084" s="12" t="s">
        <v>3435</v>
      </c>
      <c r="B3084" s="19">
        <v>1556343992566</v>
      </c>
      <c r="C3084" s="12" t="s">
        <v>7638</v>
      </c>
      <c r="D3084" s="12" t="s">
        <v>11</v>
      </c>
      <c r="E3084" s="6" t="s">
        <v>4006</v>
      </c>
      <c r="F3084" s="5">
        <f>decoded__2[[#This Row],[FRT_DEC]]-B3083</f>
        <v>6</v>
      </c>
      <c r="G3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INFO]]))),G3083)</f>
        <v>69</v>
      </c>
    </row>
    <row r="3085" spans="1:7" x14ac:dyDescent="0.25">
      <c r="A3085" s="12" t="s">
        <v>3436</v>
      </c>
      <c r="B3085" s="19">
        <v>1556343992577</v>
      </c>
      <c r="C3085" s="12" t="s">
        <v>7639</v>
      </c>
      <c r="D3085" s="12" t="s">
        <v>52</v>
      </c>
      <c r="E3085" s="6" t="s">
        <v>2078</v>
      </c>
      <c r="F3085" s="5">
        <f>decoded__2[[#This Row],[FRT_DEC]]-B3084</f>
        <v>11</v>
      </c>
      <c r="G3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INFO]]))),G3084)</f>
        <v>69</v>
      </c>
    </row>
    <row r="3086" spans="1:7" x14ac:dyDescent="0.25">
      <c r="A3086" s="12" t="s">
        <v>3437</v>
      </c>
      <c r="B3086" s="19">
        <v>1556343992579</v>
      </c>
      <c r="C3086" s="12" t="s">
        <v>7640</v>
      </c>
      <c r="D3086" s="12" t="s">
        <v>2079</v>
      </c>
      <c r="E3086" s="6" t="s">
        <v>7641</v>
      </c>
      <c r="F3086" s="5">
        <f>decoded__2[[#This Row],[FRT_DEC]]-B3085</f>
        <v>2</v>
      </c>
      <c r="G3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INFO]]))),G3085)</f>
        <v>69</v>
      </c>
    </row>
    <row r="3087" spans="1:7" x14ac:dyDescent="0.25">
      <c r="A3087" s="12" t="s">
        <v>3438</v>
      </c>
      <c r="B3087" s="19">
        <v>1556343992603</v>
      </c>
      <c r="C3087" s="12" t="s">
        <v>7642</v>
      </c>
      <c r="D3087" s="12" t="s">
        <v>12</v>
      </c>
      <c r="E3087" s="6" t="s">
        <v>4</v>
      </c>
      <c r="F3087" s="5">
        <f>decoded__2[[#This Row],[FRT_DEC]]-B3086</f>
        <v>24</v>
      </c>
      <c r="G3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INFO]]))),G3086)</f>
        <v>69</v>
      </c>
    </row>
    <row r="3088" spans="1:7" x14ac:dyDescent="0.25">
      <c r="A3088" s="12" t="s">
        <v>3439</v>
      </c>
      <c r="B3088" s="19">
        <v>1556343992612</v>
      </c>
      <c r="C3088" s="12" t="s">
        <v>7643</v>
      </c>
      <c r="D3088" s="12" t="s">
        <v>8</v>
      </c>
      <c r="E3088" s="6" t="s">
        <v>4089</v>
      </c>
      <c r="F3088" s="5">
        <f>decoded__2[[#This Row],[FRT_DEC]]-B3087</f>
        <v>9</v>
      </c>
      <c r="G3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INFO]]))),G3087)</f>
        <v>69</v>
      </c>
    </row>
    <row r="3089" spans="1:7" x14ac:dyDescent="0.25">
      <c r="A3089" s="12" t="s">
        <v>3440</v>
      </c>
      <c r="B3089" s="19">
        <v>1556343992792</v>
      </c>
      <c r="C3089" s="12" t="s">
        <v>7644</v>
      </c>
      <c r="D3089" s="12" t="s">
        <v>13</v>
      </c>
      <c r="E3089" s="6" t="s">
        <v>5</v>
      </c>
      <c r="F3089" s="5">
        <f>decoded__2[[#This Row],[FRT_DEC]]-B3088</f>
        <v>180</v>
      </c>
      <c r="G3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INFO]]))),G3088)</f>
        <v>69</v>
      </c>
    </row>
    <row r="3090" spans="1:7" x14ac:dyDescent="0.25">
      <c r="A3090" s="12" t="s">
        <v>3441</v>
      </c>
      <c r="B3090" s="19">
        <v>1556343992796</v>
      </c>
      <c r="C3090" s="12" t="s">
        <v>7645</v>
      </c>
      <c r="D3090" s="12" t="s">
        <v>11</v>
      </c>
      <c r="E3090" s="6" t="s">
        <v>4005</v>
      </c>
      <c r="F3090" s="5">
        <f>decoded__2[[#This Row],[FRT_DEC]]-B3089</f>
        <v>4</v>
      </c>
      <c r="G3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INFO]]))),G3089)</f>
        <v>69</v>
      </c>
    </row>
    <row r="3091" spans="1:7" x14ac:dyDescent="0.25">
      <c r="A3091" s="12" t="s">
        <v>3442</v>
      </c>
      <c r="B3091" s="19">
        <v>1556343992867</v>
      </c>
      <c r="C3091" s="12" t="s">
        <v>7646</v>
      </c>
      <c r="D3091" s="12" t="s">
        <v>12</v>
      </c>
      <c r="E3091" s="6" t="s">
        <v>4</v>
      </c>
      <c r="F3091" s="5">
        <f>decoded__2[[#This Row],[FRT_DEC]]-B3090</f>
        <v>71</v>
      </c>
      <c r="G3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INFO]]))),G3090)</f>
        <v>69</v>
      </c>
    </row>
    <row r="3092" spans="1:7" x14ac:dyDescent="0.25">
      <c r="A3092" s="12" t="s">
        <v>3443</v>
      </c>
      <c r="B3092" s="19">
        <v>1556343992872</v>
      </c>
      <c r="C3092" s="12" t="s">
        <v>7647</v>
      </c>
      <c r="D3092" s="12" t="s">
        <v>14</v>
      </c>
      <c r="E3092" s="6" t="s">
        <v>6</v>
      </c>
      <c r="F3092" s="5">
        <f>decoded__2[[#This Row],[FRT_DEC]]-B3091</f>
        <v>5</v>
      </c>
      <c r="G3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INFO]]))),G3091)</f>
        <v>69</v>
      </c>
    </row>
    <row r="3093" spans="1:7" x14ac:dyDescent="0.25">
      <c r="A3093" s="12" t="s">
        <v>3444</v>
      </c>
      <c r="B3093" s="19">
        <v>1556343992880</v>
      </c>
      <c r="C3093" s="12" t="s">
        <v>7648</v>
      </c>
      <c r="D3093" s="12" t="s">
        <v>14</v>
      </c>
      <c r="E3093" s="6" t="s">
        <v>71</v>
      </c>
      <c r="F3093" s="5">
        <f>decoded__2[[#This Row],[FRT_DEC]]-B3092</f>
        <v>8</v>
      </c>
      <c r="G3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INFO]]))),G3092)</f>
        <v>69</v>
      </c>
    </row>
    <row r="3094" spans="1:7" x14ac:dyDescent="0.25">
      <c r="A3094" s="12" t="s">
        <v>3445</v>
      </c>
      <c r="B3094" s="19">
        <v>1556343992894</v>
      </c>
      <c r="C3094" s="12" t="s">
        <v>7649</v>
      </c>
      <c r="D3094" s="12" t="s">
        <v>73</v>
      </c>
      <c r="E3094" s="6" t="s">
        <v>2080</v>
      </c>
      <c r="F3094" s="5">
        <f>decoded__2[[#This Row],[FRT_DEC]]-B3093</f>
        <v>14</v>
      </c>
      <c r="G3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INFO]]))),G3093)</f>
        <v>69</v>
      </c>
    </row>
    <row r="3095" spans="1:7" x14ac:dyDescent="0.25">
      <c r="A3095" s="12" t="s">
        <v>3446</v>
      </c>
      <c r="B3095" s="19">
        <v>1556343992898</v>
      </c>
      <c r="C3095" s="12" t="s">
        <v>7650</v>
      </c>
      <c r="D3095" s="12" t="s">
        <v>2081</v>
      </c>
      <c r="E3095" s="6" t="s">
        <v>2083</v>
      </c>
      <c r="F3095" s="5">
        <f>decoded__2[[#This Row],[FRT_DEC]]-B3094</f>
        <v>4</v>
      </c>
      <c r="G3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INFO]]))),G3094)</f>
        <v>69</v>
      </c>
    </row>
    <row r="3096" spans="1:7" x14ac:dyDescent="0.25">
      <c r="A3096" s="12" t="s">
        <v>3447</v>
      </c>
      <c r="B3096" s="19">
        <v>1556343992901</v>
      </c>
      <c r="C3096" s="12" t="s">
        <v>7651</v>
      </c>
      <c r="D3096" s="12" t="s">
        <v>8</v>
      </c>
      <c r="E3096" s="6" t="s">
        <v>4087</v>
      </c>
      <c r="F3096" s="5">
        <f>decoded__2[[#This Row],[FRT_DEC]]-B3095</f>
        <v>3</v>
      </c>
      <c r="G3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INFO]]))),G3095)</f>
        <v>69</v>
      </c>
    </row>
    <row r="3097" spans="1:7" x14ac:dyDescent="0.25">
      <c r="A3097" s="12" t="s">
        <v>3448</v>
      </c>
      <c r="B3097" s="19">
        <v>1556343993241</v>
      </c>
      <c r="C3097" s="12" t="s">
        <v>7652</v>
      </c>
      <c r="D3097" s="12" t="s">
        <v>55</v>
      </c>
      <c r="E3097" s="6" t="s">
        <v>3754</v>
      </c>
      <c r="F3097" s="5">
        <f>decoded__2[[#This Row],[FRT_DEC]]-B3096</f>
        <v>340</v>
      </c>
      <c r="G3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INFO]]))),G3096)</f>
        <v>69</v>
      </c>
    </row>
    <row r="3098" spans="1:7" x14ac:dyDescent="0.25">
      <c r="A3098" s="12" t="s">
        <v>3449</v>
      </c>
      <c r="B3098" s="19">
        <v>1556343993243</v>
      </c>
      <c r="C3098" s="12" t="s">
        <v>7653</v>
      </c>
      <c r="D3098" s="12" t="s">
        <v>3743</v>
      </c>
      <c r="E3098" s="6" t="s">
        <v>7654</v>
      </c>
      <c r="F3098" s="5">
        <f>decoded__2[[#This Row],[FRT_DEC]]-B3097</f>
        <v>2</v>
      </c>
      <c r="G3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INFO]]))),G3097)</f>
        <v>69</v>
      </c>
    </row>
    <row r="3099" spans="1:7" x14ac:dyDescent="0.25">
      <c r="A3099" s="12" t="s">
        <v>3450</v>
      </c>
      <c r="B3099" s="19">
        <v>1556343993247</v>
      </c>
      <c r="C3099" s="12" t="s">
        <v>7655</v>
      </c>
      <c r="D3099" s="12" t="s">
        <v>3743</v>
      </c>
      <c r="E3099" s="6" t="s">
        <v>3983</v>
      </c>
      <c r="F3099" s="5">
        <f>decoded__2[[#This Row],[FRT_DEC]]-B3098</f>
        <v>4</v>
      </c>
      <c r="G3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INFO]]))),G3098)</f>
        <v>69</v>
      </c>
    </row>
    <row r="3100" spans="1:7" ht="30" x14ac:dyDescent="0.25">
      <c r="A3100" s="12" t="s">
        <v>3451</v>
      </c>
      <c r="B3100" s="19">
        <v>1556343993269</v>
      </c>
      <c r="C3100" s="12" t="s">
        <v>7656</v>
      </c>
      <c r="D3100" s="12" t="s">
        <v>267</v>
      </c>
      <c r="E3100" s="6" t="s">
        <v>2166</v>
      </c>
      <c r="F3100" s="5">
        <f>decoded__2[[#This Row],[FRT_DEC]]-B3099</f>
        <v>22</v>
      </c>
      <c r="G3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INFO]]))),G3099)</f>
        <v>69</v>
      </c>
    </row>
    <row r="3101" spans="1:7" x14ac:dyDescent="0.25">
      <c r="A3101" s="12" t="s">
        <v>3452</v>
      </c>
      <c r="B3101" s="19">
        <v>1556343993272</v>
      </c>
      <c r="C3101" s="12" t="s">
        <v>7657</v>
      </c>
      <c r="D3101" s="12" t="s">
        <v>269</v>
      </c>
      <c r="E3101" s="6" t="s">
        <v>283</v>
      </c>
      <c r="F3101" s="5">
        <f>decoded__2[[#This Row],[FRT_DEC]]-B3100</f>
        <v>3</v>
      </c>
      <c r="G3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INFO]]))),G3100)</f>
        <v>69</v>
      </c>
    </row>
    <row r="3102" spans="1:7" x14ac:dyDescent="0.25">
      <c r="A3102" s="12" t="s">
        <v>3453</v>
      </c>
      <c r="B3102" s="19">
        <v>1556343993297</v>
      </c>
      <c r="C3102" s="12" t="s">
        <v>7658</v>
      </c>
      <c r="D3102" s="12" t="s">
        <v>11</v>
      </c>
      <c r="E3102" s="6" t="s">
        <v>4007</v>
      </c>
      <c r="F3102" s="5">
        <f>decoded__2[[#This Row],[FRT_DEC]]-B3101</f>
        <v>25</v>
      </c>
      <c r="G3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INFO]]))),G3101)</f>
        <v>69</v>
      </c>
    </row>
    <row r="3103" spans="1:7" x14ac:dyDescent="0.25">
      <c r="A3103" s="12" t="s">
        <v>3454</v>
      </c>
      <c r="B3103" s="19">
        <v>1556343993317</v>
      </c>
      <c r="C3103" s="12" t="s">
        <v>7659</v>
      </c>
      <c r="D3103" s="12" t="s">
        <v>52</v>
      </c>
      <c r="E3103" s="6" t="s">
        <v>56</v>
      </c>
      <c r="F3103" s="5">
        <f>decoded__2[[#This Row],[FRT_DEC]]-B3102</f>
        <v>20</v>
      </c>
      <c r="G3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INFO]]))),G3102)</f>
        <v>69</v>
      </c>
    </row>
    <row r="3104" spans="1:7" x14ac:dyDescent="0.25">
      <c r="A3104" s="12" t="s">
        <v>3455</v>
      </c>
      <c r="B3104" s="19">
        <v>1556343993322</v>
      </c>
      <c r="C3104" s="12" t="s">
        <v>7660</v>
      </c>
      <c r="D3104" s="12" t="s">
        <v>272</v>
      </c>
      <c r="E3104" s="6" t="s">
        <v>7661</v>
      </c>
      <c r="F3104" s="5">
        <f>decoded__2[[#This Row],[FRT_DEC]]-B3103</f>
        <v>5</v>
      </c>
      <c r="G3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INFO]]))),G3103)</f>
        <v>69</v>
      </c>
    </row>
    <row r="3105" spans="1:7" x14ac:dyDescent="0.25">
      <c r="A3105" s="12" t="s">
        <v>3456</v>
      </c>
      <c r="B3105" s="19">
        <v>1556343993329</v>
      </c>
      <c r="C3105" s="12" t="s">
        <v>7662</v>
      </c>
      <c r="D3105" s="12" t="s">
        <v>1131</v>
      </c>
      <c r="E3105" s="6" t="s">
        <v>2143</v>
      </c>
      <c r="F3105" s="5">
        <f>decoded__2[[#This Row],[FRT_DEC]]-B3104</f>
        <v>7</v>
      </c>
      <c r="G3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INFO]]))),G3104)</f>
        <v>69</v>
      </c>
    </row>
    <row r="3106" spans="1:7" x14ac:dyDescent="0.25">
      <c r="A3106" s="12" t="s">
        <v>3457</v>
      </c>
      <c r="B3106" s="19">
        <v>1556343993335</v>
      </c>
      <c r="C3106" s="12" t="s">
        <v>7663</v>
      </c>
      <c r="D3106" s="12" t="s">
        <v>1131</v>
      </c>
      <c r="E3106" s="6" t="s">
        <v>2144</v>
      </c>
      <c r="F3106" s="5">
        <f>decoded__2[[#This Row],[FRT_DEC]]-B3105</f>
        <v>6</v>
      </c>
      <c r="G3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INFO]]))),G3105)</f>
        <v>69</v>
      </c>
    </row>
    <row r="3107" spans="1:7" x14ac:dyDescent="0.25">
      <c r="A3107" s="12" t="s">
        <v>3458</v>
      </c>
      <c r="B3107" s="19">
        <v>1556343993360</v>
      </c>
      <c r="C3107" s="12" t="s">
        <v>7664</v>
      </c>
      <c r="D3107" s="12" t="s">
        <v>97</v>
      </c>
      <c r="E3107" s="6" t="s">
        <v>2131</v>
      </c>
      <c r="F3107" s="5">
        <f>decoded__2[[#This Row],[FRT_DEC]]-B3106</f>
        <v>25</v>
      </c>
      <c r="G3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INFO]]))),G3106)</f>
        <v>69</v>
      </c>
    </row>
    <row r="3108" spans="1:7" x14ac:dyDescent="0.25">
      <c r="A3108" s="12" t="s">
        <v>3459</v>
      </c>
      <c r="B3108" s="19">
        <v>1556343993379</v>
      </c>
      <c r="C3108" s="12" t="s">
        <v>7665</v>
      </c>
      <c r="D3108" s="12" t="s">
        <v>2082</v>
      </c>
      <c r="E3108" s="6" t="s">
        <v>4029</v>
      </c>
      <c r="F3108" s="5">
        <f>decoded__2[[#This Row],[FRT_DEC]]-B3107</f>
        <v>19</v>
      </c>
      <c r="G3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INFO]]))),G3107)</f>
        <v>69</v>
      </c>
    </row>
    <row r="3109" spans="1:7" x14ac:dyDescent="0.25">
      <c r="A3109" s="12" t="s">
        <v>3460</v>
      </c>
      <c r="B3109" s="19">
        <v>1556343993390</v>
      </c>
      <c r="C3109" s="12" t="s">
        <v>7666</v>
      </c>
      <c r="D3109" s="12" t="s">
        <v>3726</v>
      </c>
      <c r="E3109" s="6" t="s">
        <v>7667</v>
      </c>
      <c r="F3109" s="5">
        <f>decoded__2[[#This Row],[FRT_DEC]]-B3108</f>
        <v>11</v>
      </c>
      <c r="G3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INFO]]))),G3108)</f>
        <v>69</v>
      </c>
    </row>
    <row r="3110" spans="1:7" x14ac:dyDescent="0.25">
      <c r="A3110" s="12" t="s">
        <v>3461</v>
      </c>
      <c r="B3110" s="19">
        <v>1556343993393</v>
      </c>
      <c r="C3110" s="12" t="s">
        <v>7668</v>
      </c>
      <c r="D3110" s="12" t="s">
        <v>3726</v>
      </c>
      <c r="E3110" s="6" t="s">
        <v>3986</v>
      </c>
      <c r="F3110" s="5">
        <f>decoded__2[[#This Row],[FRT_DEC]]-B3109</f>
        <v>3</v>
      </c>
      <c r="G3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INFO]]))),G3109)</f>
        <v>69</v>
      </c>
    </row>
    <row r="3111" spans="1:7" x14ac:dyDescent="0.25">
      <c r="A3111" s="12" t="s">
        <v>3462</v>
      </c>
      <c r="B3111" s="19">
        <v>1556343994195</v>
      </c>
      <c r="C3111" s="12" t="s">
        <v>7669</v>
      </c>
      <c r="D3111" s="12" t="s">
        <v>275</v>
      </c>
      <c r="E3111" s="6" t="s">
        <v>3999</v>
      </c>
      <c r="F3111" s="5">
        <f>decoded__2[[#This Row],[FRT_DEC]]-B3110</f>
        <v>802</v>
      </c>
      <c r="G3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INFO]]))),G3110)</f>
        <v>69</v>
      </c>
    </row>
    <row r="3112" spans="1:7" x14ac:dyDescent="0.25">
      <c r="A3112" s="12" t="s">
        <v>3463</v>
      </c>
      <c r="B3112" s="19">
        <v>1556343994235</v>
      </c>
      <c r="C3112" s="12" t="s">
        <v>7670</v>
      </c>
      <c r="D3112" s="12" t="s">
        <v>12</v>
      </c>
      <c r="E3112" s="6" t="s">
        <v>4</v>
      </c>
      <c r="F3112" s="5">
        <f>decoded__2[[#This Row],[FRT_DEC]]-B3111</f>
        <v>40</v>
      </c>
      <c r="G3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INFO]]))),G3111)</f>
        <v>69</v>
      </c>
    </row>
    <row r="3113" spans="1:7" x14ac:dyDescent="0.25">
      <c r="A3113" s="12" t="s">
        <v>3464</v>
      </c>
      <c r="B3113" s="19">
        <v>1556343994241</v>
      </c>
      <c r="C3113" s="12" t="s">
        <v>7671</v>
      </c>
      <c r="D3113" s="12" t="s">
        <v>8</v>
      </c>
      <c r="E3113" s="6" t="s">
        <v>4088</v>
      </c>
      <c r="F3113" s="5">
        <f>decoded__2[[#This Row],[FRT_DEC]]-B3112</f>
        <v>6</v>
      </c>
      <c r="G3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INFO]]))),G3112)</f>
        <v>69</v>
      </c>
    </row>
    <row r="3114" spans="1:7" x14ac:dyDescent="0.25">
      <c r="A3114" s="12" t="s">
        <v>3465</v>
      </c>
      <c r="B3114" s="19">
        <v>1556344004393</v>
      </c>
      <c r="C3114" s="12" t="s">
        <v>7672</v>
      </c>
      <c r="D3114" s="12" t="s">
        <v>13</v>
      </c>
      <c r="E3114" s="6" t="s">
        <v>5</v>
      </c>
      <c r="F3114" s="5">
        <f>decoded__2[[#This Row],[FRT_DEC]]-B3113</f>
        <v>10152</v>
      </c>
      <c r="G3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INFO]]))),G3113)</f>
        <v>69</v>
      </c>
    </row>
    <row r="3115" spans="1:7" x14ac:dyDescent="0.25">
      <c r="A3115" s="12" t="s">
        <v>3466</v>
      </c>
      <c r="B3115" s="19">
        <v>1556344004397</v>
      </c>
      <c r="C3115" s="12" t="s">
        <v>7673</v>
      </c>
      <c r="D3115" s="12" t="s">
        <v>11</v>
      </c>
      <c r="E3115" s="6" t="s">
        <v>4000</v>
      </c>
      <c r="F3115" s="5">
        <f>decoded__2[[#This Row],[FRT_DEC]]-B3114</f>
        <v>4</v>
      </c>
      <c r="G3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INFO]]))),G3114)</f>
        <v>69</v>
      </c>
    </row>
    <row r="3116" spans="1:7" x14ac:dyDescent="0.25">
      <c r="A3116" s="12" t="s">
        <v>3467</v>
      </c>
      <c r="B3116" s="19">
        <v>1556344004433</v>
      </c>
      <c r="C3116" s="12" t="s">
        <v>7674</v>
      </c>
      <c r="D3116" s="12" t="s">
        <v>12</v>
      </c>
      <c r="E3116" s="6" t="s">
        <v>4</v>
      </c>
      <c r="F3116" s="5">
        <f>decoded__2[[#This Row],[FRT_DEC]]-B3115</f>
        <v>36</v>
      </c>
      <c r="G3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INFO]]))),G3115)</f>
        <v>69</v>
      </c>
    </row>
    <row r="3117" spans="1:7" x14ac:dyDescent="0.25">
      <c r="A3117" s="12" t="s">
        <v>3468</v>
      </c>
      <c r="B3117" s="19">
        <v>1556344004436</v>
      </c>
      <c r="C3117" s="12" t="s">
        <v>7675</v>
      </c>
      <c r="D3117" s="12" t="s">
        <v>14</v>
      </c>
      <c r="E3117" s="6" t="s">
        <v>6</v>
      </c>
      <c r="F3117" s="5">
        <f>decoded__2[[#This Row],[FRT_DEC]]-B3116</f>
        <v>3</v>
      </c>
      <c r="G3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INFO]]))),G3116)</f>
        <v>69</v>
      </c>
    </row>
    <row r="3118" spans="1:7" x14ac:dyDescent="0.25">
      <c r="A3118" s="12" t="s">
        <v>3469</v>
      </c>
      <c r="B3118" s="19">
        <v>1556344004444</v>
      </c>
      <c r="C3118" s="12" t="s">
        <v>7676</v>
      </c>
      <c r="D3118" s="12" t="s">
        <v>14</v>
      </c>
      <c r="E3118" s="6" t="s">
        <v>36</v>
      </c>
      <c r="F3118" s="5">
        <f>decoded__2[[#This Row],[FRT_DEC]]-B3117</f>
        <v>8</v>
      </c>
      <c r="G3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INFO]]))),G3117)</f>
        <v>69</v>
      </c>
    </row>
    <row r="3119" spans="1:7" x14ac:dyDescent="0.25">
      <c r="A3119" s="12" t="s">
        <v>3470</v>
      </c>
      <c r="B3119" s="19">
        <v>1556344004451</v>
      </c>
      <c r="C3119" s="12" t="s">
        <v>7677</v>
      </c>
      <c r="D3119" s="12" t="s">
        <v>11</v>
      </c>
      <c r="E3119" s="6" t="s">
        <v>4020</v>
      </c>
      <c r="F3119" s="5">
        <f>decoded__2[[#This Row],[FRT_DEC]]-B3118</f>
        <v>7</v>
      </c>
      <c r="G3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INFO]]))),G3118)</f>
        <v>69</v>
      </c>
    </row>
    <row r="3120" spans="1:7" x14ac:dyDescent="0.25">
      <c r="A3120" s="12" t="s">
        <v>3471</v>
      </c>
      <c r="B3120" s="19">
        <v>1556344004470</v>
      </c>
      <c r="C3120" s="12" t="s">
        <v>7678</v>
      </c>
      <c r="D3120" s="12" t="s">
        <v>8</v>
      </c>
      <c r="E3120" s="6" t="s">
        <v>4085</v>
      </c>
      <c r="F3120" s="5">
        <f>decoded__2[[#This Row],[FRT_DEC]]-B3119</f>
        <v>19</v>
      </c>
      <c r="G3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INFO]]))),G3119)</f>
        <v>69</v>
      </c>
    </row>
    <row r="3121" spans="1:7" x14ac:dyDescent="0.25">
      <c r="A3121" s="12" t="s">
        <v>3472</v>
      </c>
      <c r="B3121" s="19">
        <v>1556344004493</v>
      </c>
      <c r="C3121" s="12" t="s">
        <v>7679</v>
      </c>
      <c r="D3121" s="12" t="s">
        <v>12</v>
      </c>
      <c r="E3121" s="6" t="s">
        <v>4</v>
      </c>
      <c r="F3121" s="5">
        <f>decoded__2[[#This Row],[FRT_DEC]]-B3120</f>
        <v>23</v>
      </c>
      <c r="G3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INFO]]))),G3120)</f>
        <v>69</v>
      </c>
    </row>
    <row r="3122" spans="1:7" x14ac:dyDescent="0.25">
      <c r="A3122" s="12" t="s">
        <v>3473</v>
      </c>
      <c r="B3122" s="19">
        <v>1556344004498</v>
      </c>
      <c r="C3122" s="12" t="s">
        <v>7680</v>
      </c>
      <c r="D3122" s="12" t="s">
        <v>8</v>
      </c>
      <c r="E3122" s="6" t="s">
        <v>4104</v>
      </c>
      <c r="F3122" s="5">
        <f>decoded__2[[#This Row],[FRT_DEC]]-B3121</f>
        <v>5</v>
      </c>
      <c r="G3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INFO]]))),G3121)</f>
        <v>69</v>
      </c>
    </row>
    <row r="3123" spans="1:7" x14ac:dyDescent="0.25">
      <c r="A3123" s="12" t="s">
        <v>3474</v>
      </c>
      <c r="B3123" s="19">
        <v>1556344007605</v>
      </c>
      <c r="C3123" s="12" t="s">
        <v>7681</v>
      </c>
      <c r="D3123" s="12" t="s">
        <v>15</v>
      </c>
      <c r="E3123" s="6" t="s">
        <v>7682</v>
      </c>
      <c r="F3123" s="5">
        <f>decoded__2[[#This Row],[FRT_DEC]]-B3122</f>
        <v>3107</v>
      </c>
      <c r="G3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INFO]]))),G3122)</f>
        <v>69</v>
      </c>
    </row>
    <row r="3124" spans="1:7" x14ac:dyDescent="0.25">
      <c r="A3124" s="12" t="s">
        <v>3475</v>
      </c>
      <c r="B3124" s="19">
        <v>1556344007607</v>
      </c>
      <c r="C3124" s="12" t="s">
        <v>7683</v>
      </c>
      <c r="D3124" s="12" t="s">
        <v>15</v>
      </c>
      <c r="E3124" s="6" t="s">
        <v>3987</v>
      </c>
      <c r="F3124" s="5">
        <f>decoded__2[[#This Row],[FRT_DEC]]-B3123</f>
        <v>2</v>
      </c>
      <c r="G3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INFO]]))),G3123)</f>
        <v>69</v>
      </c>
    </row>
    <row r="3125" spans="1:7" x14ac:dyDescent="0.25">
      <c r="A3125" s="12" t="s">
        <v>3476</v>
      </c>
      <c r="B3125" s="19">
        <v>1556344007610</v>
      </c>
      <c r="C3125" s="12" t="s">
        <v>7684</v>
      </c>
      <c r="D3125" s="12" t="s">
        <v>3744</v>
      </c>
      <c r="E3125" s="6" t="s">
        <v>7685</v>
      </c>
      <c r="F3125" s="5">
        <f>decoded__2[[#This Row],[FRT_DEC]]-B3124</f>
        <v>3</v>
      </c>
      <c r="G3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INFO]]))),G3124)</f>
        <v>69</v>
      </c>
    </row>
    <row r="3126" spans="1:7" x14ac:dyDescent="0.25">
      <c r="A3126" s="12" t="s">
        <v>3477</v>
      </c>
      <c r="B3126" s="19">
        <v>1556344007612</v>
      </c>
      <c r="C3126" s="12" t="s">
        <v>7686</v>
      </c>
      <c r="D3126" s="12" t="s">
        <v>3744</v>
      </c>
      <c r="E3126" s="6" t="s">
        <v>3988</v>
      </c>
      <c r="F3126" s="5">
        <f>decoded__2[[#This Row],[FRT_DEC]]-B3125</f>
        <v>2</v>
      </c>
      <c r="G3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INFO]]))),G3125)</f>
        <v>69</v>
      </c>
    </row>
    <row r="3127" spans="1:7" x14ac:dyDescent="0.25">
      <c r="A3127" s="12" t="s">
        <v>3478</v>
      </c>
      <c r="B3127" s="19">
        <v>1556344007696</v>
      </c>
      <c r="C3127" s="12" t="s">
        <v>7687</v>
      </c>
      <c r="D3127" s="12" t="s">
        <v>3765</v>
      </c>
      <c r="E3127" s="6" t="s">
        <v>3766</v>
      </c>
      <c r="F3127" s="5">
        <f>decoded__2[[#This Row],[FRT_DEC]]-B3126</f>
        <v>84</v>
      </c>
      <c r="G3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INFO]]))),G3126)</f>
        <v>69</v>
      </c>
    </row>
    <row r="3128" spans="1:7" ht="30" x14ac:dyDescent="0.25">
      <c r="A3128" s="12" t="s">
        <v>3479</v>
      </c>
      <c r="B3128" s="19">
        <v>1556344007699</v>
      </c>
      <c r="C3128" s="12" t="s">
        <v>7688</v>
      </c>
      <c r="D3128" s="12" t="s">
        <v>267</v>
      </c>
      <c r="E3128" s="6" t="s">
        <v>3724</v>
      </c>
      <c r="F3128" s="5">
        <f>decoded__2[[#This Row],[FRT_DEC]]-B3127</f>
        <v>3</v>
      </c>
      <c r="G3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INFO]]))),G3127)</f>
        <v>69</v>
      </c>
    </row>
    <row r="3129" spans="1:7" x14ac:dyDescent="0.25">
      <c r="A3129" s="12" t="s">
        <v>3480</v>
      </c>
      <c r="B3129" s="19">
        <v>1556344007702</v>
      </c>
      <c r="C3129" s="12" t="s">
        <v>7689</v>
      </c>
      <c r="D3129" s="12" t="s">
        <v>269</v>
      </c>
      <c r="E3129" s="6" t="s">
        <v>283</v>
      </c>
      <c r="F3129" s="5">
        <f>decoded__2[[#This Row],[FRT_DEC]]-B3128</f>
        <v>3</v>
      </c>
      <c r="G3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INFO]]))),G3128)</f>
        <v>69</v>
      </c>
    </row>
    <row r="3130" spans="1:7" x14ac:dyDescent="0.25">
      <c r="A3130" s="12" t="s">
        <v>3481</v>
      </c>
      <c r="B3130" s="19">
        <v>1556344007708</v>
      </c>
      <c r="C3130" s="12" t="s">
        <v>7690</v>
      </c>
      <c r="D3130" s="12" t="s">
        <v>1131</v>
      </c>
      <c r="E3130" s="6" t="s">
        <v>2132</v>
      </c>
      <c r="F3130" s="5">
        <f>decoded__2[[#This Row],[FRT_DEC]]-B3129</f>
        <v>6</v>
      </c>
      <c r="G3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INFO]]))),G3129)</f>
        <v>69</v>
      </c>
    </row>
    <row r="3131" spans="1:7" x14ac:dyDescent="0.25">
      <c r="A3131" s="12" t="s">
        <v>3482</v>
      </c>
      <c r="B3131" s="19">
        <v>1556344007713</v>
      </c>
      <c r="C3131" s="12" t="s">
        <v>7691</v>
      </c>
      <c r="D3131" s="12" t="s">
        <v>97</v>
      </c>
      <c r="E3131" s="6" t="s">
        <v>2133</v>
      </c>
      <c r="F3131" s="5">
        <f>decoded__2[[#This Row],[FRT_DEC]]-B3130</f>
        <v>5</v>
      </c>
      <c r="G3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INFO]]))),G3130)</f>
        <v>69</v>
      </c>
    </row>
    <row r="3132" spans="1:7" x14ac:dyDescent="0.25">
      <c r="A3132" s="12" t="s">
        <v>3483</v>
      </c>
      <c r="B3132" s="19">
        <v>1556344007717</v>
      </c>
      <c r="C3132" s="12" t="s">
        <v>7692</v>
      </c>
      <c r="D3132" s="12" t="s">
        <v>97</v>
      </c>
      <c r="E3132" s="6" t="s">
        <v>2134</v>
      </c>
      <c r="F3132" s="5">
        <f>decoded__2[[#This Row],[FRT_DEC]]-B3131</f>
        <v>4</v>
      </c>
      <c r="G3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INFO]]))),G3131)</f>
        <v>69</v>
      </c>
    </row>
    <row r="3133" spans="1:7" x14ac:dyDescent="0.25">
      <c r="A3133" s="12" t="s">
        <v>3484</v>
      </c>
      <c r="B3133" s="19">
        <v>1556344007729</v>
      </c>
      <c r="C3133" s="12" t="s">
        <v>7693</v>
      </c>
      <c r="D3133" s="12" t="s">
        <v>272</v>
      </c>
      <c r="E3133" s="6" t="s">
        <v>7694</v>
      </c>
      <c r="F3133" s="5">
        <f>decoded__2[[#This Row],[FRT_DEC]]-B3132</f>
        <v>12</v>
      </c>
      <c r="G3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INFO]]))),G3132)</f>
        <v>69</v>
      </c>
    </row>
    <row r="3134" spans="1:7" x14ac:dyDescent="0.25">
      <c r="A3134" s="12" t="s">
        <v>3485</v>
      </c>
      <c r="B3134" s="19">
        <v>1556344008068</v>
      </c>
      <c r="C3134" s="12" t="s">
        <v>7695</v>
      </c>
      <c r="D3134" s="12" t="s">
        <v>1131</v>
      </c>
      <c r="E3134" s="6" t="s">
        <v>2135</v>
      </c>
      <c r="F3134" s="5">
        <f>decoded__2[[#This Row],[FRT_DEC]]-B3133</f>
        <v>339</v>
      </c>
      <c r="G3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INFO]]))),G3133)</f>
        <v>69</v>
      </c>
    </row>
    <row r="3135" spans="1:7" x14ac:dyDescent="0.25">
      <c r="A3135" s="12" t="s">
        <v>3486</v>
      </c>
      <c r="B3135" s="19">
        <v>1556344008074</v>
      </c>
      <c r="C3135" s="12" t="s">
        <v>7696</v>
      </c>
      <c r="D3135" s="12" t="s">
        <v>97</v>
      </c>
      <c r="E3135" s="6" t="s">
        <v>2136</v>
      </c>
      <c r="F3135" s="5">
        <f>decoded__2[[#This Row],[FRT_DEC]]-B3134</f>
        <v>6</v>
      </c>
      <c r="G3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INFO]]))),G3134)</f>
        <v>69</v>
      </c>
    </row>
    <row r="3136" spans="1:7" x14ac:dyDescent="0.25">
      <c r="A3136" s="12" t="s">
        <v>3487</v>
      </c>
      <c r="B3136" s="19">
        <v>1556344008086</v>
      </c>
      <c r="C3136" s="12" t="s">
        <v>7697</v>
      </c>
      <c r="D3136" s="12" t="s">
        <v>3727</v>
      </c>
      <c r="E3136" s="6" t="s">
        <v>3997</v>
      </c>
      <c r="F3136" s="5">
        <f>decoded__2[[#This Row],[FRT_DEC]]-B3135</f>
        <v>12</v>
      </c>
      <c r="G3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INFO]]))),G3135)</f>
        <v>69</v>
      </c>
    </row>
    <row r="3137" spans="1:7" x14ac:dyDescent="0.25">
      <c r="A3137" s="12" t="s">
        <v>3488</v>
      </c>
      <c r="B3137" s="19">
        <v>1556344008103</v>
      </c>
      <c r="C3137" s="12" t="s">
        <v>7698</v>
      </c>
      <c r="D3137" s="12" t="s">
        <v>289</v>
      </c>
      <c r="E3137" s="6" t="s">
        <v>3998</v>
      </c>
      <c r="F3137" s="5">
        <f>decoded__2[[#This Row],[FRT_DEC]]-B3136</f>
        <v>17</v>
      </c>
      <c r="G3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INFO]]))),G3136)</f>
        <v>69</v>
      </c>
    </row>
    <row r="3138" spans="1:7" x14ac:dyDescent="0.25">
      <c r="A3138" s="12" t="s">
        <v>3489</v>
      </c>
      <c r="B3138" s="19">
        <v>1556344009535</v>
      </c>
      <c r="C3138" s="12" t="s">
        <v>7699</v>
      </c>
      <c r="D3138" s="12" t="s">
        <v>109</v>
      </c>
      <c r="E3138" s="6" t="s">
        <v>3989</v>
      </c>
      <c r="F3138" s="5">
        <f>decoded__2[[#This Row],[FRT_DEC]]-B3137</f>
        <v>1432</v>
      </c>
      <c r="G3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INFO]]))),G3137)</f>
        <v>69</v>
      </c>
    </row>
    <row r="3139" spans="1:7" x14ac:dyDescent="0.25">
      <c r="A3139" s="12" t="s">
        <v>3490</v>
      </c>
      <c r="B3139" s="19">
        <v>1556344009538</v>
      </c>
      <c r="C3139" s="12" t="s">
        <v>7700</v>
      </c>
      <c r="D3139" s="12" t="s">
        <v>3742</v>
      </c>
      <c r="E3139" s="6" t="s">
        <v>7701</v>
      </c>
      <c r="F3139" s="5">
        <f>decoded__2[[#This Row],[FRT_DEC]]-B3138</f>
        <v>3</v>
      </c>
      <c r="G3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INFO]]))),G3138)</f>
        <v>69</v>
      </c>
    </row>
    <row r="3140" spans="1:7" x14ac:dyDescent="0.25">
      <c r="A3140" s="12" t="s">
        <v>3491</v>
      </c>
      <c r="B3140" s="19">
        <v>1556344009540</v>
      </c>
      <c r="C3140" s="12" t="s">
        <v>7702</v>
      </c>
      <c r="D3140" s="12" t="s">
        <v>3742</v>
      </c>
      <c r="E3140" s="6" t="s">
        <v>3982</v>
      </c>
      <c r="F3140" s="5">
        <f>decoded__2[[#This Row],[FRT_DEC]]-B3139</f>
        <v>2</v>
      </c>
      <c r="G3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INFO]]))),G3139)</f>
        <v>69</v>
      </c>
    </row>
    <row r="3141" spans="1:7" x14ac:dyDescent="0.25">
      <c r="A3141" s="12" t="s">
        <v>3492</v>
      </c>
      <c r="B3141" s="19">
        <v>1556344009556</v>
      </c>
      <c r="C3141" s="12" t="s">
        <v>7703</v>
      </c>
      <c r="D3141" s="12" t="s">
        <v>1131</v>
      </c>
      <c r="E3141" s="6" t="s">
        <v>2137</v>
      </c>
      <c r="F3141" s="5">
        <f>decoded__2[[#This Row],[FRT_DEC]]-B3140</f>
        <v>16</v>
      </c>
      <c r="G3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INFO]]))),G3140)</f>
        <v>69</v>
      </c>
    </row>
    <row r="3142" spans="1:7" x14ac:dyDescent="0.25">
      <c r="A3142" s="12" t="s">
        <v>3493</v>
      </c>
      <c r="B3142" s="19">
        <v>1556344009560</v>
      </c>
      <c r="C3142" s="12" t="s">
        <v>7704</v>
      </c>
      <c r="D3142" s="12" t="s">
        <v>97</v>
      </c>
      <c r="E3142" s="6" t="s">
        <v>2138</v>
      </c>
      <c r="F3142" s="5">
        <f>decoded__2[[#This Row],[FRT_DEC]]-B3141</f>
        <v>4</v>
      </c>
      <c r="G3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INFO]]))),G3141)</f>
        <v>69</v>
      </c>
    </row>
    <row r="3143" spans="1:7" x14ac:dyDescent="0.25">
      <c r="A3143" s="12" t="s">
        <v>3494</v>
      </c>
      <c r="B3143" s="19">
        <v>1556344009626</v>
      </c>
      <c r="C3143" s="12" t="s">
        <v>7705</v>
      </c>
      <c r="D3143" s="12" t="s">
        <v>110</v>
      </c>
      <c r="E3143" s="6" t="s">
        <v>290</v>
      </c>
      <c r="F3143" s="5">
        <f>decoded__2[[#This Row],[FRT_DEC]]-B3142</f>
        <v>66</v>
      </c>
      <c r="G3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INFO]]))),G3142)</f>
        <v>69</v>
      </c>
    </row>
    <row r="3144" spans="1:7" x14ac:dyDescent="0.25">
      <c r="A3144" s="12" t="s">
        <v>3495</v>
      </c>
      <c r="B3144" s="19">
        <v>1556344009639</v>
      </c>
      <c r="C3144" s="12" t="s">
        <v>7706</v>
      </c>
      <c r="D3144" s="12" t="s">
        <v>1131</v>
      </c>
      <c r="E3144" s="6" t="s">
        <v>2139</v>
      </c>
      <c r="F3144" s="5">
        <f>decoded__2[[#This Row],[FRT_DEC]]-B3143</f>
        <v>13</v>
      </c>
      <c r="G3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INFO]]))),G3143)</f>
        <v>69</v>
      </c>
    </row>
    <row r="3145" spans="1:7" x14ac:dyDescent="0.25">
      <c r="A3145" s="12" t="s">
        <v>3496</v>
      </c>
      <c r="B3145" s="19">
        <v>1556344009643</v>
      </c>
      <c r="C3145" s="12" t="s">
        <v>7707</v>
      </c>
      <c r="D3145" s="12" t="s">
        <v>97</v>
      </c>
      <c r="E3145" s="6" t="s">
        <v>2140</v>
      </c>
      <c r="F3145" s="5">
        <f>decoded__2[[#This Row],[FRT_DEC]]-B3144</f>
        <v>4</v>
      </c>
      <c r="G3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INFO]]))),G3144)</f>
        <v>69</v>
      </c>
    </row>
    <row r="3146" spans="1:7" x14ac:dyDescent="0.25">
      <c r="A3146" s="12" t="s">
        <v>3497</v>
      </c>
      <c r="B3146" s="19">
        <v>1556344010283</v>
      </c>
      <c r="C3146" s="12" t="s">
        <v>7708</v>
      </c>
      <c r="D3146" s="12" t="s">
        <v>112</v>
      </c>
      <c r="E3146" s="6" t="s">
        <v>3757</v>
      </c>
      <c r="F3146" s="5">
        <f>decoded__2[[#This Row],[FRT_DEC]]-B3145</f>
        <v>640</v>
      </c>
      <c r="G3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INFO]]))),G3145)</f>
        <v>69</v>
      </c>
    </row>
    <row r="3147" spans="1:7" x14ac:dyDescent="0.25">
      <c r="A3147" s="12" t="s">
        <v>3498</v>
      </c>
      <c r="B3147" s="19">
        <v>1556344010296</v>
      </c>
      <c r="C3147" s="12" t="s">
        <v>7709</v>
      </c>
      <c r="D3147" s="12" t="s">
        <v>1131</v>
      </c>
      <c r="E3147" s="6" t="s">
        <v>2141</v>
      </c>
      <c r="F3147" s="5">
        <f>decoded__2[[#This Row],[FRT_DEC]]-B3146</f>
        <v>13</v>
      </c>
      <c r="G3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INFO]]))),G3146)</f>
        <v>69</v>
      </c>
    </row>
    <row r="3148" spans="1:7" x14ac:dyDescent="0.25">
      <c r="A3148" s="12" t="s">
        <v>3499</v>
      </c>
      <c r="B3148" s="19">
        <v>1556344010302</v>
      </c>
      <c r="C3148" s="12" t="s">
        <v>7710</v>
      </c>
      <c r="D3148" s="12" t="s">
        <v>97</v>
      </c>
      <c r="E3148" s="6" t="s">
        <v>2142</v>
      </c>
      <c r="F3148" s="5">
        <f>decoded__2[[#This Row],[FRT_DEC]]-B3147</f>
        <v>6</v>
      </c>
      <c r="G3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INFO]]))),G3147)</f>
        <v>69</v>
      </c>
    </row>
    <row r="3149" spans="1:7" x14ac:dyDescent="0.25">
      <c r="A3149" s="12" t="s">
        <v>3500</v>
      </c>
      <c r="B3149" s="19">
        <v>1556344010306</v>
      </c>
      <c r="C3149" s="12" t="s">
        <v>7711</v>
      </c>
      <c r="D3149" s="12" t="s">
        <v>291</v>
      </c>
      <c r="E3149" s="6" t="s">
        <v>7712</v>
      </c>
      <c r="F3149" s="5">
        <f>decoded__2[[#This Row],[FRT_DEC]]-B3148</f>
        <v>4</v>
      </c>
      <c r="G3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INFO]]))),G3148)</f>
        <v>69</v>
      </c>
    </row>
    <row r="3150" spans="1:7" x14ac:dyDescent="0.25">
      <c r="A3150" s="12" t="s">
        <v>3501</v>
      </c>
      <c r="B3150" s="19">
        <v>1556344010310</v>
      </c>
      <c r="C3150" s="12" t="s">
        <v>7713</v>
      </c>
      <c r="D3150" s="12" t="s">
        <v>11</v>
      </c>
      <c r="E3150" s="6" t="s">
        <v>4012</v>
      </c>
      <c r="F3150" s="5">
        <f>decoded__2[[#This Row],[FRT_DEC]]-B3149</f>
        <v>4</v>
      </c>
      <c r="G3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INFO]]))),G3149)</f>
        <v>69</v>
      </c>
    </row>
    <row r="3151" spans="1:7" x14ac:dyDescent="0.25">
      <c r="A3151" s="12" t="s">
        <v>3502</v>
      </c>
      <c r="B3151" s="19">
        <v>1556344010320</v>
      </c>
      <c r="C3151" s="12" t="s">
        <v>7714</v>
      </c>
      <c r="D3151" s="12" t="s">
        <v>52</v>
      </c>
      <c r="E3151" s="6" t="s">
        <v>356</v>
      </c>
      <c r="F3151" s="5">
        <f>decoded__2[[#This Row],[FRT_DEC]]-B3150</f>
        <v>10</v>
      </c>
      <c r="G3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INFO]]))),G3150)</f>
        <v>69</v>
      </c>
    </row>
    <row r="3152" spans="1:7" x14ac:dyDescent="0.25">
      <c r="A3152" s="12" t="s">
        <v>3503</v>
      </c>
      <c r="B3152" s="19">
        <v>1556344010322</v>
      </c>
      <c r="C3152" s="12" t="s">
        <v>7715</v>
      </c>
      <c r="D3152" s="12" t="s">
        <v>358</v>
      </c>
      <c r="E3152" s="6" t="s">
        <v>7716</v>
      </c>
      <c r="F3152" s="5">
        <f>decoded__2[[#This Row],[FRT_DEC]]-B3151</f>
        <v>2</v>
      </c>
      <c r="G3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INFO]]))),G3151)</f>
        <v>69</v>
      </c>
    </row>
    <row r="3153" spans="1:7" x14ac:dyDescent="0.25">
      <c r="A3153" s="12" t="s">
        <v>3504</v>
      </c>
      <c r="B3153" s="19">
        <v>1556344010326</v>
      </c>
      <c r="C3153" s="12" t="s">
        <v>7717</v>
      </c>
      <c r="D3153" s="12" t="s">
        <v>8</v>
      </c>
      <c r="E3153" s="6" t="s">
        <v>4027</v>
      </c>
      <c r="F3153" s="5">
        <f>decoded__2[[#This Row],[FRT_DEC]]-B3152</f>
        <v>4</v>
      </c>
      <c r="G3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INFO]]))),G3152)</f>
        <v>69</v>
      </c>
    </row>
    <row r="3154" spans="1:7" x14ac:dyDescent="0.25">
      <c r="A3154" s="12" t="s">
        <v>3505</v>
      </c>
      <c r="B3154" s="19">
        <v>1556344010331</v>
      </c>
      <c r="C3154" s="12" t="s">
        <v>7718</v>
      </c>
      <c r="D3154" s="12" t="s">
        <v>11</v>
      </c>
      <c r="E3154" s="6" t="s">
        <v>4016</v>
      </c>
      <c r="F3154" s="5">
        <f>decoded__2[[#This Row],[FRT_DEC]]-B3153</f>
        <v>5</v>
      </c>
      <c r="G3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INFO]]))),G3153)</f>
        <v>69</v>
      </c>
    </row>
    <row r="3155" spans="1:7" x14ac:dyDescent="0.25">
      <c r="A3155" s="12" t="s">
        <v>3506</v>
      </c>
      <c r="B3155" s="19">
        <v>1556344010340</v>
      </c>
      <c r="C3155" s="12" t="s">
        <v>7719</v>
      </c>
      <c r="D3155" s="12" t="s">
        <v>52</v>
      </c>
      <c r="E3155" s="6" t="s">
        <v>2078</v>
      </c>
      <c r="F3155" s="5">
        <f>decoded__2[[#This Row],[FRT_DEC]]-B3154</f>
        <v>9</v>
      </c>
      <c r="G3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INFO]]))),G3154)</f>
        <v>69</v>
      </c>
    </row>
    <row r="3156" spans="1:7" x14ac:dyDescent="0.25">
      <c r="A3156" s="12" t="s">
        <v>3507</v>
      </c>
      <c r="B3156" s="19">
        <v>1556344010343</v>
      </c>
      <c r="C3156" s="12" t="s">
        <v>7720</v>
      </c>
      <c r="D3156" s="12" t="s">
        <v>2079</v>
      </c>
      <c r="E3156" s="6" t="s">
        <v>7641</v>
      </c>
      <c r="F3156" s="5">
        <f>decoded__2[[#This Row],[FRT_DEC]]-B3155</f>
        <v>3</v>
      </c>
      <c r="G3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INFO]]))),G3155)</f>
        <v>69</v>
      </c>
    </row>
    <row r="3157" spans="1:7" x14ac:dyDescent="0.25">
      <c r="A3157" s="12" t="s">
        <v>3508</v>
      </c>
      <c r="B3157" s="19">
        <v>1556344010388</v>
      </c>
      <c r="C3157" s="12" t="s">
        <v>7721</v>
      </c>
      <c r="D3157" s="12" t="s">
        <v>12</v>
      </c>
      <c r="E3157" s="6" t="s">
        <v>4</v>
      </c>
      <c r="F3157" s="5">
        <f>decoded__2[[#This Row],[FRT_DEC]]-B3156</f>
        <v>45</v>
      </c>
      <c r="G3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INFO]]))),G3156)</f>
        <v>69</v>
      </c>
    </row>
    <row r="3158" spans="1:7" x14ac:dyDescent="0.25">
      <c r="A3158" s="12" t="s">
        <v>3509</v>
      </c>
      <c r="B3158" s="19">
        <v>1556344010393</v>
      </c>
      <c r="C3158" s="12" t="s">
        <v>7722</v>
      </c>
      <c r="D3158" s="12" t="s">
        <v>8</v>
      </c>
      <c r="E3158" s="6" t="s">
        <v>4089</v>
      </c>
      <c r="F3158" s="5">
        <f>decoded__2[[#This Row],[FRT_DEC]]-B3157</f>
        <v>5</v>
      </c>
      <c r="G3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INFO]]))),G3157)</f>
        <v>69</v>
      </c>
    </row>
    <row r="3159" spans="1:7" x14ac:dyDescent="0.25">
      <c r="A3159" s="12" t="s">
        <v>3510</v>
      </c>
      <c r="B3159" s="19">
        <v>1556344010718</v>
      </c>
      <c r="C3159" s="12" t="s">
        <v>7723</v>
      </c>
      <c r="D3159" s="12" t="s">
        <v>12</v>
      </c>
      <c r="E3159" s="6" t="s">
        <v>4</v>
      </c>
      <c r="F3159" s="5">
        <f>decoded__2[[#This Row],[FRT_DEC]]-B3158</f>
        <v>325</v>
      </c>
      <c r="G3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INFO]]))),G3158)</f>
        <v>69</v>
      </c>
    </row>
    <row r="3160" spans="1:7" x14ac:dyDescent="0.25">
      <c r="A3160" s="12" t="s">
        <v>3511</v>
      </c>
      <c r="B3160" s="19">
        <v>1556344010722</v>
      </c>
      <c r="C3160" s="12" t="s">
        <v>7724</v>
      </c>
      <c r="D3160" s="12" t="s">
        <v>8</v>
      </c>
      <c r="E3160" s="6" t="s">
        <v>4078</v>
      </c>
      <c r="F3160" s="5">
        <f>decoded__2[[#This Row],[FRT_DEC]]-B3159</f>
        <v>4</v>
      </c>
      <c r="G3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INFO]]))),G3159)</f>
        <v>69</v>
      </c>
    </row>
    <row r="3161" spans="1:7" x14ac:dyDescent="0.25">
      <c r="A3161" s="12" t="s">
        <v>3512</v>
      </c>
      <c r="B3161" s="19">
        <v>1556344010909</v>
      </c>
      <c r="C3161" s="12" t="s">
        <v>7725</v>
      </c>
      <c r="D3161" s="12" t="s">
        <v>13</v>
      </c>
      <c r="E3161" s="6" t="s">
        <v>5</v>
      </c>
      <c r="F3161" s="5">
        <f>decoded__2[[#This Row],[FRT_DEC]]-B3160</f>
        <v>187</v>
      </c>
      <c r="G3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INFO]]))),G3160)</f>
        <v>69</v>
      </c>
    </row>
    <row r="3162" spans="1:7" x14ac:dyDescent="0.25">
      <c r="A3162" s="12" t="s">
        <v>3513</v>
      </c>
      <c r="B3162" s="19">
        <v>1556344010914</v>
      </c>
      <c r="C3162" s="12" t="s">
        <v>7726</v>
      </c>
      <c r="D3162" s="12" t="s">
        <v>11</v>
      </c>
      <c r="E3162" s="6" t="s">
        <v>4010</v>
      </c>
      <c r="F3162" s="5">
        <f>decoded__2[[#This Row],[FRT_DEC]]-B3161</f>
        <v>5</v>
      </c>
      <c r="G3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INFO]]))),G3161)</f>
        <v>69</v>
      </c>
    </row>
    <row r="3163" spans="1:7" x14ac:dyDescent="0.25">
      <c r="A3163" s="12" t="s">
        <v>3514</v>
      </c>
      <c r="B3163" s="19">
        <v>1556344010990</v>
      </c>
      <c r="C3163" s="12" t="s">
        <v>7727</v>
      </c>
      <c r="D3163" s="12" t="s">
        <v>12</v>
      </c>
      <c r="E3163" s="6" t="s">
        <v>4</v>
      </c>
      <c r="F3163" s="5">
        <f>decoded__2[[#This Row],[FRT_DEC]]-B3162</f>
        <v>76</v>
      </c>
      <c r="G3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INFO]]))),G3162)</f>
        <v>69</v>
      </c>
    </row>
    <row r="3164" spans="1:7" x14ac:dyDescent="0.25">
      <c r="A3164" s="12" t="s">
        <v>3515</v>
      </c>
      <c r="B3164" s="19">
        <v>1556344010993</v>
      </c>
      <c r="C3164" s="12" t="s">
        <v>7728</v>
      </c>
      <c r="D3164" s="12" t="s">
        <v>14</v>
      </c>
      <c r="E3164" s="6" t="s">
        <v>6</v>
      </c>
      <c r="F3164" s="5">
        <f>decoded__2[[#This Row],[FRT_DEC]]-B3163</f>
        <v>3</v>
      </c>
      <c r="G3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INFO]]))),G3163)</f>
        <v>69</v>
      </c>
    </row>
    <row r="3165" spans="1:7" x14ac:dyDescent="0.25">
      <c r="A3165" s="12" t="s">
        <v>3516</v>
      </c>
      <c r="B3165" s="19">
        <v>1556344011002</v>
      </c>
      <c r="C3165" s="12" t="s">
        <v>7729</v>
      </c>
      <c r="D3165" s="12" t="s">
        <v>14</v>
      </c>
      <c r="E3165" s="6" t="s">
        <v>71</v>
      </c>
      <c r="F3165" s="5">
        <f>decoded__2[[#This Row],[FRT_DEC]]-B3164</f>
        <v>9</v>
      </c>
      <c r="G3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INFO]]))),G3164)</f>
        <v>69</v>
      </c>
    </row>
    <row r="3166" spans="1:7" x14ac:dyDescent="0.25">
      <c r="A3166" s="12" t="s">
        <v>3517</v>
      </c>
      <c r="B3166" s="19">
        <v>1556344011142</v>
      </c>
      <c r="C3166" s="12" t="s">
        <v>7730</v>
      </c>
      <c r="D3166" s="12" t="s">
        <v>55</v>
      </c>
      <c r="E3166" s="6" t="s">
        <v>3754</v>
      </c>
      <c r="F3166" s="5">
        <f>decoded__2[[#This Row],[FRT_DEC]]-B3165</f>
        <v>140</v>
      </c>
      <c r="G3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INFO]]))),G3165)</f>
        <v>69</v>
      </c>
    </row>
    <row r="3167" spans="1:7" x14ac:dyDescent="0.25">
      <c r="A3167" s="12" t="s">
        <v>3518</v>
      </c>
      <c r="B3167" s="19">
        <v>1556344011144</v>
      </c>
      <c r="C3167" s="12" t="s">
        <v>7731</v>
      </c>
      <c r="D3167" s="12" t="s">
        <v>3743</v>
      </c>
      <c r="E3167" s="6" t="s">
        <v>7732</v>
      </c>
      <c r="F3167" s="5">
        <f>decoded__2[[#This Row],[FRT_DEC]]-B3166</f>
        <v>2</v>
      </c>
      <c r="G3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INFO]]))),G3166)</f>
        <v>69</v>
      </c>
    </row>
    <row r="3168" spans="1:7" x14ac:dyDescent="0.25">
      <c r="A3168" s="12" t="s">
        <v>3519</v>
      </c>
      <c r="B3168" s="19">
        <v>1556344011146</v>
      </c>
      <c r="C3168" s="12" t="s">
        <v>7733</v>
      </c>
      <c r="D3168" s="12" t="s">
        <v>3743</v>
      </c>
      <c r="E3168" s="6" t="s">
        <v>3983</v>
      </c>
      <c r="F3168" s="5">
        <f>decoded__2[[#This Row],[FRT_DEC]]-B3167</f>
        <v>2</v>
      </c>
      <c r="G3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INFO]]))),G3167)</f>
        <v>69</v>
      </c>
    </row>
    <row r="3169" spans="1:7" x14ac:dyDescent="0.25">
      <c r="A3169" s="12" t="s">
        <v>3520</v>
      </c>
      <c r="B3169" s="19">
        <v>1556344011163</v>
      </c>
      <c r="C3169" s="12" t="s">
        <v>7734</v>
      </c>
      <c r="D3169" s="12" t="s">
        <v>73</v>
      </c>
      <c r="E3169" s="6" t="s">
        <v>2080</v>
      </c>
      <c r="F3169" s="5">
        <f>decoded__2[[#This Row],[FRT_DEC]]-B3168</f>
        <v>17</v>
      </c>
      <c r="G3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INFO]]))),G3168)</f>
        <v>69</v>
      </c>
    </row>
    <row r="3170" spans="1:7" x14ac:dyDescent="0.25">
      <c r="A3170" s="12" t="s">
        <v>3521</v>
      </c>
      <c r="B3170" s="19">
        <v>1556344011167</v>
      </c>
      <c r="C3170" s="12" t="s">
        <v>7735</v>
      </c>
      <c r="D3170" s="12" t="s">
        <v>2081</v>
      </c>
      <c r="E3170" s="6" t="s">
        <v>2083</v>
      </c>
      <c r="F3170" s="5">
        <f>decoded__2[[#This Row],[FRT_DEC]]-B3169</f>
        <v>4</v>
      </c>
      <c r="G3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INFO]]))),G3169)</f>
        <v>69</v>
      </c>
    </row>
    <row r="3171" spans="1:7" x14ac:dyDescent="0.25">
      <c r="A3171" s="12" t="s">
        <v>3522</v>
      </c>
      <c r="B3171" s="19">
        <v>1556344011171</v>
      </c>
      <c r="C3171" s="12" t="s">
        <v>7736</v>
      </c>
      <c r="D3171" s="12" t="s">
        <v>8</v>
      </c>
      <c r="E3171" s="6" t="s">
        <v>4090</v>
      </c>
      <c r="F3171" s="5">
        <f>decoded__2[[#This Row],[FRT_DEC]]-B3170</f>
        <v>4</v>
      </c>
      <c r="G3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INFO]]))),G3170)</f>
        <v>69</v>
      </c>
    </row>
    <row r="3172" spans="1:7" ht="30" x14ac:dyDescent="0.25">
      <c r="A3172" s="12" t="s">
        <v>3523</v>
      </c>
      <c r="B3172" s="19">
        <v>1556344011182</v>
      </c>
      <c r="C3172" s="12" t="s">
        <v>7737</v>
      </c>
      <c r="D3172" s="12" t="s">
        <v>267</v>
      </c>
      <c r="E3172" s="6" t="s">
        <v>3725</v>
      </c>
      <c r="F3172" s="5">
        <f>decoded__2[[#This Row],[FRT_DEC]]-B3171</f>
        <v>11</v>
      </c>
      <c r="G3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INFO]]))),G3171)</f>
        <v>69</v>
      </c>
    </row>
    <row r="3173" spans="1:7" x14ac:dyDescent="0.25">
      <c r="A3173" s="12" t="s">
        <v>3524</v>
      </c>
      <c r="B3173" s="19">
        <v>1556344011185</v>
      </c>
      <c r="C3173" s="12" t="s">
        <v>7738</v>
      </c>
      <c r="D3173" s="12" t="s">
        <v>269</v>
      </c>
      <c r="E3173" s="6" t="s">
        <v>298</v>
      </c>
      <c r="F3173" s="5">
        <f>decoded__2[[#This Row],[FRT_DEC]]-B3172</f>
        <v>3</v>
      </c>
      <c r="G3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INFO]]))),G3172)</f>
        <v>69</v>
      </c>
    </row>
    <row r="3174" spans="1:7" x14ac:dyDescent="0.25">
      <c r="A3174" s="12" t="s">
        <v>3525</v>
      </c>
      <c r="B3174" s="19">
        <v>1556344011197</v>
      </c>
      <c r="C3174" s="12" t="s">
        <v>7739</v>
      </c>
      <c r="D3174" s="12" t="s">
        <v>11</v>
      </c>
      <c r="E3174" s="6" t="s">
        <v>4011</v>
      </c>
      <c r="F3174" s="5">
        <f>decoded__2[[#This Row],[FRT_DEC]]-B3173</f>
        <v>12</v>
      </c>
      <c r="G3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INFO]]))),G3173)</f>
        <v>69</v>
      </c>
    </row>
    <row r="3175" spans="1:7" x14ac:dyDescent="0.25">
      <c r="A3175" s="12" t="s">
        <v>3526</v>
      </c>
      <c r="B3175" s="19">
        <v>1556344011217</v>
      </c>
      <c r="C3175" s="12" t="s">
        <v>7740</v>
      </c>
      <c r="D3175" s="12" t="s">
        <v>52</v>
      </c>
      <c r="E3175" s="6" t="s">
        <v>56</v>
      </c>
      <c r="F3175" s="5">
        <f>decoded__2[[#This Row],[FRT_DEC]]-B3174</f>
        <v>20</v>
      </c>
      <c r="G3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INFO]]))),G3174)</f>
        <v>69</v>
      </c>
    </row>
    <row r="3176" spans="1:7" x14ac:dyDescent="0.25">
      <c r="A3176" s="12" t="s">
        <v>3527</v>
      </c>
      <c r="B3176" s="19">
        <v>1556344011224</v>
      </c>
      <c r="C3176" s="12" t="s">
        <v>7741</v>
      </c>
      <c r="D3176" s="12" t="s">
        <v>272</v>
      </c>
      <c r="E3176" s="6" t="s">
        <v>7742</v>
      </c>
      <c r="F3176" s="5">
        <f>decoded__2[[#This Row],[FRT_DEC]]-B3175</f>
        <v>7</v>
      </c>
      <c r="G3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INFO]]))),G3175)</f>
        <v>69</v>
      </c>
    </row>
    <row r="3177" spans="1:7" x14ac:dyDescent="0.25">
      <c r="A3177" s="12" t="s">
        <v>3528</v>
      </c>
      <c r="B3177" s="19">
        <v>1556344011231</v>
      </c>
      <c r="C3177" s="12" t="s">
        <v>7743</v>
      </c>
      <c r="D3177" s="12" t="s">
        <v>57</v>
      </c>
      <c r="E3177" s="6" t="s">
        <v>366</v>
      </c>
      <c r="F3177" s="5">
        <f>decoded__2[[#This Row],[FRT_DEC]]-B3176</f>
        <v>7</v>
      </c>
      <c r="G3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INFO]]))),G3176)</f>
        <v>69</v>
      </c>
    </row>
    <row r="3178" spans="1:7" x14ac:dyDescent="0.25">
      <c r="A3178" s="12" t="s">
        <v>3529</v>
      </c>
      <c r="B3178" s="19">
        <v>1556344011235</v>
      </c>
      <c r="C3178" s="12" t="s">
        <v>7744</v>
      </c>
      <c r="D3178" s="12" t="s">
        <v>57</v>
      </c>
      <c r="E3178" s="6" t="s">
        <v>368</v>
      </c>
      <c r="F3178" s="5">
        <f>decoded__2[[#This Row],[FRT_DEC]]-B3177</f>
        <v>4</v>
      </c>
      <c r="G3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INFO]]))),G3177)</f>
        <v>69</v>
      </c>
    </row>
    <row r="3179" spans="1:7" x14ac:dyDescent="0.25">
      <c r="A3179" s="12" t="s">
        <v>3530</v>
      </c>
      <c r="B3179" s="19">
        <v>1556344011238</v>
      </c>
      <c r="C3179" s="12" t="s">
        <v>7745</v>
      </c>
      <c r="D3179" s="12" t="s">
        <v>57</v>
      </c>
      <c r="E3179" s="6" t="s">
        <v>59</v>
      </c>
      <c r="F3179" s="5">
        <f>decoded__2[[#This Row],[FRT_DEC]]-B3178</f>
        <v>3</v>
      </c>
      <c r="G3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INFO]]))),G3178)</f>
        <v>69</v>
      </c>
    </row>
    <row r="3180" spans="1:7" x14ac:dyDescent="0.25">
      <c r="A3180" s="12" t="s">
        <v>3531</v>
      </c>
      <c r="B3180" s="19">
        <v>1556344011242</v>
      </c>
      <c r="C3180" s="12" t="s">
        <v>7746</v>
      </c>
      <c r="D3180" s="12" t="s">
        <v>57</v>
      </c>
      <c r="E3180" s="6" t="s">
        <v>60</v>
      </c>
      <c r="F3180" s="5">
        <f>decoded__2[[#This Row],[FRT_DEC]]-B3179</f>
        <v>4</v>
      </c>
      <c r="G3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INFO]]))),G3179)</f>
        <v>69</v>
      </c>
    </row>
    <row r="3181" spans="1:7" x14ac:dyDescent="0.25">
      <c r="A3181" s="12" t="s">
        <v>3532</v>
      </c>
      <c r="B3181" s="19">
        <v>1556344011245</v>
      </c>
      <c r="C3181" s="12" t="s">
        <v>7747</v>
      </c>
      <c r="D3181" s="12" t="s">
        <v>61</v>
      </c>
      <c r="E3181" s="6" t="s">
        <v>7748</v>
      </c>
      <c r="F3181" s="5">
        <f>decoded__2[[#This Row],[FRT_DEC]]-B3180</f>
        <v>3</v>
      </c>
      <c r="G3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INFO]]))),G3180)</f>
        <v>69</v>
      </c>
    </row>
    <row r="3182" spans="1:7" x14ac:dyDescent="0.25">
      <c r="A3182" s="12" t="s">
        <v>3533</v>
      </c>
      <c r="B3182" s="19">
        <v>1556344011248</v>
      </c>
      <c r="C3182" s="12" t="s">
        <v>7749</v>
      </c>
      <c r="D3182" s="12" t="s">
        <v>62</v>
      </c>
      <c r="E3182" s="6" t="s">
        <v>63</v>
      </c>
      <c r="F3182" s="5">
        <f>decoded__2[[#This Row],[FRT_DEC]]-B3181</f>
        <v>3</v>
      </c>
      <c r="G3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INFO]]))),G3181)</f>
        <v>69</v>
      </c>
    </row>
    <row r="3183" spans="1:7" x14ac:dyDescent="0.25">
      <c r="A3183" s="12" t="s">
        <v>3534</v>
      </c>
      <c r="B3183" s="19">
        <v>1556344011263</v>
      </c>
      <c r="C3183" s="12" t="s">
        <v>7750</v>
      </c>
      <c r="D3183" s="12" t="s">
        <v>1131</v>
      </c>
      <c r="E3183" s="6" t="s">
        <v>2143</v>
      </c>
      <c r="F3183" s="5">
        <f>decoded__2[[#This Row],[FRT_DEC]]-B3182</f>
        <v>15</v>
      </c>
      <c r="G3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INFO]]))),G3182)</f>
        <v>69</v>
      </c>
    </row>
    <row r="3184" spans="1:7" x14ac:dyDescent="0.25">
      <c r="A3184" s="12" t="s">
        <v>3535</v>
      </c>
      <c r="B3184" s="19">
        <v>1556344011267</v>
      </c>
      <c r="C3184" s="12" t="s">
        <v>7751</v>
      </c>
      <c r="D3184" s="12" t="s">
        <v>1131</v>
      </c>
      <c r="E3184" s="6" t="s">
        <v>2144</v>
      </c>
      <c r="F3184" s="5">
        <f>decoded__2[[#This Row],[FRT_DEC]]-B3183</f>
        <v>4</v>
      </c>
      <c r="G3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INFO]]))),G3183)</f>
        <v>69</v>
      </c>
    </row>
    <row r="3185" spans="1:7" x14ac:dyDescent="0.25">
      <c r="A3185" s="12" t="s">
        <v>3536</v>
      </c>
      <c r="B3185" s="19">
        <v>1556344011279</v>
      </c>
      <c r="C3185" s="12" t="s">
        <v>7752</v>
      </c>
      <c r="D3185" s="12" t="s">
        <v>1131</v>
      </c>
      <c r="E3185" s="6" t="s">
        <v>2145</v>
      </c>
      <c r="F3185" s="5">
        <f>decoded__2[[#This Row],[FRT_DEC]]-B3184</f>
        <v>12</v>
      </c>
      <c r="G3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INFO]]))),G3184)</f>
        <v>69</v>
      </c>
    </row>
    <row r="3186" spans="1:7" x14ac:dyDescent="0.25">
      <c r="A3186" s="12" t="s">
        <v>3537</v>
      </c>
      <c r="B3186" s="19">
        <v>1556344011284</v>
      </c>
      <c r="C3186" s="12" t="s">
        <v>7753</v>
      </c>
      <c r="D3186" s="12" t="s">
        <v>65</v>
      </c>
      <c r="E3186" s="6" t="s">
        <v>66</v>
      </c>
      <c r="F3186" s="5">
        <f>decoded__2[[#This Row],[FRT_DEC]]-B3185</f>
        <v>5</v>
      </c>
      <c r="G3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INFO]]))),G3185)</f>
        <v>69</v>
      </c>
    </row>
    <row r="3187" spans="1:7" x14ac:dyDescent="0.25">
      <c r="A3187" s="12" t="s">
        <v>3538</v>
      </c>
      <c r="B3187" s="19">
        <v>1556344011292</v>
      </c>
      <c r="C3187" s="12" t="s">
        <v>7754</v>
      </c>
      <c r="D3187" s="12" t="s">
        <v>11</v>
      </c>
      <c r="E3187" s="6" t="s">
        <v>4023</v>
      </c>
      <c r="F3187" s="5">
        <f>decoded__2[[#This Row],[FRT_DEC]]-B3186</f>
        <v>8</v>
      </c>
      <c r="G3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INFO]]))),G3186)</f>
        <v>69</v>
      </c>
    </row>
    <row r="3188" spans="1:7" x14ac:dyDescent="0.25">
      <c r="A3188" s="12" t="s">
        <v>3539</v>
      </c>
      <c r="B3188" s="19">
        <v>1556344011303</v>
      </c>
      <c r="C3188" s="12" t="s">
        <v>7755</v>
      </c>
      <c r="D3188" s="12" t="s">
        <v>52</v>
      </c>
      <c r="E3188" s="6" t="s">
        <v>754</v>
      </c>
      <c r="F3188" s="5">
        <f>decoded__2[[#This Row],[FRT_DEC]]-B3187</f>
        <v>11</v>
      </c>
      <c r="G3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INFO]]))),G3187)</f>
        <v>69</v>
      </c>
    </row>
    <row r="3189" spans="1:7" x14ac:dyDescent="0.25">
      <c r="A3189" s="12" t="s">
        <v>3540</v>
      </c>
      <c r="B3189" s="19">
        <v>1556344011308</v>
      </c>
      <c r="C3189" s="12" t="s">
        <v>7756</v>
      </c>
      <c r="D3189" s="12" t="s">
        <v>11</v>
      </c>
      <c r="E3189" s="6" t="s">
        <v>4015</v>
      </c>
      <c r="F3189" s="5">
        <f>decoded__2[[#This Row],[FRT_DEC]]-B3188</f>
        <v>5</v>
      </c>
      <c r="G3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INFO]]))),G3188)</f>
        <v>69</v>
      </c>
    </row>
    <row r="3190" spans="1:7" x14ac:dyDescent="0.25">
      <c r="A3190" s="12" t="s">
        <v>3541</v>
      </c>
      <c r="B3190" s="19">
        <v>1556344011318</v>
      </c>
      <c r="C3190" s="12" t="s">
        <v>7757</v>
      </c>
      <c r="D3190" s="12" t="s">
        <v>52</v>
      </c>
      <c r="E3190" s="6" t="s">
        <v>64</v>
      </c>
      <c r="F3190" s="5">
        <f>decoded__2[[#This Row],[FRT_DEC]]-B3189</f>
        <v>10</v>
      </c>
      <c r="G3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INFO]]))),G3189)</f>
        <v>69</v>
      </c>
    </row>
    <row r="3191" spans="1:7" x14ac:dyDescent="0.25">
      <c r="A3191" s="12" t="s">
        <v>3542</v>
      </c>
      <c r="B3191" s="19">
        <v>1556344011322</v>
      </c>
      <c r="C3191" s="12" t="s">
        <v>7758</v>
      </c>
      <c r="D3191" s="12" t="s">
        <v>67</v>
      </c>
      <c r="E3191" s="6" t="s">
        <v>4091</v>
      </c>
      <c r="F3191" s="5">
        <f>decoded__2[[#This Row],[FRT_DEC]]-B3190</f>
        <v>4</v>
      </c>
      <c r="G3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INFO]]))),G3190)</f>
        <v>69</v>
      </c>
    </row>
    <row r="3192" spans="1:7" x14ac:dyDescent="0.25">
      <c r="A3192" s="12" t="s">
        <v>3543</v>
      </c>
      <c r="B3192" s="19">
        <v>1556344011328</v>
      </c>
      <c r="C3192" s="12" t="s">
        <v>7759</v>
      </c>
      <c r="D3192" s="12" t="s">
        <v>97</v>
      </c>
      <c r="E3192" s="6" t="s">
        <v>3741</v>
      </c>
      <c r="F3192" s="5">
        <f>decoded__2[[#This Row],[FRT_DEC]]-B3191</f>
        <v>6</v>
      </c>
      <c r="G3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INFO]]))),G3191)</f>
        <v>69</v>
      </c>
    </row>
    <row r="3193" spans="1:7" x14ac:dyDescent="0.25">
      <c r="A3193" s="12" t="s">
        <v>3544</v>
      </c>
      <c r="B3193" s="19">
        <v>1556344011333</v>
      </c>
      <c r="C3193" s="12" t="s">
        <v>7760</v>
      </c>
      <c r="D3193" s="12" t="s">
        <v>97</v>
      </c>
      <c r="E3193" s="6" t="s">
        <v>2127</v>
      </c>
      <c r="F3193" s="5">
        <f>decoded__2[[#This Row],[FRT_DEC]]-B3192</f>
        <v>5</v>
      </c>
      <c r="G3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INFO]]))),G3192)</f>
        <v>69</v>
      </c>
    </row>
    <row r="3194" spans="1:7" x14ac:dyDescent="0.25">
      <c r="A3194" s="12" t="s">
        <v>3545</v>
      </c>
      <c r="B3194" s="19">
        <v>1556344011345</v>
      </c>
      <c r="C3194" s="12" t="s">
        <v>7761</v>
      </c>
      <c r="D3194" s="12" t="s">
        <v>9</v>
      </c>
      <c r="E3194" s="6" t="s">
        <v>4002</v>
      </c>
      <c r="F3194" s="5">
        <f>decoded__2[[#This Row],[FRT_DEC]]-B3193</f>
        <v>12</v>
      </c>
      <c r="G3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INFO]]))),G3193)</f>
        <v>69</v>
      </c>
    </row>
    <row r="3195" spans="1:7" x14ac:dyDescent="0.25">
      <c r="A3195" s="12" t="s">
        <v>3546</v>
      </c>
      <c r="B3195" s="19">
        <v>1556344011350</v>
      </c>
      <c r="C3195" s="12" t="s">
        <v>7762</v>
      </c>
      <c r="D3195" s="12" t="s">
        <v>97</v>
      </c>
      <c r="E3195" s="6" t="s">
        <v>2146</v>
      </c>
      <c r="F3195" s="5">
        <f>decoded__2[[#This Row],[FRT_DEC]]-B3194</f>
        <v>5</v>
      </c>
      <c r="G3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INFO]]))),G3194)</f>
        <v>69</v>
      </c>
    </row>
    <row r="3196" spans="1:7" x14ac:dyDescent="0.25">
      <c r="A3196" s="12" t="s">
        <v>3547</v>
      </c>
      <c r="B3196" s="19">
        <v>1556344012115</v>
      </c>
      <c r="C3196" s="12" t="s">
        <v>7763</v>
      </c>
      <c r="D3196" s="12" t="s">
        <v>12</v>
      </c>
      <c r="E3196" s="6" t="s">
        <v>4</v>
      </c>
      <c r="F3196" s="5">
        <f>decoded__2[[#This Row],[FRT_DEC]]-B3195</f>
        <v>765</v>
      </c>
      <c r="G3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INFO]]))),G3195)</f>
        <v>69</v>
      </c>
    </row>
    <row r="3197" spans="1:7" x14ac:dyDescent="0.25">
      <c r="A3197" s="12" t="s">
        <v>3548</v>
      </c>
      <c r="B3197" s="19">
        <v>1556344012123</v>
      </c>
      <c r="C3197" s="12" t="s">
        <v>7764</v>
      </c>
      <c r="D3197" s="12" t="s">
        <v>8</v>
      </c>
      <c r="E3197" s="6" t="s">
        <v>4078</v>
      </c>
      <c r="F3197" s="5">
        <f>decoded__2[[#This Row],[FRT_DEC]]-B3196</f>
        <v>8</v>
      </c>
      <c r="G3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INFO]]))),G3196)</f>
        <v>69</v>
      </c>
    </row>
    <row r="3198" spans="1:7" x14ac:dyDescent="0.25">
      <c r="A3198" s="12" t="s">
        <v>3549</v>
      </c>
      <c r="B3198" s="19">
        <v>1556344012207</v>
      </c>
      <c r="C3198" s="12" t="s">
        <v>7765</v>
      </c>
      <c r="D3198" s="12" t="s">
        <v>12</v>
      </c>
      <c r="E3198" s="6" t="s">
        <v>4</v>
      </c>
      <c r="F3198" s="5">
        <f>decoded__2[[#This Row],[FRT_DEC]]-B3197</f>
        <v>84</v>
      </c>
      <c r="G3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INFO]]))),G3197)</f>
        <v>69</v>
      </c>
    </row>
    <row r="3199" spans="1:7" x14ac:dyDescent="0.25">
      <c r="A3199" s="12" t="s">
        <v>3550</v>
      </c>
      <c r="B3199" s="19">
        <v>1556344012212</v>
      </c>
      <c r="C3199" s="12" t="s">
        <v>7766</v>
      </c>
      <c r="D3199" s="12" t="s">
        <v>8</v>
      </c>
      <c r="E3199" s="6" t="s">
        <v>4080</v>
      </c>
      <c r="F3199" s="5">
        <f>decoded__2[[#This Row],[FRT_DEC]]-B3198</f>
        <v>5</v>
      </c>
      <c r="G3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INFO]]))),G3198)</f>
        <v>69</v>
      </c>
    </row>
    <row r="3200" spans="1:7" x14ac:dyDescent="0.25">
      <c r="A3200" s="12" t="s">
        <v>3551</v>
      </c>
      <c r="B3200" s="19">
        <v>1556344012307</v>
      </c>
      <c r="C3200" s="12" t="s">
        <v>7767</v>
      </c>
      <c r="D3200" s="12" t="s">
        <v>12</v>
      </c>
      <c r="E3200" s="6" t="s">
        <v>4</v>
      </c>
      <c r="F3200" s="5">
        <f>decoded__2[[#This Row],[FRT_DEC]]-B3199</f>
        <v>95</v>
      </c>
      <c r="G3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INFO]]))),G3199)</f>
        <v>69</v>
      </c>
    </row>
    <row r="3201" spans="1:7" x14ac:dyDescent="0.25">
      <c r="A3201" s="12" t="s">
        <v>3552</v>
      </c>
      <c r="B3201" s="19">
        <v>1556344012313</v>
      </c>
      <c r="C3201" s="12" t="s">
        <v>7768</v>
      </c>
      <c r="D3201" s="12" t="s">
        <v>8</v>
      </c>
      <c r="E3201" s="6" t="s">
        <v>4682</v>
      </c>
      <c r="F3201" s="5">
        <f>decoded__2[[#This Row],[FRT_DEC]]-B3200</f>
        <v>6</v>
      </c>
      <c r="G3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INFO]]))),G3200)</f>
        <v>69</v>
      </c>
    </row>
    <row r="3202" spans="1:7" x14ac:dyDescent="0.25">
      <c r="A3202" s="12" t="s">
        <v>3553</v>
      </c>
      <c r="B3202" s="19">
        <v>1556344017088</v>
      </c>
      <c r="C3202" s="12" t="s">
        <v>7769</v>
      </c>
      <c r="D3202" s="12" t="s">
        <v>1131</v>
      </c>
      <c r="E3202" s="6" t="s">
        <v>2120</v>
      </c>
      <c r="F3202" s="5">
        <f>decoded__2[[#This Row],[FRT_DEC]]-B3201</f>
        <v>4775</v>
      </c>
      <c r="G3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INFO]]))),G3201)</f>
        <v>69</v>
      </c>
    </row>
    <row r="3203" spans="1:7" x14ac:dyDescent="0.25">
      <c r="A3203" s="12" t="s">
        <v>3554</v>
      </c>
      <c r="B3203" s="19">
        <v>1556344017092</v>
      </c>
      <c r="C3203" s="12" t="s">
        <v>7770</v>
      </c>
      <c r="D3203" s="12" t="s">
        <v>97</v>
      </c>
      <c r="E3203" s="6" t="s">
        <v>2121</v>
      </c>
      <c r="F3203" s="5">
        <f>decoded__2[[#This Row],[FRT_DEC]]-B3202</f>
        <v>4</v>
      </c>
      <c r="G3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INFO]]))),G3202)</f>
        <v>69</v>
      </c>
    </row>
    <row r="3204" spans="1:7" x14ac:dyDescent="0.25">
      <c r="A3204" s="12" t="s">
        <v>3555</v>
      </c>
      <c r="B3204" s="19">
        <v>1556344017229</v>
      </c>
      <c r="C3204" s="12" t="s">
        <v>7771</v>
      </c>
      <c r="D3204" s="12" t="s">
        <v>109</v>
      </c>
      <c r="E3204" s="6" t="s">
        <v>3768</v>
      </c>
      <c r="F3204" s="5">
        <f>decoded__2[[#This Row],[FRT_DEC]]-B3203</f>
        <v>137</v>
      </c>
      <c r="G3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INFO]]))),G3203)</f>
        <v>69</v>
      </c>
    </row>
    <row r="3205" spans="1:7" x14ac:dyDescent="0.25">
      <c r="A3205" s="12" t="s">
        <v>3556</v>
      </c>
      <c r="B3205" s="19">
        <v>1556344017232</v>
      </c>
      <c r="C3205" s="12" t="s">
        <v>7772</v>
      </c>
      <c r="D3205" s="12" t="s">
        <v>3742</v>
      </c>
      <c r="E3205" s="6" t="s">
        <v>7773</v>
      </c>
      <c r="F3205" s="5">
        <f>decoded__2[[#This Row],[FRT_DEC]]-B3204</f>
        <v>3</v>
      </c>
      <c r="G3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INFO]]))),G3204)</f>
        <v>69</v>
      </c>
    </row>
    <row r="3206" spans="1:7" x14ac:dyDescent="0.25">
      <c r="A3206" s="12" t="s">
        <v>3557</v>
      </c>
      <c r="B3206" s="19">
        <v>1556344017234</v>
      </c>
      <c r="C3206" s="12" t="s">
        <v>7774</v>
      </c>
      <c r="D3206" s="12" t="s">
        <v>3742</v>
      </c>
      <c r="E3206" s="6" t="s">
        <v>3982</v>
      </c>
      <c r="F3206" s="5">
        <f>decoded__2[[#This Row],[FRT_DEC]]-B3205</f>
        <v>2</v>
      </c>
      <c r="G3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INFO]]))),G3205)</f>
        <v>69</v>
      </c>
    </row>
    <row r="3207" spans="1:7" x14ac:dyDescent="0.25">
      <c r="A3207" s="12" t="s">
        <v>3558</v>
      </c>
      <c r="B3207" s="19">
        <v>1556344017247</v>
      </c>
      <c r="C3207" s="12" t="s">
        <v>7775</v>
      </c>
      <c r="D3207" s="12" t="s">
        <v>1131</v>
      </c>
      <c r="E3207" s="6" t="s">
        <v>2122</v>
      </c>
      <c r="F3207" s="5">
        <f>decoded__2[[#This Row],[FRT_DEC]]-B3206</f>
        <v>13</v>
      </c>
      <c r="G3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INFO]]))),G3206)</f>
        <v>69</v>
      </c>
    </row>
    <row r="3208" spans="1:7" x14ac:dyDescent="0.25">
      <c r="A3208" s="12" t="s">
        <v>3559</v>
      </c>
      <c r="B3208" s="19">
        <v>1556344017251</v>
      </c>
      <c r="C3208" s="12" t="s">
        <v>7776</v>
      </c>
      <c r="D3208" s="12" t="s">
        <v>97</v>
      </c>
      <c r="E3208" s="6" t="s">
        <v>2123</v>
      </c>
      <c r="F3208" s="5">
        <f>decoded__2[[#This Row],[FRT_DEC]]-B3207</f>
        <v>4</v>
      </c>
      <c r="G3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INFO]]))),G3207)</f>
        <v>69</v>
      </c>
    </row>
    <row r="3209" spans="1:7" x14ac:dyDescent="0.25">
      <c r="A3209" s="12" t="s">
        <v>3560</v>
      </c>
      <c r="B3209" s="19">
        <v>1556344017321</v>
      </c>
      <c r="C3209" s="12" t="s">
        <v>7777</v>
      </c>
      <c r="D3209" s="12" t="s">
        <v>110</v>
      </c>
      <c r="E3209" s="6" t="s">
        <v>234</v>
      </c>
      <c r="F3209" s="5">
        <f>decoded__2[[#This Row],[FRT_DEC]]-B3208</f>
        <v>70</v>
      </c>
      <c r="G3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INFO]]))),G3208)</f>
        <v>69</v>
      </c>
    </row>
    <row r="3210" spans="1:7" x14ac:dyDescent="0.25">
      <c r="A3210" s="12" t="s">
        <v>3561</v>
      </c>
      <c r="B3210" s="19">
        <v>1556344017333</v>
      </c>
      <c r="C3210" s="12" t="s">
        <v>7778</v>
      </c>
      <c r="D3210" s="12" t="s">
        <v>1131</v>
      </c>
      <c r="E3210" s="6" t="s">
        <v>2124</v>
      </c>
      <c r="F3210" s="5">
        <f>decoded__2[[#This Row],[FRT_DEC]]-B3209</f>
        <v>12</v>
      </c>
      <c r="G3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INFO]]))),G3209)</f>
        <v>69</v>
      </c>
    </row>
    <row r="3211" spans="1:7" x14ac:dyDescent="0.25">
      <c r="A3211" s="12" t="s">
        <v>3562</v>
      </c>
      <c r="B3211" s="19">
        <v>1556344017339</v>
      </c>
      <c r="C3211" s="12" t="s">
        <v>7779</v>
      </c>
      <c r="D3211" s="12" t="s">
        <v>97</v>
      </c>
      <c r="E3211" s="6" t="s">
        <v>2125</v>
      </c>
      <c r="F3211" s="5">
        <f>decoded__2[[#This Row],[FRT_DEC]]-B3210</f>
        <v>6</v>
      </c>
      <c r="G3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INFO]]))),G3210)</f>
        <v>69</v>
      </c>
    </row>
    <row r="3212" spans="1:7" x14ac:dyDescent="0.25">
      <c r="A3212" s="12" t="s">
        <v>3563</v>
      </c>
      <c r="B3212" s="19">
        <v>1556344018632</v>
      </c>
      <c r="C3212" s="12" t="s">
        <v>7780</v>
      </c>
      <c r="D3212" s="12" t="s">
        <v>112</v>
      </c>
      <c r="E3212" s="6" t="s">
        <v>3761</v>
      </c>
      <c r="F3212" s="5">
        <f>decoded__2[[#This Row],[FRT_DEC]]-B3211</f>
        <v>1293</v>
      </c>
      <c r="G3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INFO]]))),G3211)</f>
        <v>69</v>
      </c>
    </row>
    <row r="3213" spans="1:7" x14ac:dyDescent="0.25">
      <c r="A3213" s="12" t="s">
        <v>3564</v>
      </c>
      <c r="B3213" s="19">
        <v>1556344018644</v>
      </c>
      <c r="C3213" s="12" t="s">
        <v>7781</v>
      </c>
      <c r="D3213" s="12" t="s">
        <v>238</v>
      </c>
      <c r="E3213" s="6" t="s">
        <v>239</v>
      </c>
      <c r="F3213" s="5">
        <f>decoded__2[[#This Row],[FRT_DEC]]-B3212</f>
        <v>12</v>
      </c>
      <c r="G3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INFO]]))),G3212)</f>
        <v>69</v>
      </c>
    </row>
    <row r="3214" spans="1:7" x14ac:dyDescent="0.25">
      <c r="A3214" s="12" t="s">
        <v>3565</v>
      </c>
      <c r="B3214" s="19">
        <v>1556344018647</v>
      </c>
      <c r="C3214" s="12" t="s">
        <v>7782</v>
      </c>
      <c r="D3214" s="12" t="s">
        <v>241</v>
      </c>
      <c r="E3214" s="6" t="s">
        <v>3764</v>
      </c>
      <c r="F3214" s="5">
        <f>decoded__2[[#This Row],[FRT_DEC]]-B3213</f>
        <v>3</v>
      </c>
      <c r="G3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INFO]]))),G3213)</f>
        <v>69</v>
      </c>
    </row>
    <row r="3215" spans="1:7" x14ac:dyDescent="0.25">
      <c r="A3215" s="12" t="s">
        <v>3566</v>
      </c>
      <c r="B3215" s="19">
        <v>1556344018651</v>
      </c>
      <c r="C3215" s="12" t="s">
        <v>7783</v>
      </c>
      <c r="D3215" s="12" t="s">
        <v>74</v>
      </c>
      <c r="E3215" s="6" t="s">
        <v>243</v>
      </c>
      <c r="F3215" s="5">
        <f>decoded__2[[#This Row],[FRT_DEC]]-B3214</f>
        <v>4</v>
      </c>
      <c r="G3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INFO]]))),G3214)</f>
        <v>69</v>
      </c>
    </row>
    <row r="3216" spans="1:7" x14ac:dyDescent="0.25">
      <c r="A3216" s="12" t="s">
        <v>3567</v>
      </c>
      <c r="B3216" s="19">
        <v>1556344018653</v>
      </c>
      <c r="C3216" s="12" t="s">
        <v>7784</v>
      </c>
      <c r="D3216" s="12" t="s">
        <v>74</v>
      </c>
      <c r="E3216" s="6" t="s">
        <v>76</v>
      </c>
      <c r="F3216" s="5">
        <f>decoded__2[[#This Row],[FRT_DEC]]-B3215</f>
        <v>2</v>
      </c>
      <c r="G3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INFO]]))),G3215)</f>
        <v>69</v>
      </c>
    </row>
    <row r="3217" spans="1:7" x14ac:dyDescent="0.25">
      <c r="A3217" s="12" t="s">
        <v>3568</v>
      </c>
      <c r="B3217" s="19">
        <v>1556344018665</v>
      </c>
      <c r="C3217" s="12" t="s">
        <v>7785</v>
      </c>
      <c r="D3217" s="12" t="s">
        <v>51</v>
      </c>
      <c r="E3217" s="6" t="s">
        <v>2012</v>
      </c>
      <c r="F3217" s="5">
        <f>decoded__2[[#This Row],[FRT_DEC]]-B3216</f>
        <v>12</v>
      </c>
      <c r="G3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INFO]]))),G3216)</f>
        <v>69</v>
      </c>
    </row>
    <row r="3218" spans="1:7" x14ac:dyDescent="0.25">
      <c r="A3218" s="12" t="s">
        <v>3569</v>
      </c>
      <c r="B3218" s="19">
        <v>1556344018675</v>
      </c>
      <c r="C3218" s="12" t="s">
        <v>7786</v>
      </c>
      <c r="D3218" s="12" t="s">
        <v>51</v>
      </c>
      <c r="E3218" s="6" t="s">
        <v>7787</v>
      </c>
      <c r="F3218" s="5">
        <f>decoded__2[[#This Row],[FRT_DEC]]-B3217</f>
        <v>10</v>
      </c>
      <c r="G3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INFO]]))),G3217)</f>
        <v>69</v>
      </c>
    </row>
    <row r="3219" spans="1:7" x14ac:dyDescent="0.25">
      <c r="A3219" s="12" t="s">
        <v>3570</v>
      </c>
      <c r="B3219" s="19">
        <v>1556344018678</v>
      </c>
      <c r="C3219" s="12" t="s">
        <v>7788</v>
      </c>
      <c r="D3219" s="12" t="s">
        <v>247</v>
      </c>
      <c r="E3219" s="6" t="s">
        <v>248</v>
      </c>
      <c r="F3219" s="5">
        <f>decoded__2[[#This Row],[FRT_DEC]]-B3218</f>
        <v>3</v>
      </c>
      <c r="G3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INFO]]))),G3218)</f>
        <v>69</v>
      </c>
    </row>
    <row r="3220" spans="1:7" x14ac:dyDescent="0.25">
      <c r="A3220" s="12" t="s">
        <v>3571</v>
      </c>
      <c r="B3220" s="19">
        <v>1556344018681</v>
      </c>
      <c r="C3220" s="12" t="s">
        <v>7789</v>
      </c>
      <c r="D3220" s="12" t="s">
        <v>9</v>
      </c>
      <c r="E3220" s="6" t="s">
        <v>4002</v>
      </c>
      <c r="F3220" s="5">
        <f>decoded__2[[#This Row],[FRT_DEC]]-B3219</f>
        <v>3</v>
      </c>
      <c r="G3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INFO]]))),G3219)</f>
        <v>69</v>
      </c>
    </row>
    <row r="3221" spans="1:7" x14ac:dyDescent="0.25">
      <c r="A3221" s="12" t="s">
        <v>3572</v>
      </c>
      <c r="B3221" s="19">
        <v>1556344018686</v>
      </c>
      <c r="C3221" s="12" t="s">
        <v>7790</v>
      </c>
      <c r="D3221" s="12" t="s">
        <v>11</v>
      </c>
      <c r="E3221" s="6" t="s">
        <v>4022</v>
      </c>
      <c r="F3221" s="5">
        <f>decoded__2[[#This Row],[FRT_DEC]]-B3220</f>
        <v>5</v>
      </c>
      <c r="G3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INFO]]))),G3220)</f>
        <v>69</v>
      </c>
    </row>
    <row r="3222" spans="1:7" x14ac:dyDescent="0.25">
      <c r="A3222" s="12" t="s">
        <v>3573</v>
      </c>
      <c r="B3222" s="19">
        <v>1556344018694</v>
      </c>
      <c r="C3222" s="12" t="s">
        <v>7791</v>
      </c>
      <c r="D3222" s="12" t="s">
        <v>52</v>
      </c>
      <c r="E3222" s="6" t="s">
        <v>53</v>
      </c>
      <c r="F3222" s="5">
        <f>decoded__2[[#This Row],[FRT_DEC]]-B3221</f>
        <v>8</v>
      </c>
      <c r="G3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INFO]]))),G3221)</f>
        <v>69</v>
      </c>
    </row>
    <row r="3223" spans="1:7" x14ac:dyDescent="0.25">
      <c r="A3223" s="12" t="s">
        <v>3574</v>
      </c>
      <c r="B3223" s="19">
        <v>1556344018723</v>
      </c>
      <c r="C3223" s="12" t="s">
        <v>7792</v>
      </c>
      <c r="D3223" s="12" t="s">
        <v>54</v>
      </c>
      <c r="E3223" s="6" t="s">
        <v>7793</v>
      </c>
      <c r="F3223" s="5">
        <f>decoded__2[[#This Row],[FRT_DEC]]-B3222</f>
        <v>29</v>
      </c>
      <c r="G3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INFO]]))),G3222)</f>
        <v>69</v>
      </c>
    </row>
    <row r="3224" spans="1:7" x14ac:dyDescent="0.25">
      <c r="A3224" s="12" t="s">
        <v>3575</v>
      </c>
      <c r="B3224" s="19">
        <v>1556344018728</v>
      </c>
      <c r="C3224" s="12" t="s">
        <v>7794</v>
      </c>
      <c r="D3224" s="12" t="s">
        <v>1131</v>
      </c>
      <c r="E3224" s="6" t="s">
        <v>2126</v>
      </c>
      <c r="F3224" s="5">
        <f>decoded__2[[#This Row],[FRT_DEC]]-B3223</f>
        <v>5</v>
      </c>
      <c r="G3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INFO]]))),G3223)</f>
        <v>69</v>
      </c>
    </row>
    <row r="3225" spans="1:7" x14ac:dyDescent="0.25">
      <c r="A3225" s="12" t="s">
        <v>3576</v>
      </c>
      <c r="B3225" s="19">
        <v>1556344018734</v>
      </c>
      <c r="C3225" s="12" t="s">
        <v>7795</v>
      </c>
      <c r="D3225" s="12" t="s">
        <v>97</v>
      </c>
      <c r="E3225" s="6" t="s">
        <v>2127</v>
      </c>
      <c r="F3225" s="5">
        <f>decoded__2[[#This Row],[FRT_DEC]]-B3224</f>
        <v>6</v>
      </c>
      <c r="G3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INFO]]))),G3224)</f>
        <v>69</v>
      </c>
    </row>
    <row r="3226" spans="1:7" x14ac:dyDescent="0.25">
      <c r="A3226" s="12" t="s">
        <v>3577</v>
      </c>
      <c r="B3226" s="19">
        <v>1556344018749</v>
      </c>
      <c r="C3226" s="12" t="s">
        <v>7796</v>
      </c>
      <c r="D3226" s="12" t="s">
        <v>10</v>
      </c>
      <c r="E3226" s="6" t="s">
        <v>7797</v>
      </c>
      <c r="F3226" s="5">
        <f>decoded__2[[#This Row],[FRT_DEC]]-B3225</f>
        <v>15</v>
      </c>
      <c r="G3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INFO]]))),G3225)</f>
        <v>69</v>
      </c>
    </row>
    <row r="3227" spans="1:7" x14ac:dyDescent="0.25">
      <c r="A3227" s="12" t="s">
        <v>3578</v>
      </c>
      <c r="B3227" s="19">
        <v>1556344018752</v>
      </c>
      <c r="C3227" s="12" t="s">
        <v>7798</v>
      </c>
      <c r="D3227" s="12" t="s">
        <v>10</v>
      </c>
      <c r="E3227" s="6" t="s">
        <v>7797</v>
      </c>
      <c r="F3227" s="5">
        <f>decoded__2[[#This Row],[FRT_DEC]]-B3226</f>
        <v>3</v>
      </c>
      <c r="G3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INFO]]))),G3226)</f>
        <v>69</v>
      </c>
    </row>
    <row r="3228" spans="1:7" x14ac:dyDescent="0.25">
      <c r="A3228" s="12" t="s">
        <v>3579</v>
      </c>
      <c r="B3228" s="19">
        <v>1556344018755</v>
      </c>
      <c r="C3228" s="12" t="s">
        <v>7799</v>
      </c>
      <c r="D3228" s="12" t="s">
        <v>10</v>
      </c>
      <c r="E3228" s="6" t="s">
        <v>7800</v>
      </c>
      <c r="F3228" s="5">
        <f>decoded__2[[#This Row],[FRT_DEC]]-B3227</f>
        <v>3</v>
      </c>
      <c r="G3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INFO]]))),G3227)</f>
        <v>69</v>
      </c>
    </row>
    <row r="3229" spans="1:7" x14ac:dyDescent="0.25">
      <c r="A3229" s="12" t="s">
        <v>3580</v>
      </c>
      <c r="B3229" s="19">
        <v>1556344018759</v>
      </c>
      <c r="C3229" s="12" t="s">
        <v>7801</v>
      </c>
      <c r="D3229" s="12" t="s">
        <v>1131</v>
      </c>
      <c r="E3229" s="6" t="s">
        <v>2128</v>
      </c>
      <c r="F3229" s="5">
        <f>decoded__2[[#This Row],[FRT_DEC]]-B3228</f>
        <v>4</v>
      </c>
      <c r="G3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INFO]]))),G3228)</f>
        <v>69</v>
      </c>
    </row>
    <row r="3230" spans="1:7" x14ac:dyDescent="0.25">
      <c r="A3230" s="12" t="s">
        <v>3581</v>
      </c>
      <c r="B3230" s="19">
        <v>1556344018761</v>
      </c>
      <c r="C3230" s="12" t="s">
        <v>7802</v>
      </c>
      <c r="D3230" s="12" t="s">
        <v>1131</v>
      </c>
      <c r="E3230" s="6" t="s">
        <v>2128</v>
      </c>
      <c r="F3230" s="5">
        <f>decoded__2[[#This Row],[FRT_DEC]]-B3229</f>
        <v>2</v>
      </c>
      <c r="G3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INFO]]))),G3229)</f>
        <v>69</v>
      </c>
    </row>
    <row r="3231" spans="1:7" x14ac:dyDescent="0.25">
      <c r="A3231" s="12" t="s">
        <v>3582</v>
      </c>
      <c r="B3231" s="19">
        <v>1556344018766</v>
      </c>
      <c r="C3231" s="12" t="s">
        <v>7803</v>
      </c>
      <c r="D3231" s="12" t="s">
        <v>97</v>
      </c>
      <c r="E3231" s="6" t="s">
        <v>2129</v>
      </c>
      <c r="F3231" s="5">
        <f>decoded__2[[#This Row],[FRT_DEC]]-B3230</f>
        <v>5</v>
      </c>
      <c r="G3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INFO]]))),G3230)</f>
        <v>69</v>
      </c>
    </row>
    <row r="3232" spans="1:7" x14ac:dyDescent="0.25">
      <c r="A3232" s="12" t="s">
        <v>3583</v>
      </c>
      <c r="B3232" s="19">
        <v>1556344018771</v>
      </c>
      <c r="C3232" s="12" t="s">
        <v>7804</v>
      </c>
      <c r="D3232" s="12" t="s">
        <v>16</v>
      </c>
      <c r="E3232" s="6" t="s">
        <v>7805</v>
      </c>
      <c r="F3232" s="5">
        <f>decoded__2[[#This Row],[FRT_DEC]]-B3231</f>
        <v>5</v>
      </c>
      <c r="G3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INFO]]))),G3231)</f>
        <v>70</v>
      </c>
    </row>
    <row r="3233" spans="1:7" x14ac:dyDescent="0.25">
      <c r="A3233" s="12" t="s">
        <v>3584</v>
      </c>
      <c r="B3233" s="19">
        <v>1556344018776</v>
      </c>
      <c r="C3233" s="12" t="s">
        <v>7806</v>
      </c>
      <c r="D3233" s="12" t="s">
        <v>97</v>
      </c>
      <c r="E3233" s="6" t="s">
        <v>2130</v>
      </c>
      <c r="F3233" s="5">
        <f>decoded__2[[#This Row],[FRT_DEC]]-B3232</f>
        <v>5</v>
      </c>
      <c r="G3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INFO]]))),G3232)</f>
        <v>70</v>
      </c>
    </row>
    <row r="3234" spans="1:7" x14ac:dyDescent="0.25">
      <c r="A3234" s="12" t="s">
        <v>3585</v>
      </c>
      <c r="B3234" s="19">
        <v>1556344018802</v>
      </c>
      <c r="C3234" s="12" t="s">
        <v>7807</v>
      </c>
      <c r="D3234" s="12" t="s">
        <v>11</v>
      </c>
      <c r="E3234" s="6" t="s">
        <v>4006</v>
      </c>
      <c r="F3234" s="5">
        <f>decoded__2[[#This Row],[FRT_DEC]]-B3233</f>
        <v>26</v>
      </c>
      <c r="G3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INFO]]))),G3233)</f>
        <v>70</v>
      </c>
    </row>
    <row r="3235" spans="1:7" x14ac:dyDescent="0.25">
      <c r="A3235" s="12" t="s">
        <v>3586</v>
      </c>
      <c r="B3235" s="19">
        <v>1556344018811</v>
      </c>
      <c r="C3235" s="12" t="s">
        <v>7808</v>
      </c>
      <c r="D3235" s="12" t="s">
        <v>52</v>
      </c>
      <c r="E3235" s="6" t="s">
        <v>2078</v>
      </c>
      <c r="F3235" s="5">
        <f>decoded__2[[#This Row],[FRT_DEC]]-B3234</f>
        <v>9</v>
      </c>
      <c r="G3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INFO]]))),G3234)</f>
        <v>70</v>
      </c>
    </row>
    <row r="3236" spans="1:7" x14ac:dyDescent="0.25">
      <c r="A3236" s="12" t="s">
        <v>3587</v>
      </c>
      <c r="B3236" s="19">
        <v>1556344018813</v>
      </c>
      <c r="C3236" s="12" t="s">
        <v>7809</v>
      </c>
      <c r="D3236" s="12" t="s">
        <v>2079</v>
      </c>
      <c r="E3236" s="6" t="s">
        <v>7810</v>
      </c>
      <c r="F3236" s="5">
        <f>decoded__2[[#This Row],[FRT_DEC]]-B3235</f>
        <v>2</v>
      </c>
      <c r="G3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INFO]]))),G3235)</f>
        <v>70</v>
      </c>
    </row>
    <row r="3237" spans="1:7" x14ac:dyDescent="0.25">
      <c r="A3237" s="12" t="s">
        <v>3588</v>
      </c>
      <c r="B3237" s="19">
        <v>1556344018838</v>
      </c>
      <c r="C3237" s="12" t="s">
        <v>7811</v>
      </c>
      <c r="D3237" s="12" t="s">
        <v>12</v>
      </c>
      <c r="E3237" s="6" t="s">
        <v>4</v>
      </c>
      <c r="F3237" s="5">
        <f>decoded__2[[#This Row],[FRT_DEC]]-B3236</f>
        <v>25</v>
      </c>
      <c r="G3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INFO]]))),G3236)</f>
        <v>70</v>
      </c>
    </row>
    <row r="3238" spans="1:7" x14ac:dyDescent="0.25">
      <c r="A3238" s="12" t="s">
        <v>3589</v>
      </c>
      <c r="B3238" s="19">
        <v>1556344018842</v>
      </c>
      <c r="C3238" s="12" t="s">
        <v>7812</v>
      </c>
      <c r="D3238" s="12" t="s">
        <v>8</v>
      </c>
      <c r="E3238" s="6" t="s">
        <v>4078</v>
      </c>
      <c r="F3238" s="5">
        <f>decoded__2[[#This Row],[FRT_DEC]]-B3237</f>
        <v>4</v>
      </c>
      <c r="G3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INFO]]))),G3237)</f>
        <v>70</v>
      </c>
    </row>
    <row r="3239" spans="1:7" x14ac:dyDescent="0.25">
      <c r="A3239" s="12" t="s">
        <v>3590</v>
      </c>
      <c r="B3239" s="19">
        <v>1556344019194</v>
      </c>
      <c r="C3239" s="12" t="s">
        <v>7813</v>
      </c>
      <c r="D3239" s="12" t="s">
        <v>12</v>
      </c>
      <c r="E3239" s="6" t="s">
        <v>4</v>
      </c>
      <c r="F3239" s="5">
        <f>decoded__2[[#This Row],[FRT_DEC]]-B3238</f>
        <v>352</v>
      </c>
      <c r="G3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INFO]]))),G3238)</f>
        <v>70</v>
      </c>
    </row>
    <row r="3240" spans="1:7" x14ac:dyDescent="0.25">
      <c r="A3240" s="12" t="s">
        <v>3591</v>
      </c>
      <c r="B3240" s="19">
        <v>1556344019198</v>
      </c>
      <c r="C3240" s="12" t="s">
        <v>7814</v>
      </c>
      <c r="D3240" s="12" t="s">
        <v>8</v>
      </c>
      <c r="E3240" s="6" t="s">
        <v>4089</v>
      </c>
      <c r="F3240" s="5">
        <f>decoded__2[[#This Row],[FRT_DEC]]-B3239</f>
        <v>4</v>
      </c>
      <c r="G3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INFO]]))),G3239)</f>
        <v>70</v>
      </c>
    </row>
    <row r="3241" spans="1:7" x14ac:dyDescent="0.25">
      <c r="A3241" s="12" t="s">
        <v>3592</v>
      </c>
      <c r="B3241" s="19">
        <v>1556344019374</v>
      </c>
      <c r="C3241" s="12" t="s">
        <v>7815</v>
      </c>
      <c r="D3241" s="12" t="s">
        <v>13</v>
      </c>
      <c r="E3241" s="6" t="s">
        <v>5</v>
      </c>
      <c r="F3241" s="5">
        <f>decoded__2[[#This Row],[FRT_DEC]]-B3240</f>
        <v>176</v>
      </c>
      <c r="G3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INFO]]))),G3240)</f>
        <v>70</v>
      </c>
    </row>
    <row r="3242" spans="1:7" x14ac:dyDescent="0.25">
      <c r="A3242" s="12" t="s">
        <v>3593</v>
      </c>
      <c r="B3242" s="19">
        <v>1556344019378</v>
      </c>
      <c r="C3242" s="12" t="s">
        <v>7816</v>
      </c>
      <c r="D3242" s="12" t="s">
        <v>11</v>
      </c>
      <c r="E3242" s="6" t="s">
        <v>4010</v>
      </c>
      <c r="F3242" s="5">
        <f>decoded__2[[#This Row],[FRT_DEC]]-B3241</f>
        <v>4</v>
      </c>
      <c r="G3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INFO]]))),G3241)</f>
        <v>70</v>
      </c>
    </row>
    <row r="3243" spans="1:7" x14ac:dyDescent="0.25">
      <c r="A3243" s="12" t="s">
        <v>3594</v>
      </c>
      <c r="B3243" s="19">
        <v>1556344019450</v>
      </c>
      <c r="C3243" s="12" t="s">
        <v>7817</v>
      </c>
      <c r="D3243" s="12" t="s">
        <v>12</v>
      </c>
      <c r="E3243" s="6" t="s">
        <v>4</v>
      </c>
      <c r="F3243" s="5">
        <f>decoded__2[[#This Row],[FRT_DEC]]-B3242</f>
        <v>72</v>
      </c>
      <c r="G3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INFO]]))),G3242)</f>
        <v>70</v>
      </c>
    </row>
    <row r="3244" spans="1:7" x14ac:dyDescent="0.25">
      <c r="A3244" s="12" t="s">
        <v>3595</v>
      </c>
      <c r="B3244" s="19">
        <v>1556344019454</v>
      </c>
      <c r="C3244" s="12" t="s">
        <v>7818</v>
      </c>
      <c r="D3244" s="12" t="s">
        <v>14</v>
      </c>
      <c r="E3244" s="6" t="s">
        <v>6</v>
      </c>
      <c r="F3244" s="5">
        <f>decoded__2[[#This Row],[FRT_DEC]]-B3243</f>
        <v>4</v>
      </c>
      <c r="G3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INFO]]))),G3243)</f>
        <v>70</v>
      </c>
    </row>
    <row r="3245" spans="1:7" x14ac:dyDescent="0.25">
      <c r="A3245" s="12" t="s">
        <v>3596</v>
      </c>
      <c r="B3245" s="19">
        <v>1556344019462</v>
      </c>
      <c r="C3245" s="12" t="s">
        <v>7819</v>
      </c>
      <c r="D3245" s="12" t="s">
        <v>14</v>
      </c>
      <c r="E3245" s="6" t="s">
        <v>71</v>
      </c>
      <c r="F3245" s="5">
        <f>decoded__2[[#This Row],[FRT_DEC]]-B3244</f>
        <v>8</v>
      </c>
      <c r="G3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INFO]]))),G3244)</f>
        <v>70</v>
      </c>
    </row>
    <row r="3246" spans="1:7" x14ac:dyDescent="0.25">
      <c r="A3246" s="12" t="s">
        <v>3597</v>
      </c>
      <c r="B3246" s="19">
        <v>1556344019478</v>
      </c>
      <c r="C3246" s="12" t="s">
        <v>7820</v>
      </c>
      <c r="D3246" s="12" t="s">
        <v>73</v>
      </c>
      <c r="E3246" s="6" t="s">
        <v>2080</v>
      </c>
      <c r="F3246" s="5">
        <f>decoded__2[[#This Row],[FRT_DEC]]-B3245</f>
        <v>16</v>
      </c>
      <c r="G3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INFO]]))),G3245)</f>
        <v>70</v>
      </c>
    </row>
    <row r="3247" spans="1:7" x14ac:dyDescent="0.25">
      <c r="A3247" s="12" t="s">
        <v>3598</v>
      </c>
      <c r="B3247" s="19">
        <v>1556344019482</v>
      </c>
      <c r="C3247" s="12" t="s">
        <v>7821</v>
      </c>
      <c r="D3247" s="12" t="s">
        <v>2081</v>
      </c>
      <c r="E3247" s="6" t="s">
        <v>2083</v>
      </c>
      <c r="F3247" s="5">
        <f>decoded__2[[#This Row],[FRT_DEC]]-B3246</f>
        <v>4</v>
      </c>
      <c r="G3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INFO]]))),G3246)</f>
        <v>70</v>
      </c>
    </row>
    <row r="3248" spans="1:7" x14ac:dyDescent="0.25">
      <c r="A3248" s="12" t="s">
        <v>3599</v>
      </c>
      <c r="B3248" s="19">
        <v>1556344019486</v>
      </c>
      <c r="C3248" s="12" t="s">
        <v>7822</v>
      </c>
      <c r="D3248" s="12" t="s">
        <v>8</v>
      </c>
      <c r="E3248" s="6" t="s">
        <v>4090</v>
      </c>
      <c r="F3248" s="5">
        <f>decoded__2[[#This Row],[FRT_DEC]]-B3247</f>
        <v>4</v>
      </c>
      <c r="G3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INFO]]))),G3247)</f>
        <v>70</v>
      </c>
    </row>
    <row r="3249" spans="1:7" x14ac:dyDescent="0.25">
      <c r="A3249" s="12" t="s">
        <v>3600</v>
      </c>
      <c r="B3249" s="19">
        <v>1556344019874</v>
      </c>
      <c r="C3249" s="12" t="s">
        <v>7823</v>
      </c>
      <c r="D3249" s="12" t="s">
        <v>55</v>
      </c>
      <c r="E3249" s="6" t="s">
        <v>3772</v>
      </c>
      <c r="F3249" s="5">
        <f>decoded__2[[#This Row],[FRT_DEC]]-B3248</f>
        <v>388</v>
      </c>
      <c r="G3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INFO]]))),G3248)</f>
        <v>70</v>
      </c>
    </row>
    <row r="3250" spans="1:7" x14ac:dyDescent="0.25">
      <c r="A3250" s="12" t="s">
        <v>3601</v>
      </c>
      <c r="B3250" s="19">
        <v>1556344019876</v>
      </c>
      <c r="C3250" s="12" t="s">
        <v>7824</v>
      </c>
      <c r="D3250" s="12" t="s">
        <v>3743</v>
      </c>
      <c r="E3250" s="6" t="s">
        <v>7825</v>
      </c>
      <c r="F3250" s="5">
        <f>decoded__2[[#This Row],[FRT_DEC]]-B3249</f>
        <v>2</v>
      </c>
      <c r="G3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INFO]]))),G3249)</f>
        <v>70</v>
      </c>
    </row>
    <row r="3251" spans="1:7" x14ac:dyDescent="0.25">
      <c r="A3251" s="12" t="s">
        <v>3602</v>
      </c>
      <c r="B3251" s="19">
        <v>1556344019879</v>
      </c>
      <c r="C3251" s="12" t="s">
        <v>7826</v>
      </c>
      <c r="D3251" s="12" t="s">
        <v>3743</v>
      </c>
      <c r="E3251" s="6" t="s">
        <v>3983</v>
      </c>
      <c r="F3251" s="5">
        <f>decoded__2[[#This Row],[FRT_DEC]]-B3250</f>
        <v>3</v>
      </c>
      <c r="G3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INFO]]))),G3250)</f>
        <v>70</v>
      </c>
    </row>
    <row r="3252" spans="1:7" x14ac:dyDescent="0.25">
      <c r="A3252" s="12" t="s">
        <v>3603</v>
      </c>
      <c r="B3252" s="19">
        <v>1556344019911</v>
      </c>
      <c r="C3252" s="12" t="s">
        <v>7827</v>
      </c>
      <c r="D3252" s="12" t="s">
        <v>267</v>
      </c>
      <c r="E3252" s="6" t="s">
        <v>1082</v>
      </c>
      <c r="F3252" s="5">
        <f>decoded__2[[#This Row],[FRT_DEC]]-B3251</f>
        <v>32</v>
      </c>
      <c r="G3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INFO]]))),G3251)</f>
        <v>70</v>
      </c>
    </row>
    <row r="3253" spans="1:7" x14ac:dyDescent="0.25">
      <c r="A3253" s="12" t="s">
        <v>3604</v>
      </c>
      <c r="B3253" s="19">
        <v>1556344019916</v>
      </c>
      <c r="C3253" s="12" t="s">
        <v>7828</v>
      </c>
      <c r="D3253" s="12" t="s">
        <v>269</v>
      </c>
      <c r="E3253" s="6" t="s">
        <v>4092</v>
      </c>
      <c r="F3253" s="5">
        <f>decoded__2[[#This Row],[FRT_DEC]]-B3252</f>
        <v>5</v>
      </c>
      <c r="G3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INFO]]))),G3252)</f>
        <v>70</v>
      </c>
    </row>
    <row r="3254" spans="1:7" x14ac:dyDescent="0.25">
      <c r="A3254" s="12" t="s">
        <v>3605</v>
      </c>
      <c r="B3254" s="19">
        <v>1556344019931</v>
      </c>
      <c r="C3254" s="12" t="s">
        <v>7829</v>
      </c>
      <c r="D3254" s="12" t="s">
        <v>11</v>
      </c>
      <c r="E3254" s="6" t="s">
        <v>4011</v>
      </c>
      <c r="F3254" s="5">
        <f>decoded__2[[#This Row],[FRT_DEC]]-B3253</f>
        <v>15</v>
      </c>
      <c r="G3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INFO]]))),G3253)</f>
        <v>70</v>
      </c>
    </row>
    <row r="3255" spans="1:7" x14ac:dyDescent="0.25">
      <c r="A3255" s="12" t="s">
        <v>3606</v>
      </c>
      <c r="B3255" s="19">
        <v>1556344019950</v>
      </c>
      <c r="C3255" s="12" t="s">
        <v>7830</v>
      </c>
      <c r="D3255" s="12" t="s">
        <v>52</v>
      </c>
      <c r="E3255" s="6" t="s">
        <v>56</v>
      </c>
      <c r="F3255" s="5">
        <f>decoded__2[[#This Row],[FRT_DEC]]-B3254</f>
        <v>19</v>
      </c>
      <c r="G3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INFO]]))),G3254)</f>
        <v>70</v>
      </c>
    </row>
    <row r="3256" spans="1:7" x14ac:dyDescent="0.25">
      <c r="A3256" s="12" t="s">
        <v>3607</v>
      </c>
      <c r="B3256" s="19">
        <v>1556344019957</v>
      </c>
      <c r="C3256" s="12" t="s">
        <v>7831</v>
      </c>
      <c r="D3256" s="12" t="s">
        <v>272</v>
      </c>
      <c r="E3256" s="6" t="s">
        <v>7832</v>
      </c>
      <c r="F3256" s="5">
        <f>decoded__2[[#This Row],[FRT_DEC]]-B3255</f>
        <v>7</v>
      </c>
      <c r="G3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INFO]]))),G3255)</f>
        <v>70</v>
      </c>
    </row>
    <row r="3257" spans="1:7" x14ac:dyDescent="0.25">
      <c r="A3257" s="12" t="s">
        <v>3608</v>
      </c>
      <c r="B3257" s="19">
        <v>1556344019964</v>
      </c>
      <c r="C3257" s="12" t="s">
        <v>7833</v>
      </c>
      <c r="D3257" s="12" t="s">
        <v>1131</v>
      </c>
      <c r="E3257" s="6" t="s">
        <v>3767</v>
      </c>
      <c r="F3257" s="5">
        <f>decoded__2[[#This Row],[FRT_DEC]]-B3256</f>
        <v>7</v>
      </c>
      <c r="G3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INFO]]))),G3256)</f>
        <v>70</v>
      </c>
    </row>
    <row r="3258" spans="1:7" x14ac:dyDescent="0.25">
      <c r="A3258" s="12" t="s">
        <v>3609</v>
      </c>
      <c r="B3258" s="19">
        <v>1556344019969</v>
      </c>
      <c r="C3258" s="12" t="s">
        <v>7834</v>
      </c>
      <c r="D3258" s="12" t="s">
        <v>97</v>
      </c>
      <c r="E3258" s="6" t="s">
        <v>2131</v>
      </c>
      <c r="F3258" s="5">
        <f>decoded__2[[#This Row],[FRT_DEC]]-B3257</f>
        <v>5</v>
      </c>
      <c r="G3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INFO]]))),G3257)</f>
        <v>70</v>
      </c>
    </row>
    <row r="3259" spans="1:7" x14ac:dyDescent="0.25">
      <c r="A3259" s="12" t="s">
        <v>3610</v>
      </c>
      <c r="B3259" s="19">
        <v>1556344019989</v>
      </c>
      <c r="C3259" s="12" t="s">
        <v>7835</v>
      </c>
      <c r="D3259" s="12" t="s">
        <v>3726</v>
      </c>
      <c r="E3259" s="6" t="s">
        <v>7836</v>
      </c>
      <c r="F3259" s="5">
        <f>decoded__2[[#This Row],[FRT_DEC]]-B3258</f>
        <v>20</v>
      </c>
      <c r="G3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INFO]]))),G3258)</f>
        <v>70</v>
      </c>
    </row>
    <row r="3260" spans="1:7" x14ac:dyDescent="0.25">
      <c r="A3260" s="12" t="s">
        <v>3611</v>
      </c>
      <c r="B3260" s="19">
        <v>1556344019993</v>
      </c>
      <c r="C3260" s="12" t="s">
        <v>7837</v>
      </c>
      <c r="D3260" s="12" t="s">
        <v>3726</v>
      </c>
      <c r="E3260" s="6" t="s">
        <v>3986</v>
      </c>
      <c r="F3260" s="5">
        <f>decoded__2[[#This Row],[FRT_DEC]]-B3259</f>
        <v>4</v>
      </c>
      <c r="G3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INFO]]))),G3259)</f>
        <v>70</v>
      </c>
    </row>
    <row r="3261" spans="1:7" x14ac:dyDescent="0.25">
      <c r="A3261" s="12" t="s">
        <v>3612</v>
      </c>
      <c r="B3261" s="19">
        <v>1556344021224</v>
      </c>
      <c r="C3261" s="12" t="s">
        <v>7838</v>
      </c>
      <c r="D3261" s="12" t="s">
        <v>275</v>
      </c>
      <c r="E3261" s="6" t="s">
        <v>7839</v>
      </c>
      <c r="F3261" s="5">
        <f>decoded__2[[#This Row],[FRT_DEC]]-B3260</f>
        <v>1231</v>
      </c>
      <c r="G3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INFO]]))),G3260)</f>
        <v>70</v>
      </c>
    </row>
    <row r="3262" spans="1:7" x14ac:dyDescent="0.25">
      <c r="A3262" s="12" t="s">
        <v>3613</v>
      </c>
      <c r="B3262" s="19">
        <v>1556344021264</v>
      </c>
      <c r="C3262" s="12" t="s">
        <v>7840</v>
      </c>
      <c r="D3262" s="12" t="s">
        <v>12</v>
      </c>
      <c r="E3262" s="6" t="s">
        <v>4</v>
      </c>
      <c r="F3262" s="5">
        <f>decoded__2[[#This Row],[FRT_DEC]]-B3261</f>
        <v>40</v>
      </c>
      <c r="G3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INFO]]))),G3261)</f>
        <v>70</v>
      </c>
    </row>
    <row r="3263" spans="1:7" x14ac:dyDescent="0.25">
      <c r="A3263" s="12" t="s">
        <v>3614</v>
      </c>
      <c r="B3263" s="19">
        <v>1556344021269</v>
      </c>
      <c r="C3263" s="12" t="s">
        <v>7841</v>
      </c>
      <c r="D3263" s="12" t="s">
        <v>8</v>
      </c>
      <c r="E3263" s="6" t="s">
        <v>4080</v>
      </c>
      <c r="F3263" s="5">
        <f>decoded__2[[#This Row],[FRT_DEC]]-B3262</f>
        <v>5</v>
      </c>
      <c r="G3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INFO]]))),G3262)</f>
        <v>70</v>
      </c>
    </row>
    <row r="3264" spans="1:7" x14ac:dyDescent="0.25">
      <c r="A3264" s="12" t="s">
        <v>3615</v>
      </c>
      <c r="B3264" s="19">
        <v>1556344022553</v>
      </c>
      <c r="C3264" s="12" t="s">
        <v>7842</v>
      </c>
      <c r="D3264" s="12" t="s">
        <v>15</v>
      </c>
      <c r="E3264" s="6" t="s">
        <v>7843</v>
      </c>
      <c r="F3264" s="5">
        <f>decoded__2[[#This Row],[FRT_DEC]]-B3263</f>
        <v>1284</v>
      </c>
      <c r="G3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INFO]]))),G3263)</f>
        <v>70</v>
      </c>
    </row>
    <row r="3265" spans="1:7" x14ac:dyDescent="0.25">
      <c r="A3265" s="12" t="s">
        <v>3616</v>
      </c>
      <c r="B3265" s="19">
        <v>1556344022555</v>
      </c>
      <c r="C3265" s="12" t="s">
        <v>7844</v>
      </c>
      <c r="D3265" s="12" t="s">
        <v>15</v>
      </c>
      <c r="E3265" s="6" t="s">
        <v>3987</v>
      </c>
      <c r="F3265" s="5">
        <f>decoded__2[[#This Row],[FRT_DEC]]-B3264</f>
        <v>2</v>
      </c>
      <c r="G3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INFO]]))),G3264)</f>
        <v>70</v>
      </c>
    </row>
    <row r="3266" spans="1:7" x14ac:dyDescent="0.25">
      <c r="A3266" s="12" t="s">
        <v>3617</v>
      </c>
      <c r="B3266" s="19">
        <v>1556344022558</v>
      </c>
      <c r="C3266" s="12" t="s">
        <v>7845</v>
      </c>
      <c r="D3266" s="12" t="s">
        <v>3744</v>
      </c>
      <c r="E3266" s="6" t="s">
        <v>7846</v>
      </c>
      <c r="F3266" s="5">
        <f>decoded__2[[#This Row],[FRT_DEC]]-B3265</f>
        <v>3</v>
      </c>
      <c r="G3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INFO]]))),G3265)</f>
        <v>70</v>
      </c>
    </row>
    <row r="3267" spans="1:7" x14ac:dyDescent="0.25">
      <c r="A3267" s="12" t="s">
        <v>3618</v>
      </c>
      <c r="B3267" s="19">
        <v>1556344022562</v>
      </c>
      <c r="C3267" s="12" t="s">
        <v>7847</v>
      </c>
      <c r="D3267" s="12" t="s">
        <v>3744</v>
      </c>
      <c r="E3267" s="6" t="s">
        <v>3988</v>
      </c>
      <c r="F3267" s="5">
        <f>decoded__2[[#This Row],[FRT_DEC]]-B3266</f>
        <v>4</v>
      </c>
      <c r="G3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INFO]]))),G3266)</f>
        <v>70</v>
      </c>
    </row>
    <row r="3268" spans="1:7" x14ac:dyDescent="0.25">
      <c r="A3268" s="12" t="s">
        <v>3619</v>
      </c>
      <c r="B3268" s="19">
        <v>1556344022596</v>
      </c>
      <c r="C3268" s="12" t="s">
        <v>7848</v>
      </c>
      <c r="D3268" s="12" t="s">
        <v>3765</v>
      </c>
      <c r="E3268" s="6" t="s">
        <v>3766</v>
      </c>
      <c r="F3268" s="5">
        <f>decoded__2[[#This Row],[FRT_DEC]]-B3267</f>
        <v>34</v>
      </c>
      <c r="G3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INFO]]))),G3267)</f>
        <v>70</v>
      </c>
    </row>
    <row r="3269" spans="1:7" ht="30" x14ac:dyDescent="0.25">
      <c r="A3269" s="12" t="s">
        <v>3620</v>
      </c>
      <c r="B3269" s="19">
        <v>1556344022598</v>
      </c>
      <c r="C3269" s="12" t="s">
        <v>7849</v>
      </c>
      <c r="D3269" s="12" t="s">
        <v>267</v>
      </c>
      <c r="E3269" s="6" t="s">
        <v>281</v>
      </c>
      <c r="F3269" s="5">
        <f>decoded__2[[#This Row],[FRT_DEC]]-B3268</f>
        <v>2</v>
      </c>
      <c r="G3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INFO]]))),G3268)</f>
        <v>70</v>
      </c>
    </row>
    <row r="3270" spans="1:7" x14ac:dyDescent="0.25">
      <c r="A3270" s="12" t="s">
        <v>3621</v>
      </c>
      <c r="B3270" s="19">
        <v>1556344022601</v>
      </c>
      <c r="C3270" s="12" t="s">
        <v>7850</v>
      </c>
      <c r="D3270" s="12" t="s">
        <v>269</v>
      </c>
      <c r="E3270" s="6" t="s">
        <v>283</v>
      </c>
      <c r="F3270" s="5">
        <f>decoded__2[[#This Row],[FRT_DEC]]-B3269</f>
        <v>3</v>
      </c>
      <c r="G3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INFO]]))),G3269)</f>
        <v>70</v>
      </c>
    </row>
    <row r="3271" spans="1:7" x14ac:dyDescent="0.25">
      <c r="A3271" s="12" t="s">
        <v>3622</v>
      </c>
      <c r="B3271" s="19">
        <v>1556344022606</v>
      </c>
      <c r="C3271" s="12" t="s">
        <v>7851</v>
      </c>
      <c r="D3271" s="12" t="s">
        <v>1131</v>
      </c>
      <c r="E3271" s="6" t="s">
        <v>2132</v>
      </c>
      <c r="F3271" s="5">
        <f>decoded__2[[#This Row],[FRT_DEC]]-B3270</f>
        <v>5</v>
      </c>
      <c r="G3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INFO]]))),G3270)</f>
        <v>70</v>
      </c>
    </row>
    <row r="3272" spans="1:7" x14ac:dyDescent="0.25">
      <c r="A3272" s="12" t="s">
        <v>3623</v>
      </c>
      <c r="B3272" s="19">
        <v>1556344022611</v>
      </c>
      <c r="C3272" s="12" t="s">
        <v>7852</v>
      </c>
      <c r="D3272" s="12" t="s">
        <v>97</v>
      </c>
      <c r="E3272" s="6" t="s">
        <v>2133</v>
      </c>
      <c r="F3272" s="5">
        <f>decoded__2[[#This Row],[FRT_DEC]]-B3271</f>
        <v>5</v>
      </c>
      <c r="G3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INFO]]))),G3271)</f>
        <v>70</v>
      </c>
    </row>
    <row r="3273" spans="1:7" x14ac:dyDescent="0.25">
      <c r="A3273" s="12" t="s">
        <v>3624</v>
      </c>
      <c r="B3273" s="19">
        <v>1556344022615</v>
      </c>
      <c r="C3273" s="12" t="s">
        <v>7853</v>
      </c>
      <c r="D3273" s="12" t="s">
        <v>97</v>
      </c>
      <c r="E3273" s="6" t="s">
        <v>2134</v>
      </c>
      <c r="F3273" s="5">
        <f>decoded__2[[#This Row],[FRT_DEC]]-B3272</f>
        <v>4</v>
      </c>
      <c r="G3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INFO]]))),G3272)</f>
        <v>70</v>
      </c>
    </row>
    <row r="3274" spans="1:7" x14ac:dyDescent="0.25">
      <c r="A3274" s="12" t="s">
        <v>3625</v>
      </c>
      <c r="B3274" s="19">
        <v>1556344022627</v>
      </c>
      <c r="C3274" s="12" t="s">
        <v>7854</v>
      </c>
      <c r="D3274" s="12" t="s">
        <v>272</v>
      </c>
      <c r="E3274" s="6" t="s">
        <v>7855</v>
      </c>
      <c r="F3274" s="5">
        <f>decoded__2[[#This Row],[FRT_DEC]]-B3273</f>
        <v>12</v>
      </c>
      <c r="G3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INFO]]))),G3273)</f>
        <v>70</v>
      </c>
    </row>
    <row r="3275" spans="1:7" x14ac:dyDescent="0.25">
      <c r="A3275" s="12" t="s">
        <v>3626</v>
      </c>
      <c r="B3275" s="19">
        <v>1556344023157</v>
      </c>
      <c r="C3275" s="12" t="s">
        <v>7856</v>
      </c>
      <c r="D3275" s="12" t="s">
        <v>1131</v>
      </c>
      <c r="E3275" s="6" t="s">
        <v>2135</v>
      </c>
      <c r="F3275" s="5">
        <f>decoded__2[[#This Row],[FRT_DEC]]-B3274</f>
        <v>530</v>
      </c>
      <c r="G3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INFO]]))),G3274)</f>
        <v>70</v>
      </c>
    </row>
    <row r="3276" spans="1:7" x14ac:dyDescent="0.25">
      <c r="A3276" s="12" t="s">
        <v>3627</v>
      </c>
      <c r="B3276" s="19">
        <v>1556344023162</v>
      </c>
      <c r="C3276" s="12" t="s">
        <v>7857</v>
      </c>
      <c r="D3276" s="12" t="s">
        <v>97</v>
      </c>
      <c r="E3276" s="6" t="s">
        <v>2136</v>
      </c>
      <c r="F3276" s="5">
        <f>decoded__2[[#This Row],[FRT_DEC]]-B3275</f>
        <v>5</v>
      </c>
      <c r="G3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INFO]]))),G3275)</f>
        <v>70</v>
      </c>
    </row>
    <row r="3277" spans="1:7" x14ac:dyDescent="0.25">
      <c r="A3277" s="12" t="s">
        <v>3628</v>
      </c>
      <c r="B3277" s="19">
        <v>1556344023174</v>
      </c>
      <c r="C3277" s="12" t="s">
        <v>7858</v>
      </c>
      <c r="D3277" s="12" t="s">
        <v>3727</v>
      </c>
      <c r="E3277" s="6" t="s">
        <v>7859</v>
      </c>
      <c r="F3277" s="5">
        <f>decoded__2[[#This Row],[FRT_DEC]]-B3276</f>
        <v>12</v>
      </c>
      <c r="G3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INFO]]))),G3276)</f>
        <v>70</v>
      </c>
    </row>
    <row r="3278" spans="1:7" x14ac:dyDescent="0.25">
      <c r="A3278" s="12" t="s">
        <v>3629</v>
      </c>
      <c r="B3278" s="19">
        <v>1556344023331</v>
      </c>
      <c r="C3278" s="12" t="s">
        <v>7860</v>
      </c>
      <c r="D3278" s="12" t="s">
        <v>289</v>
      </c>
      <c r="E3278" s="6" t="s">
        <v>7861</v>
      </c>
      <c r="F3278" s="5">
        <f>decoded__2[[#This Row],[FRT_DEC]]-B3277</f>
        <v>157</v>
      </c>
      <c r="G3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INFO]]))),G3277)</f>
        <v>70</v>
      </c>
    </row>
    <row r="3279" spans="1:7" x14ac:dyDescent="0.25">
      <c r="A3279" s="12" t="s">
        <v>3630</v>
      </c>
      <c r="B3279" s="19">
        <v>1556344024458</v>
      </c>
      <c r="C3279" s="12" t="s">
        <v>7862</v>
      </c>
      <c r="D3279" s="12" t="s">
        <v>13</v>
      </c>
      <c r="E3279" s="6" t="s">
        <v>5</v>
      </c>
      <c r="F3279" s="5">
        <f>decoded__2[[#This Row],[FRT_DEC]]-B3278</f>
        <v>1127</v>
      </c>
      <c r="G3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INFO]]))),G3278)</f>
        <v>70</v>
      </c>
    </row>
    <row r="3280" spans="1:7" x14ac:dyDescent="0.25">
      <c r="A3280" s="12" t="s">
        <v>3631</v>
      </c>
      <c r="B3280" s="19">
        <v>1556344024462</v>
      </c>
      <c r="C3280" s="12" t="s">
        <v>7863</v>
      </c>
      <c r="D3280" s="12" t="s">
        <v>11</v>
      </c>
      <c r="E3280" s="6" t="s">
        <v>4021</v>
      </c>
      <c r="F3280" s="5">
        <f>decoded__2[[#This Row],[FRT_DEC]]-B3279</f>
        <v>4</v>
      </c>
      <c r="G3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INFO]]))),G3279)</f>
        <v>70</v>
      </c>
    </row>
    <row r="3281" spans="1:7" x14ac:dyDescent="0.25">
      <c r="A3281" s="12" t="s">
        <v>3632</v>
      </c>
      <c r="B3281" s="19">
        <v>1556344024503</v>
      </c>
      <c r="C3281" s="12" t="s">
        <v>7864</v>
      </c>
      <c r="D3281" s="12" t="s">
        <v>12</v>
      </c>
      <c r="E3281" s="6" t="s">
        <v>4</v>
      </c>
      <c r="F3281" s="5">
        <f>decoded__2[[#This Row],[FRT_DEC]]-B3280</f>
        <v>41</v>
      </c>
      <c r="G3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INFO]]))),G3280)</f>
        <v>70</v>
      </c>
    </row>
    <row r="3282" spans="1:7" x14ac:dyDescent="0.25">
      <c r="A3282" s="12" t="s">
        <v>3633</v>
      </c>
      <c r="B3282" s="19">
        <v>1556344024507</v>
      </c>
      <c r="C3282" s="12" t="s">
        <v>7865</v>
      </c>
      <c r="D3282" s="12" t="s">
        <v>14</v>
      </c>
      <c r="E3282" s="6" t="s">
        <v>6</v>
      </c>
      <c r="F3282" s="5">
        <f>decoded__2[[#This Row],[FRT_DEC]]-B3281</f>
        <v>4</v>
      </c>
      <c r="G3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INFO]]))),G3281)</f>
        <v>70</v>
      </c>
    </row>
    <row r="3283" spans="1:7" x14ac:dyDescent="0.25">
      <c r="A3283" s="12" t="s">
        <v>3634</v>
      </c>
      <c r="B3283" s="19">
        <v>1556344024514</v>
      </c>
      <c r="C3283" s="12" t="s">
        <v>7866</v>
      </c>
      <c r="D3283" s="12" t="s">
        <v>14</v>
      </c>
      <c r="E3283" s="6" t="s">
        <v>36</v>
      </c>
      <c r="F3283" s="5">
        <f>decoded__2[[#This Row],[FRT_DEC]]-B3282</f>
        <v>7</v>
      </c>
      <c r="G3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INFO]]))),G3282)</f>
        <v>70</v>
      </c>
    </row>
    <row r="3284" spans="1:7" x14ac:dyDescent="0.25">
      <c r="A3284" s="12" t="s">
        <v>3635</v>
      </c>
      <c r="B3284" s="19">
        <v>1556344024669</v>
      </c>
      <c r="C3284" s="12" t="s">
        <v>7867</v>
      </c>
      <c r="D3284" s="12" t="s">
        <v>109</v>
      </c>
      <c r="E3284" s="6" t="s">
        <v>4099</v>
      </c>
      <c r="F3284" s="5">
        <f>decoded__2[[#This Row],[FRT_DEC]]-B3283</f>
        <v>155</v>
      </c>
      <c r="G3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INFO]]))),G3283)</f>
        <v>70</v>
      </c>
    </row>
    <row r="3285" spans="1:7" x14ac:dyDescent="0.25">
      <c r="A3285" s="12" t="s">
        <v>3636</v>
      </c>
      <c r="B3285" s="19">
        <v>1556344024671</v>
      </c>
      <c r="C3285" s="12" t="s">
        <v>7868</v>
      </c>
      <c r="D3285" s="12" t="s">
        <v>3742</v>
      </c>
      <c r="E3285" s="6" t="s">
        <v>7869</v>
      </c>
      <c r="F3285" s="5">
        <f>decoded__2[[#This Row],[FRT_DEC]]-B3284</f>
        <v>2</v>
      </c>
      <c r="G3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INFO]]))),G3284)</f>
        <v>70</v>
      </c>
    </row>
    <row r="3286" spans="1:7" x14ac:dyDescent="0.25">
      <c r="A3286" s="12" t="s">
        <v>3637</v>
      </c>
      <c r="B3286" s="19">
        <v>1556344024674</v>
      </c>
      <c r="C3286" s="12" t="s">
        <v>7870</v>
      </c>
      <c r="D3286" s="12" t="s">
        <v>3742</v>
      </c>
      <c r="E3286" s="6" t="s">
        <v>3982</v>
      </c>
      <c r="F3286" s="5">
        <f>decoded__2[[#This Row],[FRT_DEC]]-B3285</f>
        <v>3</v>
      </c>
      <c r="G3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INFO]]))),G3285)</f>
        <v>70</v>
      </c>
    </row>
    <row r="3287" spans="1:7" x14ac:dyDescent="0.25">
      <c r="A3287" s="12" t="s">
        <v>3638</v>
      </c>
      <c r="B3287" s="19">
        <v>1556344024729</v>
      </c>
      <c r="C3287" s="12" t="s">
        <v>7871</v>
      </c>
      <c r="D3287" s="12" t="s">
        <v>1131</v>
      </c>
      <c r="E3287" s="6" t="s">
        <v>2137</v>
      </c>
      <c r="F3287" s="5">
        <f>decoded__2[[#This Row],[FRT_DEC]]-B3286</f>
        <v>55</v>
      </c>
      <c r="G3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INFO]]))),G3286)</f>
        <v>70</v>
      </c>
    </row>
    <row r="3288" spans="1:7" x14ac:dyDescent="0.25">
      <c r="A3288" s="12" t="s">
        <v>3639</v>
      </c>
      <c r="B3288" s="19">
        <v>1556344024735</v>
      </c>
      <c r="C3288" s="12" t="s">
        <v>7872</v>
      </c>
      <c r="D3288" s="12" t="s">
        <v>97</v>
      </c>
      <c r="E3288" s="6" t="s">
        <v>2138</v>
      </c>
      <c r="F3288" s="5">
        <f>decoded__2[[#This Row],[FRT_DEC]]-B3287</f>
        <v>6</v>
      </c>
      <c r="G3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INFO]]))),G3287)</f>
        <v>70</v>
      </c>
    </row>
    <row r="3289" spans="1:7" x14ac:dyDescent="0.25">
      <c r="A3289" s="12" t="s">
        <v>3640</v>
      </c>
      <c r="B3289" s="19">
        <v>1556344024752</v>
      </c>
      <c r="C3289" s="12" t="s">
        <v>7873</v>
      </c>
      <c r="D3289" s="12" t="s">
        <v>11</v>
      </c>
      <c r="E3289" s="6" t="s">
        <v>4008</v>
      </c>
      <c r="F3289" s="5">
        <f>decoded__2[[#This Row],[FRT_DEC]]-B3288</f>
        <v>17</v>
      </c>
      <c r="G3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INFO]]))),G3288)</f>
        <v>70</v>
      </c>
    </row>
    <row r="3290" spans="1:7" x14ac:dyDescent="0.25">
      <c r="A3290" s="12" t="s">
        <v>3641</v>
      </c>
      <c r="B3290" s="19">
        <v>1556344024770</v>
      </c>
      <c r="C3290" s="12" t="s">
        <v>7874</v>
      </c>
      <c r="D3290" s="12" t="s">
        <v>8</v>
      </c>
      <c r="E3290" s="6" t="s">
        <v>4105</v>
      </c>
      <c r="F3290" s="5">
        <f>decoded__2[[#This Row],[FRT_DEC]]-B3289</f>
        <v>18</v>
      </c>
      <c r="G3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INFO]]))),G3289)</f>
        <v>70</v>
      </c>
    </row>
    <row r="3291" spans="1:7" x14ac:dyDescent="0.25">
      <c r="A3291" s="12" t="s">
        <v>3642</v>
      </c>
      <c r="B3291" s="19">
        <v>1556344024793</v>
      </c>
      <c r="C3291" s="12" t="s">
        <v>7875</v>
      </c>
      <c r="D3291" s="12" t="s">
        <v>12</v>
      </c>
      <c r="E3291" s="6" t="s">
        <v>4</v>
      </c>
      <c r="F3291" s="5">
        <f>decoded__2[[#This Row],[FRT_DEC]]-B3290</f>
        <v>23</v>
      </c>
      <c r="G3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INFO]]))),G3290)</f>
        <v>70</v>
      </c>
    </row>
    <row r="3292" spans="1:7" x14ac:dyDescent="0.25">
      <c r="A3292" s="12" t="s">
        <v>3643</v>
      </c>
      <c r="B3292" s="19">
        <v>1556344024802</v>
      </c>
      <c r="C3292" s="12" t="s">
        <v>7876</v>
      </c>
      <c r="D3292" s="12" t="s">
        <v>8</v>
      </c>
      <c r="E3292" s="6" t="s">
        <v>4079</v>
      </c>
      <c r="F3292" s="5">
        <f>decoded__2[[#This Row],[FRT_DEC]]-B3291</f>
        <v>9</v>
      </c>
      <c r="G3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INFO]]))),G3291)</f>
        <v>70</v>
      </c>
    </row>
    <row r="3293" spans="1:7" x14ac:dyDescent="0.25">
      <c r="A3293" s="12" t="s">
        <v>3644</v>
      </c>
      <c r="B3293" s="19">
        <v>1556344024928</v>
      </c>
      <c r="C3293" s="12" t="s">
        <v>7877</v>
      </c>
      <c r="D3293" s="12" t="s">
        <v>110</v>
      </c>
      <c r="E3293" s="6" t="s">
        <v>290</v>
      </c>
      <c r="F3293" s="5">
        <f>decoded__2[[#This Row],[FRT_DEC]]-B3292</f>
        <v>126</v>
      </c>
      <c r="G3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INFO]]))),G3292)</f>
        <v>70</v>
      </c>
    </row>
    <row r="3294" spans="1:7" x14ac:dyDescent="0.25">
      <c r="A3294" s="12" t="s">
        <v>3645</v>
      </c>
      <c r="B3294" s="19">
        <v>1556344024933</v>
      </c>
      <c r="C3294" s="12" t="s">
        <v>7878</v>
      </c>
      <c r="D3294" s="12" t="s">
        <v>112</v>
      </c>
      <c r="E3294" s="6" t="s">
        <v>3769</v>
      </c>
      <c r="F3294" s="5">
        <f>decoded__2[[#This Row],[FRT_DEC]]-B3293</f>
        <v>5</v>
      </c>
      <c r="G3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INFO]]))),G3293)</f>
        <v>70</v>
      </c>
    </row>
    <row r="3295" spans="1:7" x14ac:dyDescent="0.25">
      <c r="A3295" s="12" t="s">
        <v>3646</v>
      </c>
      <c r="B3295" s="19">
        <v>1556344025089</v>
      </c>
      <c r="C3295" s="12" t="s">
        <v>7879</v>
      </c>
      <c r="D3295" s="12" t="s">
        <v>1131</v>
      </c>
      <c r="E3295" s="6" t="s">
        <v>2139</v>
      </c>
      <c r="F3295" s="5">
        <f>decoded__2[[#This Row],[FRT_DEC]]-B3294</f>
        <v>156</v>
      </c>
      <c r="G3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INFO]]))),G3294)</f>
        <v>70</v>
      </c>
    </row>
    <row r="3296" spans="1:7" x14ac:dyDescent="0.25">
      <c r="A3296" s="12" t="s">
        <v>3647</v>
      </c>
      <c r="B3296" s="19">
        <v>1556344025094</v>
      </c>
      <c r="C3296" s="12" t="s">
        <v>7880</v>
      </c>
      <c r="D3296" s="12" t="s">
        <v>97</v>
      </c>
      <c r="E3296" s="6" t="s">
        <v>2140</v>
      </c>
      <c r="F3296" s="5">
        <f>decoded__2[[#This Row],[FRT_DEC]]-B3295</f>
        <v>5</v>
      </c>
      <c r="G3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INFO]]))),G3295)</f>
        <v>70</v>
      </c>
    </row>
    <row r="3297" spans="1:7" x14ac:dyDescent="0.25">
      <c r="A3297" s="12" t="s">
        <v>3648</v>
      </c>
      <c r="B3297" s="19">
        <v>1556344025112</v>
      </c>
      <c r="C3297" s="12" t="s">
        <v>7881</v>
      </c>
      <c r="D3297" s="12" t="s">
        <v>1131</v>
      </c>
      <c r="E3297" s="6" t="s">
        <v>2141</v>
      </c>
      <c r="F3297" s="5">
        <f>decoded__2[[#This Row],[FRT_DEC]]-B3296</f>
        <v>18</v>
      </c>
      <c r="G3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INFO]]))),G3296)</f>
        <v>70</v>
      </c>
    </row>
    <row r="3298" spans="1:7" x14ac:dyDescent="0.25">
      <c r="A3298" s="12" t="s">
        <v>3649</v>
      </c>
      <c r="B3298" s="19">
        <v>1556344025116</v>
      </c>
      <c r="C3298" s="12" t="s">
        <v>7882</v>
      </c>
      <c r="D3298" s="12" t="s">
        <v>97</v>
      </c>
      <c r="E3298" s="6" t="s">
        <v>2142</v>
      </c>
      <c r="F3298" s="5">
        <f>decoded__2[[#This Row],[FRT_DEC]]-B3297</f>
        <v>4</v>
      </c>
      <c r="G3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INFO]]))),G3297)</f>
        <v>70</v>
      </c>
    </row>
    <row r="3299" spans="1:7" x14ac:dyDescent="0.25">
      <c r="A3299" s="12" t="s">
        <v>3650</v>
      </c>
      <c r="B3299" s="19">
        <v>1556344025121</v>
      </c>
      <c r="C3299" s="12" t="s">
        <v>7883</v>
      </c>
      <c r="D3299" s="12" t="s">
        <v>11</v>
      </c>
      <c r="E3299" s="6" t="s">
        <v>4006</v>
      </c>
      <c r="F3299" s="5">
        <f>decoded__2[[#This Row],[FRT_DEC]]-B3298</f>
        <v>5</v>
      </c>
      <c r="G3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INFO]]))),G3298)</f>
        <v>70</v>
      </c>
    </row>
    <row r="3300" spans="1:7" x14ac:dyDescent="0.25">
      <c r="A3300" s="12" t="s">
        <v>3651</v>
      </c>
      <c r="B3300" s="19">
        <v>1556344025130</v>
      </c>
      <c r="C3300" s="12" t="s">
        <v>7884</v>
      </c>
      <c r="D3300" s="12" t="s">
        <v>52</v>
      </c>
      <c r="E3300" s="6" t="s">
        <v>2078</v>
      </c>
      <c r="F3300" s="5">
        <f>decoded__2[[#This Row],[FRT_DEC]]-B3299</f>
        <v>9</v>
      </c>
      <c r="G3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INFO]]))),G3299)</f>
        <v>70</v>
      </c>
    </row>
    <row r="3301" spans="1:7" x14ac:dyDescent="0.25">
      <c r="A3301" s="12" t="s">
        <v>3652</v>
      </c>
      <c r="B3301" s="19">
        <v>1556344025133</v>
      </c>
      <c r="C3301" s="12" t="s">
        <v>7885</v>
      </c>
      <c r="D3301" s="12" t="s">
        <v>2079</v>
      </c>
      <c r="E3301" s="6" t="s">
        <v>7810</v>
      </c>
      <c r="F3301" s="5">
        <f>decoded__2[[#This Row],[FRT_DEC]]-B3300</f>
        <v>3</v>
      </c>
      <c r="G3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INFO]]))),G3300)</f>
        <v>70</v>
      </c>
    </row>
    <row r="3302" spans="1:7" x14ac:dyDescent="0.25">
      <c r="A3302" s="12" t="s">
        <v>3653</v>
      </c>
      <c r="B3302" s="19">
        <v>1556344025158</v>
      </c>
      <c r="C3302" s="12" t="s">
        <v>7886</v>
      </c>
      <c r="D3302" s="12" t="s">
        <v>12</v>
      </c>
      <c r="E3302" s="6" t="s">
        <v>4</v>
      </c>
      <c r="F3302" s="5">
        <f>decoded__2[[#This Row],[FRT_DEC]]-B3301</f>
        <v>25</v>
      </c>
      <c r="G3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INFO]]))),G3301)</f>
        <v>70</v>
      </c>
    </row>
    <row r="3303" spans="1:7" x14ac:dyDescent="0.25">
      <c r="A3303" s="12" t="s">
        <v>3654</v>
      </c>
      <c r="B3303" s="19">
        <v>1556344025162</v>
      </c>
      <c r="C3303" s="12" t="s">
        <v>7887</v>
      </c>
      <c r="D3303" s="12" t="s">
        <v>8</v>
      </c>
      <c r="E3303" s="6" t="s">
        <v>4089</v>
      </c>
      <c r="F3303" s="5">
        <f>decoded__2[[#This Row],[FRT_DEC]]-B3302</f>
        <v>4</v>
      </c>
      <c r="G3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INFO]]))),G3302)</f>
        <v>70</v>
      </c>
    </row>
    <row r="3304" spans="1:7" x14ac:dyDescent="0.25">
      <c r="A3304" s="12" t="s">
        <v>3655</v>
      </c>
      <c r="B3304" s="19">
        <v>1556344025331</v>
      </c>
      <c r="C3304" s="12" t="s">
        <v>7888</v>
      </c>
      <c r="D3304" s="12" t="s">
        <v>13</v>
      </c>
      <c r="E3304" s="6" t="s">
        <v>5</v>
      </c>
      <c r="F3304" s="5">
        <f>decoded__2[[#This Row],[FRT_DEC]]-B3303</f>
        <v>169</v>
      </c>
      <c r="G3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INFO]]))),G3303)</f>
        <v>70</v>
      </c>
    </row>
    <row r="3305" spans="1:7" x14ac:dyDescent="0.25">
      <c r="A3305" s="12" t="s">
        <v>3656</v>
      </c>
      <c r="B3305" s="19">
        <v>1556344025335</v>
      </c>
      <c r="C3305" s="12" t="s">
        <v>7889</v>
      </c>
      <c r="D3305" s="12" t="s">
        <v>11</v>
      </c>
      <c r="E3305" s="6" t="s">
        <v>4010</v>
      </c>
      <c r="F3305" s="5">
        <f>decoded__2[[#This Row],[FRT_DEC]]-B3304</f>
        <v>4</v>
      </c>
      <c r="G3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INFO]]))),G3304)</f>
        <v>70</v>
      </c>
    </row>
    <row r="3306" spans="1:7" x14ac:dyDescent="0.25">
      <c r="A3306" s="12" t="s">
        <v>3657</v>
      </c>
      <c r="B3306" s="19">
        <v>1556344025407</v>
      </c>
      <c r="C3306" s="12" t="s">
        <v>7890</v>
      </c>
      <c r="D3306" s="12" t="s">
        <v>12</v>
      </c>
      <c r="E3306" s="6" t="s">
        <v>4</v>
      </c>
      <c r="F3306" s="5">
        <f>decoded__2[[#This Row],[FRT_DEC]]-B3305</f>
        <v>72</v>
      </c>
      <c r="G3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INFO]]))),G3305)</f>
        <v>70</v>
      </c>
    </row>
    <row r="3307" spans="1:7" x14ac:dyDescent="0.25">
      <c r="A3307" s="12" t="s">
        <v>3658</v>
      </c>
      <c r="B3307" s="19">
        <v>1556344025411</v>
      </c>
      <c r="C3307" s="12" t="s">
        <v>7891</v>
      </c>
      <c r="D3307" s="12" t="s">
        <v>14</v>
      </c>
      <c r="E3307" s="6" t="s">
        <v>6</v>
      </c>
      <c r="F3307" s="5">
        <f>decoded__2[[#This Row],[FRT_DEC]]-B3306</f>
        <v>4</v>
      </c>
      <c r="G3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INFO]]))),G3306)</f>
        <v>70</v>
      </c>
    </row>
    <row r="3308" spans="1:7" x14ac:dyDescent="0.25">
      <c r="A3308" s="12" t="s">
        <v>3659</v>
      </c>
      <c r="B3308" s="19">
        <v>1556344025419</v>
      </c>
      <c r="C3308" s="12" t="s">
        <v>7892</v>
      </c>
      <c r="D3308" s="12" t="s">
        <v>14</v>
      </c>
      <c r="E3308" s="6" t="s">
        <v>71</v>
      </c>
      <c r="F3308" s="5">
        <f>decoded__2[[#This Row],[FRT_DEC]]-B3307</f>
        <v>8</v>
      </c>
      <c r="G3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INFO]]))),G3307)</f>
        <v>70</v>
      </c>
    </row>
    <row r="3309" spans="1:7" x14ac:dyDescent="0.25">
      <c r="A3309" s="12" t="s">
        <v>3660</v>
      </c>
      <c r="B3309" s="19">
        <v>1556344025477</v>
      </c>
      <c r="C3309" s="12" t="s">
        <v>7893</v>
      </c>
      <c r="D3309" s="12" t="s">
        <v>73</v>
      </c>
      <c r="E3309" s="6" t="s">
        <v>2080</v>
      </c>
      <c r="F3309" s="5">
        <f>decoded__2[[#This Row],[FRT_DEC]]-B3308</f>
        <v>58</v>
      </c>
      <c r="G3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INFO]]))),G3308)</f>
        <v>70</v>
      </c>
    </row>
    <row r="3310" spans="1:7" x14ac:dyDescent="0.25">
      <c r="A3310" s="12" t="s">
        <v>3661</v>
      </c>
      <c r="B3310" s="19">
        <v>1556344025481</v>
      </c>
      <c r="C3310" s="12" t="s">
        <v>7894</v>
      </c>
      <c r="D3310" s="12" t="s">
        <v>2081</v>
      </c>
      <c r="E3310" s="6" t="s">
        <v>2083</v>
      </c>
      <c r="F3310" s="5">
        <f>decoded__2[[#This Row],[FRT_DEC]]-B3309</f>
        <v>4</v>
      </c>
      <c r="G3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INFO]]))),G3309)</f>
        <v>70</v>
      </c>
    </row>
    <row r="3311" spans="1:7" x14ac:dyDescent="0.25">
      <c r="A3311" s="12" t="s">
        <v>3662</v>
      </c>
      <c r="B3311" s="19">
        <v>1556344025484</v>
      </c>
      <c r="C3311" s="12" t="s">
        <v>7895</v>
      </c>
      <c r="D3311" s="12" t="s">
        <v>8</v>
      </c>
      <c r="E3311" s="6" t="s">
        <v>4090</v>
      </c>
      <c r="F3311" s="5">
        <f>decoded__2[[#This Row],[FRT_DEC]]-B3310</f>
        <v>3</v>
      </c>
      <c r="G3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INFO]]))),G3310)</f>
        <v>70</v>
      </c>
    </row>
    <row r="3312" spans="1:7" x14ac:dyDescent="0.25">
      <c r="A3312" s="12" t="s">
        <v>3663</v>
      </c>
      <c r="B3312" s="19">
        <v>1556344025746</v>
      </c>
      <c r="C3312" s="12" t="s">
        <v>7896</v>
      </c>
      <c r="D3312" s="12" t="s">
        <v>55</v>
      </c>
      <c r="E3312" s="6" t="s">
        <v>3729</v>
      </c>
      <c r="F3312" s="5">
        <f>decoded__2[[#This Row],[FRT_DEC]]-B3311</f>
        <v>262</v>
      </c>
      <c r="G3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INFO]]))),G3311)</f>
        <v>70</v>
      </c>
    </row>
    <row r="3313" spans="1:7" x14ac:dyDescent="0.25">
      <c r="A3313" s="12" t="s">
        <v>3664</v>
      </c>
      <c r="B3313" s="19">
        <v>1556344025748</v>
      </c>
      <c r="C3313" s="12" t="s">
        <v>7897</v>
      </c>
      <c r="D3313" s="12" t="s">
        <v>3743</v>
      </c>
      <c r="E3313" s="6" t="s">
        <v>7898</v>
      </c>
      <c r="F3313" s="5">
        <f>decoded__2[[#This Row],[FRT_DEC]]-B3312</f>
        <v>2</v>
      </c>
      <c r="G3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INFO]]))),G3312)</f>
        <v>70</v>
      </c>
    </row>
    <row r="3314" spans="1:7" x14ac:dyDescent="0.25">
      <c r="A3314" s="12" t="s">
        <v>3665</v>
      </c>
      <c r="B3314" s="19">
        <v>1556344025750</v>
      </c>
      <c r="C3314" s="12" t="s">
        <v>7899</v>
      </c>
      <c r="D3314" s="12" t="s">
        <v>3743</v>
      </c>
      <c r="E3314" s="6" t="s">
        <v>3983</v>
      </c>
      <c r="F3314" s="5">
        <f>decoded__2[[#This Row],[FRT_DEC]]-B3313</f>
        <v>2</v>
      </c>
      <c r="G3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INFO]]))),G3313)</f>
        <v>70</v>
      </c>
    </row>
    <row r="3315" spans="1:7" ht="30" x14ac:dyDescent="0.25">
      <c r="A3315" s="12" t="s">
        <v>3666</v>
      </c>
      <c r="B3315" s="19">
        <v>1556344025781</v>
      </c>
      <c r="C3315" s="12" t="s">
        <v>7900</v>
      </c>
      <c r="D3315" s="12" t="s">
        <v>267</v>
      </c>
      <c r="E3315" s="6" t="s">
        <v>2119</v>
      </c>
      <c r="F3315" s="5">
        <f>decoded__2[[#This Row],[FRT_DEC]]-B3314</f>
        <v>31</v>
      </c>
      <c r="G3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INFO]]))),G3314)</f>
        <v>70</v>
      </c>
    </row>
    <row r="3316" spans="1:7" x14ac:dyDescent="0.25">
      <c r="A3316" s="12" t="s">
        <v>3667</v>
      </c>
      <c r="B3316" s="19">
        <v>1556344025786</v>
      </c>
      <c r="C3316" s="12" t="s">
        <v>7901</v>
      </c>
      <c r="D3316" s="12" t="s">
        <v>269</v>
      </c>
      <c r="E3316" s="6" t="s">
        <v>283</v>
      </c>
      <c r="F3316" s="5">
        <f>decoded__2[[#This Row],[FRT_DEC]]-B3315</f>
        <v>5</v>
      </c>
      <c r="G3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INFO]]))),G3315)</f>
        <v>70</v>
      </c>
    </row>
    <row r="3317" spans="1:7" x14ac:dyDescent="0.25">
      <c r="A3317" s="12" t="s">
        <v>3668</v>
      </c>
      <c r="B3317" s="19">
        <v>1556344025796</v>
      </c>
      <c r="C3317" s="12" t="s">
        <v>7902</v>
      </c>
      <c r="D3317" s="12" t="s">
        <v>291</v>
      </c>
      <c r="E3317" s="6" t="s">
        <v>4064</v>
      </c>
      <c r="F3317" s="5">
        <f>decoded__2[[#This Row],[FRT_DEC]]-B3316</f>
        <v>10</v>
      </c>
      <c r="G3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INFO]]))),G3316)</f>
        <v>70</v>
      </c>
    </row>
    <row r="3318" spans="1:7" x14ac:dyDescent="0.25">
      <c r="A3318" s="12" t="s">
        <v>3669</v>
      </c>
      <c r="B3318" s="19">
        <v>1556344025801</v>
      </c>
      <c r="C3318" s="12" t="s">
        <v>7903</v>
      </c>
      <c r="D3318" s="12" t="s">
        <v>11</v>
      </c>
      <c r="E3318" s="6" t="s">
        <v>4011</v>
      </c>
      <c r="F3318" s="5">
        <f>decoded__2[[#This Row],[FRT_DEC]]-B3317</f>
        <v>5</v>
      </c>
      <c r="G3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INFO]]))),G3317)</f>
        <v>70</v>
      </c>
    </row>
    <row r="3319" spans="1:7" x14ac:dyDescent="0.25">
      <c r="A3319" s="12" t="s">
        <v>3670</v>
      </c>
      <c r="B3319" s="19">
        <v>1556344025823</v>
      </c>
      <c r="C3319" s="12" t="s">
        <v>7904</v>
      </c>
      <c r="D3319" s="12" t="s">
        <v>52</v>
      </c>
      <c r="E3319" s="6" t="s">
        <v>56</v>
      </c>
      <c r="F3319" s="5">
        <f>decoded__2[[#This Row],[FRT_DEC]]-B3318</f>
        <v>22</v>
      </c>
      <c r="G3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INFO]]))),G3318)</f>
        <v>70</v>
      </c>
    </row>
    <row r="3320" spans="1:7" x14ac:dyDescent="0.25">
      <c r="A3320" s="12" t="s">
        <v>3671</v>
      </c>
      <c r="B3320" s="19">
        <v>1556344025828</v>
      </c>
      <c r="C3320" s="12" t="s">
        <v>7905</v>
      </c>
      <c r="D3320" s="12" t="s">
        <v>272</v>
      </c>
      <c r="E3320" s="6" t="s">
        <v>7906</v>
      </c>
      <c r="F3320" s="5">
        <f>decoded__2[[#This Row],[FRT_DEC]]-B3319</f>
        <v>5</v>
      </c>
      <c r="G3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INFO]]))),G3319)</f>
        <v>70</v>
      </c>
    </row>
    <row r="3321" spans="1:7" x14ac:dyDescent="0.25">
      <c r="A3321" s="12" t="s">
        <v>3672</v>
      </c>
      <c r="B3321" s="19">
        <v>1556344025835</v>
      </c>
      <c r="C3321" s="12" t="s">
        <v>7907</v>
      </c>
      <c r="D3321" s="12" t="s">
        <v>1131</v>
      </c>
      <c r="E3321" s="6" t="s">
        <v>2143</v>
      </c>
      <c r="F3321" s="5">
        <f>decoded__2[[#This Row],[FRT_DEC]]-B3320</f>
        <v>7</v>
      </c>
      <c r="G3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INFO]]))),G3320)</f>
        <v>70</v>
      </c>
    </row>
    <row r="3322" spans="1:7" x14ac:dyDescent="0.25">
      <c r="A3322" s="12" t="s">
        <v>3673</v>
      </c>
      <c r="B3322" s="19">
        <v>1556344025839</v>
      </c>
      <c r="C3322" s="12" t="s">
        <v>7908</v>
      </c>
      <c r="D3322" s="12" t="s">
        <v>1131</v>
      </c>
      <c r="E3322" s="6" t="s">
        <v>2144</v>
      </c>
      <c r="F3322" s="5">
        <f>decoded__2[[#This Row],[FRT_DEC]]-B3321</f>
        <v>4</v>
      </c>
      <c r="G3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INFO]]))),G3321)</f>
        <v>70</v>
      </c>
    </row>
    <row r="3323" spans="1:7" x14ac:dyDescent="0.25">
      <c r="A3323" s="12" t="s">
        <v>3674</v>
      </c>
      <c r="B3323" s="19">
        <v>1556344025854</v>
      </c>
      <c r="C3323" s="12" t="s">
        <v>7909</v>
      </c>
      <c r="D3323" s="12" t="s">
        <v>97</v>
      </c>
      <c r="E3323" s="6" t="s">
        <v>2131</v>
      </c>
      <c r="F3323" s="5">
        <f>decoded__2[[#This Row],[FRT_DEC]]-B3322</f>
        <v>15</v>
      </c>
      <c r="G3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INFO]]))),G3322)</f>
        <v>70</v>
      </c>
    </row>
    <row r="3324" spans="1:7" x14ac:dyDescent="0.25">
      <c r="A3324" s="12" t="s">
        <v>3675</v>
      </c>
      <c r="B3324" s="19">
        <v>1556344025883</v>
      </c>
      <c r="C3324" s="12" t="s">
        <v>7910</v>
      </c>
      <c r="D3324" s="12" t="s">
        <v>3726</v>
      </c>
      <c r="E3324" s="6" t="s">
        <v>7911</v>
      </c>
      <c r="F3324" s="5">
        <f>decoded__2[[#This Row],[FRT_DEC]]-B3323</f>
        <v>29</v>
      </c>
      <c r="G3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INFO]]))),G3323)</f>
        <v>70</v>
      </c>
    </row>
    <row r="3325" spans="1:7" x14ac:dyDescent="0.25">
      <c r="A3325" s="12" t="s">
        <v>3676</v>
      </c>
      <c r="B3325" s="19">
        <v>1556344025886</v>
      </c>
      <c r="C3325" s="12" t="s">
        <v>7912</v>
      </c>
      <c r="D3325" s="12" t="s">
        <v>3726</v>
      </c>
      <c r="E3325" s="6" t="s">
        <v>3986</v>
      </c>
      <c r="F3325" s="5">
        <f>decoded__2[[#This Row],[FRT_DEC]]-B3324</f>
        <v>3</v>
      </c>
      <c r="G3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INFO]]))),G3324)</f>
        <v>70</v>
      </c>
    </row>
    <row r="3326" spans="1:7" x14ac:dyDescent="0.25">
      <c r="A3326" s="12" t="s">
        <v>3677</v>
      </c>
      <c r="B3326" s="19">
        <v>1556344026692</v>
      </c>
      <c r="C3326" s="12" t="s">
        <v>7913</v>
      </c>
      <c r="D3326" s="12" t="s">
        <v>275</v>
      </c>
      <c r="E3326" s="6" t="s">
        <v>7839</v>
      </c>
      <c r="F3326" s="5">
        <f>decoded__2[[#This Row],[FRT_DEC]]-B3325</f>
        <v>806</v>
      </c>
      <c r="G3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INFO]]))),G3325)</f>
        <v>70</v>
      </c>
    </row>
    <row r="3327" spans="1:7" x14ac:dyDescent="0.25">
      <c r="A3327" s="12" t="s">
        <v>3678</v>
      </c>
      <c r="B3327" s="19">
        <v>1556344026732</v>
      </c>
      <c r="C3327" s="12" t="s">
        <v>7914</v>
      </c>
      <c r="D3327" s="12" t="s">
        <v>12</v>
      </c>
      <c r="E3327" s="6" t="s">
        <v>4</v>
      </c>
      <c r="F3327" s="5">
        <f>decoded__2[[#This Row],[FRT_DEC]]-B3326</f>
        <v>40</v>
      </c>
      <c r="G3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INFO]]))),G3326)</f>
        <v>70</v>
      </c>
    </row>
    <row r="3328" spans="1:7" x14ac:dyDescent="0.25">
      <c r="A3328" s="12" t="s">
        <v>3679</v>
      </c>
      <c r="B3328" s="19">
        <v>1556344026737</v>
      </c>
      <c r="C3328" s="12" t="s">
        <v>7915</v>
      </c>
      <c r="D3328" s="12" t="s">
        <v>8</v>
      </c>
      <c r="E3328" s="6" t="s">
        <v>4080</v>
      </c>
      <c r="F3328" s="5">
        <f>decoded__2[[#This Row],[FRT_DEC]]-B3327</f>
        <v>5</v>
      </c>
      <c r="G3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INFO]]))),G3327)</f>
        <v>70</v>
      </c>
    </row>
    <row r="3329" spans="1:7" x14ac:dyDescent="0.25">
      <c r="A3329" s="12" t="s">
        <v>3680</v>
      </c>
      <c r="B3329" s="19">
        <v>1556344028021</v>
      </c>
      <c r="C3329" s="12" t="s">
        <v>7916</v>
      </c>
      <c r="D3329" s="12" t="s">
        <v>15</v>
      </c>
      <c r="E3329" s="6" t="s">
        <v>7917</v>
      </c>
      <c r="F3329" s="5">
        <f>decoded__2[[#This Row],[FRT_DEC]]-B3328</f>
        <v>1284</v>
      </c>
      <c r="G3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INFO]]))),G3328)</f>
        <v>70</v>
      </c>
    </row>
    <row r="3330" spans="1:7" x14ac:dyDescent="0.25">
      <c r="A3330" s="12" t="s">
        <v>3681</v>
      </c>
      <c r="B3330" s="19">
        <v>1556344028025</v>
      </c>
      <c r="C3330" s="12" t="s">
        <v>7918</v>
      </c>
      <c r="D3330" s="12" t="s">
        <v>15</v>
      </c>
      <c r="E3330" s="6" t="s">
        <v>3987</v>
      </c>
      <c r="F3330" s="5">
        <f>decoded__2[[#This Row],[FRT_DEC]]-B3329</f>
        <v>4</v>
      </c>
      <c r="G3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INFO]]))),G3329)</f>
        <v>70</v>
      </c>
    </row>
    <row r="3331" spans="1:7" x14ac:dyDescent="0.25">
      <c r="A3331" s="12" t="s">
        <v>3682</v>
      </c>
      <c r="B3331" s="19">
        <v>1556344028027</v>
      </c>
      <c r="C3331" s="12" t="s">
        <v>7919</v>
      </c>
      <c r="D3331" s="12" t="s">
        <v>3744</v>
      </c>
      <c r="E3331" s="6" t="s">
        <v>7920</v>
      </c>
      <c r="F3331" s="5">
        <f>decoded__2[[#This Row],[FRT_DEC]]-B3330</f>
        <v>2</v>
      </c>
      <c r="G3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INFO]]))),G3330)</f>
        <v>70</v>
      </c>
    </row>
    <row r="3332" spans="1:7" x14ac:dyDescent="0.25">
      <c r="A3332" s="12" t="s">
        <v>3683</v>
      </c>
      <c r="B3332" s="19">
        <v>1556344028029</v>
      </c>
      <c r="C3332" s="12" t="s">
        <v>7921</v>
      </c>
      <c r="D3332" s="12" t="s">
        <v>3744</v>
      </c>
      <c r="E3332" s="6" t="s">
        <v>3988</v>
      </c>
      <c r="F3332" s="5">
        <f>decoded__2[[#This Row],[FRT_DEC]]-B3331</f>
        <v>2</v>
      </c>
      <c r="G3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INFO]]))),G3331)</f>
        <v>70</v>
      </c>
    </row>
    <row r="3333" spans="1:7" x14ac:dyDescent="0.25">
      <c r="A3333" s="12" t="s">
        <v>3684</v>
      </c>
      <c r="B3333" s="19">
        <v>1556344028110</v>
      </c>
      <c r="C3333" s="12" t="s">
        <v>7922</v>
      </c>
      <c r="D3333" s="12" t="s">
        <v>3765</v>
      </c>
      <c r="E3333" s="6" t="s">
        <v>3766</v>
      </c>
      <c r="F3333" s="5">
        <f>decoded__2[[#This Row],[FRT_DEC]]-B3332</f>
        <v>81</v>
      </c>
      <c r="G3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INFO]]))),G3332)</f>
        <v>70</v>
      </c>
    </row>
    <row r="3334" spans="1:7" ht="30" x14ac:dyDescent="0.25">
      <c r="A3334" s="12" t="s">
        <v>3685</v>
      </c>
      <c r="B3334" s="19">
        <v>1556344028113</v>
      </c>
      <c r="C3334" s="12" t="s">
        <v>7923</v>
      </c>
      <c r="D3334" s="12" t="s">
        <v>267</v>
      </c>
      <c r="E3334" s="6" t="s">
        <v>2163</v>
      </c>
      <c r="F3334" s="5">
        <f>decoded__2[[#This Row],[FRT_DEC]]-B3333</f>
        <v>3</v>
      </c>
      <c r="G3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INFO]]))),G3333)</f>
        <v>70</v>
      </c>
    </row>
    <row r="3335" spans="1:7" x14ac:dyDescent="0.25">
      <c r="A3335" s="12" t="s">
        <v>3686</v>
      </c>
      <c r="B3335" s="19">
        <v>1556344028116</v>
      </c>
      <c r="C3335" s="12" t="s">
        <v>7924</v>
      </c>
      <c r="D3335" s="12" t="s">
        <v>269</v>
      </c>
      <c r="E3335" s="6" t="s">
        <v>298</v>
      </c>
      <c r="F3335" s="5">
        <f>decoded__2[[#This Row],[FRT_DEC]]-B3334</f>
        <v>3</v>
      </c>
      <c r="G3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INFO]]))),G3334)</f>
        <v>70</v>
      </c>
    </row>
    <row r="3336" spans="1:7" x14ac:dyDescent="0.25">
      <c r="A3336" s="12" t="s">
        <v>3687</v>
      </c>
      <c r="B3336" s="19">
        <v>1556344028122</v>
      </c>
      <c r="C3336" s="12" t="s">
        <v>7925</v>
      </c>
      <c r="D3336" s="12" t="s">
        <v>57</v>
      </c>
      <c r="E3336" s="6" t="s">
        <v>58</v>
      </c>
      <c r="F3336" s="5">
        <f>decoded__2[[#This Row],[FRT_DEC]]-B3335</f>
        <v>6</v>
      </c>
      <c r="G3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INFO]]))),G3335)</f>
        <v>70</v>
      </c>
    </row>
    <row r="3337" spans="1:7" x14ac:dyDescent="0.25">
      <c r="A3337" s="12" t="s">
        <v>3688</v>
      </c>
      <c r="B3337" s="19">
        <v>1556344028128</v>
      </c>
      <c r="C3337" s="12" t="s">
        <v>7926</v>
      </c>
      <c r="D3337" s="12" t="s">
        <v>57</v>
      </c>
      <c r="E3337" s="6" t="s">
        <v>59</v>
      </c>
      <c r="F3337" s="5">
        <f>decoded__2[[#This Row],[FRT_DEC]]-B3336</f>
        <v>6</v>
      </c>
      <c r="G3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INFO]]))),G3336)</f>
        <v>70</v>
      </c>
    </row>
    <row r="3338" spans="1:7" x14ac:dyDescent="0.25">
      <c r="A3338" s="12" t="s">
        <v>3689</v>
      </c>
      <c r="B3338" s="19">
        <v>1556344028131</v>
      </c>
      <c r="C3338" s="12" t="s">
        <v>7927</v>
      </c>
      <c r="D3338" s="12" t="s">
        <v>57</v>
      </c>
      <c r="E3338" s="6" t="s">
        <v>60</v>
      </c>
      <c r="F3338" s="5">
        <f>decoded__2[[#This Row],[FRT_DEC]]-B3337</f>
        <v>3</v>
      </c>
      <c r="G3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INFO]]))),G3337)</f>
        <v>70</v>
      </c>
    </row>
    <row r="3339" spans="1:7" x14ac:dyDescent="0.25">
      <c r="A3339" s="12" t="s">
        <v>3690</v>
      </c>
      <c r="B3339" s="19">
        <v>1556344028134</v>
      </c>
      <c r="C3339" s="12" t="s">
        <v>7928</v>
      </c>
      <c r="D3339" s="12" t="s">
        <v>61</v>
      </c>
      <c r="E3339" s="6" t="s">
        <v>7929</v>
      </c>
      <c r="F3339" s="5">
        <f>decoded__2[[#This Row],[FRT_DEC]]-B3338</f>
        <v>3</v>
      </c>
      <c r="G3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INFO]]))),G3338)</f>
        <v>70</v>
      </c>
    </row>
    <row r="3340" spans="1:7" x14ac:dyDescent="0.25">
      <c r="A3340" s="12" t="s">
        <v>3691</v>
      </c>
      <c r="B3340" s="19">
        <v>1556344028138</v>
      </c>
      <c r="C3340" s="12" t="s">
        <v>7930</v>
      </c>
      <c r="D3340" s="12" t="s">
        <v>62</v>
      </c>
      <c r="E3340" s="6" t="s">
        <v>63</v>
      </c>
      <c r="F3340" s="5">
        <f>decoded__2[[#This Row],[FRT_DEC]]-B3339</f>
        <v>4</v>
      </c>
      <c r="G3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INFO]]))),G3339)</f>
        <v>70</v>
      </c>
    </row>
    <row r="3341" spans="1:7" x14ac:dyDescent="0.25">
      <c r="A3341" s="12" t="s">
        <v>3692</v>
      </c>
      <c r="B3341" s="19">
        <v>1556344028150</v>
      </c>
      <c r="C3341" s="12" t="s">
        <v>7931</v>
      </c>
      <c r="D3341" s="12" t="s">
        <v>1131</v>
      </c>
      <c r="E3341" s="6" t="s">
        <v>2132</v>
      </c>
      <c r="F3341" s="5">
        <f>decoded__2[[#This Row],[FRT_DEC]]-B3340</f>
        <v>12</v>
      </c>
      <c r="G3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INFO]]))),G3340)</f>
        <v>70</v>
      </c>
    </row>
    <row r="3342" spans="1:7" x14ac:dyDescent="0.25">
      <c r="A3342" s="12" t="s">
        <v>3693</v>
      </c>
      <c r="B3342" s="19">
        <v>1556344028155</v>
      </c>
      <c r="C3342" s="12" t="s">
        <v>7932</v>
      </c>
      <c r="D3342" s="12" t="s">
        <v>1131</v>
      </c>
      <c r="E3342" s="6" t="s">
        <v>2145</v>
      </c>
      <c r="F3342" s="5">
        <f>decoded__2[[#This Row],[FRT_DEC]]-B3341</f>
        <v>5</v>
      </c>
      <c r="G3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INFO]]))),G3341)</f>
        <v>70</v>
      </c>
    </row>
    <row r="3343" spans="1:7" x14ac:dyDescent="0.25">
      <c r="A3343" s="12" t="s">
        <v>3694</v>
      </c>
      <c r="B3343" s="19">
        <v>1556344028168</v>
      </c>
      <c r="C3343" s="12" t="s">
        <v>7933</v>
      </c>
      <c r="D3343" s="12" t="s">
        <v>65</v>
      </c>
      <c r="E3343" s="6" t="s">
        <v>66</v>
      </c>
      <c r="F3343" s="5">
        <f>decoded__2[[#This Row],[FRT_DEC]]-B3342</f>
        <v>13</v>
      </c>
      <c r="G3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INFO]]))),G3342)</f>
        <v>70</v>
      </c>
    </row>
    <row r="3344" spans="1:7" x14ac:dyDescent="0.25">
      <c r="A3344" s="12" t="s">
        <v>3695</v>
      </c>
      <c r="B3344" s="19">
        <v>1556344028178</v>
      </c>
      <c r="C3344" s="12" t="s">
        <v>7934</v>
      </c>
      <c r="D3344" s="12" t="s">
        <v>11</v>
      </c>
      <c r="E3344" s="6" t="s">
        <v>4014</v>
      </c>
      <c r="F3344" s="5">
        <f>decoded__2[[#This Row],[FRT_DEC]]-B3343</f>
        <v>10</v>
      </c>
      <c r="G3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INFO]]))),G3343)</f>
        <v>70</v>
      </c>
    </row>
    <row r="3345" spans="1:7" x14ac:dyDescent="0.25">
      <c r="A3345" s="12" t="s">
        <v>3696</v>
      </c>
      <c r="B3345" s="19">
        <v>1556344028190</v>
      </c>
      <c r="C3345" s="12" t="s">
        <v>7935</v>
      </c>
      <c r="D3345" s="12" t="s">
        <v>52</v>
      </c>
      <c r="E3345" s="6" t="s">
        <v>754</v>
      </c>
      <c r="F3345" s="5">
        <f>decoded__2[[#This Row],[FRT_DEC]]-B3344</f>
        <v>12</v>
      </c>
      <c r="G3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INFO]]))),G3344)</f>
        <v>70</v>
      </c>
    </row>
    <row r="3346" spans="1:7" x14ac:dyDescent="0.25">
      <c r="A3346" s="12" t="s">
        <v>3697</v>
      </c>
      <c r="B3346" s="19">
        <v>1556344028194</v>
      </c>
      <c r="C3346" s="12" t="s">
        <v>7936</v>
      </c>
      <c r="D3346" s="12" t="s">
        <v>11</v>
      </c>
      <c r="E3346" s="6" t="s">
        <v>4024</v>
      </c>
      <c r="F3346" s="5">
        <f>decoded__2[[#This Row],[FRT_DEC]]-B3345</f>
        <v>4</v>
      </c>
      <c r="G3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INFO]]))),G3345)</f>
        <v>70</v>
      </c>
    </row>
    <row r="3347" spans="1:7" x14ac:dyDescent="0.25">
      <c r="A3347" s="12" t="s">
        <v>3698</v>
      </c>
      <c r="B3347" s="19">
        <v>1556344028203</v>
      </c>
      <c r="C3347" s="12" t="s">
        <v>7937</v>
      </c>
      <c r="D3347" s="12" t="s">
        <v>52</v>
      </c>
      <c r="E3347" s="6" t="s">
        <v>64</v>
      </c>
      <c r="F3347" s="5">
        <f>decoded__2[[#This Row],[FRT_DEC]]-B3346</f>
        <v>9</v>
      </c>
      <c r="G3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INFO]]))),G3346)</f>
        <v>70</v>
      </c>
    </row>
    <row r="3348" spans="1:7" x14ac:dyDescent="0.25">
      <c r="A3348" s="12" t="s">
        <v>3699</v>
      </c>
      <c r="B3348" s="19">
        <v>1556344028208</v>
      </c>
      <c r="C3348" s="12" t="s">
        <v>7938</v>
      </c>
      <c r="D3348" s="12" t="s">
        <v>67</v>
      </c>
      <c r="E3348" s="6" t="s">
        <v>4100</v>
      </c>
      <c r="F3348" s="5">
        <f>decoded__2[[#This Row],[FRT_DEC]]-B3347</f>
        <v>5</v>
      </c>
      <c r="G3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INFO]]))),G3347)</f>
        <v>70</v>
      </c>
    </row>
    <row r="3349" spans="1:7" x14ac:dyDescent="0.25">
      <c r="A3349" s="12" t="s">
        <v>3700</v>
      </c>
      <c r="B3349" s="19">
        <v>1556344028214</v>
      </c>
      <c r="C3349" s="12" t="s">
        <v>7939</v>
      </c>
      <c r="D3349" s="12" t="s">
        <v>97</v>
      </c>
      <c r="E3349" s="6" t="s">
        <v>3741</v>
      </c>
      <c r="F3349" s="5">
        <f>decoded__2[[#This Row],[FRT_DEC]]-B3348</f>
        <v>6</v>
      </c>
      <c r="G3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INFO]]))),G3348)</f>
        <v>70</v>
      </c>
    </row>
    <row r="3350" spans="1:7" x14ac:dyDescent="0.25">
      <c r="A3350" s="12" t="s">
        <v>3701</v>
      </c>
      <c r="B3350" s="19">
        <v>1556344028219</v>
      </c>
      <c r="C3350" s="12" t="s">
        <v>7940</v>
      </c>
      <c r="D3350" s="12" t="s">
        <v>97</v>
      </c>
      <c r="E3350" s="6" t="s">
        <v>2127</v>
      </c>
      <c r="F3350" s="5">
        <f>decoded__2[[#This Row],[FRT_DEC]]-B3349</f>
        <v>5</v>
      </c>
      <c r="G3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INFO]]))),G3349)</f>
        <v>70</v>
      </c>
    </row>
    <row r="3351" spans="1:7" x14ac:dyDescent="0.25">
      <c r="A3351" s="12" t="s">
        <v>3702</v>
      </c>
      <c r="B3351" s="19">
        <v>1556344028233</v>
      </c>
      <c r="C3351" s="12" t="s">
        <v>7941</v>
      </c>
      <c r="D3351" s="12" t="s">
        <v>9</v>
      </c>
      <c r="E3351" s="6" t="s">
        <v>4002</v>
      </c>
      <c r="F3351" s="5">
        <f>decoded__2[[#This Row],[FRT_DEC]]-B3350</f>
        <v>14</v>
      </c>
      <c r="G3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INFO]]))),G3350)</f>
        <v>70</v>
      </c>
    </row>
    <row r="3352" spans="1:7" x14ac:dyDescent="0.25">
      <c r="A3352" s="12" t="s">
        <v>3703</v>
      </c>
      <c r="B3352" s="19">
        <v>1556344028237</v>
      </c>
      <c r="C3352" s="12" t="s">
        <v>7942</v>
      </c>
      <c r="D3352" s="12" t="s">
        <v>97</v>
      </c>
      <c r="E3352" s="6" t="s">
        <v>2146</v>
      </c>
      <c r="F3352" s="5">
        <f>decoded__2[[#This Row],[FRT_DEC]]-B3351</f>
        <v>4</v>
      </c>
      <c r="G3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INFO]]))),G3351)</f>
        <v>70</v>
      </c>
    </row>
    <row r="3353" spans="1:7" x14ac:dyDescent="0.25">
      <c r="A3353" s="12" t="s">
        <v>3704</v>
      </c>
      <c r="B3353" s="19">
        <v>1556344028991</v>
      </c>
      <c r="C3353" s="12" t="s">
        <v>7943</v>
      </c>
      <c r="D3353" s="12" t="s">
        <v>12</v>
      </c>
      <c r="E3353" s="6" t="s">
        <v>4</v>
      </c>
      <c r="F3353" s="5">
        <f>decoded__2[[#This Row],[FRT_DEC]]-B3352</f>
        <v>754</v>
      </c>
      <c r="G3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INFO]]))),G3352)</f>
        <v>70</v>
      </c>
    </row>
    <row r="3354" spans="1:7" x14ac:dyDescent="0.25">
      <c r="A3354" s="12" t="s">
        <v>3705</v>
      </c>
      <c r="B3354" s="19">
        <v>1556344028996</v>
      </c>
      <c r="C3354" s="12" t="s">
        <v>7944</v>
      </c>
      <c r="D3354" s="12" t="s">
        <v>8</v>
      </c>
      <c r="E3354" s="6" t="s">
        <v>4081</v>
      </c>
      <c r="F3354" s="5">
        <f>decoded__2[[#This Row],[FRT_DEC]]-B3353</f>
        <v>5</v>
      </c>
      <c r="G3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INFO]]))),G3353)</f>
        <v>70</v>
      </c>
    </row>
    <row r="3355" spans="1:7" x14ac:dyDescent="0.25">
      <c r="A3355" s="12" t="s">
        <v>3706</v>
      </c>
      <c r="B3355" s="19">
        <v>1556344029093</v>
      </c>
      <c r="C3355" s="12" t="s">
        <v>7945</v>
      </c>
      <c r="D3355" s="12" t="s">
        <v>12</v>
      </c>
      <c r="E3355" s="6" t="s">
        <v>4</v>
      </c>
      <c r="F3355" s="5">
        <f>decoded__2[[#This Row],[FRT_DEC]]-B3354</f>
        <v>97</v>
      </c>
      <c r="G3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INFO]]))),G3354)</f>
        <v>70</v>
      </c>
    </row>
    <row r="3356" spans="1:7" x14ac:dyDescent="0.25">
      <c r="A3356" s="12" t="s">
        <v>3707</v>
      </c>
      <c r="B3356" s="19">
        <v>1556344029098</v>
      </c>
      <c r="C3356" s="12" t="s">
        <v>7946</v>
      </c>
      <c r="D3356" s="12" t="s">
        <v>8</v>
      </c>
      <c r="E3356" s="6" t="s">
        <v>4089</v>
      </c>
      <c r="F3356" s="5">
        <f>decoded__2[[#This Row],[FRT_DEC]]-B3355</f>
        <v>5</v>
      </c>
      <c r="G3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INFO]]))),G3355)</f>
        <v>70</v>
      </c>
    </row>
    <row r="3357" spans="1:7" x14ac:dyDescent="0.25">
      <c r="A3357" s="12" t="s">
        <v>3708</v>
      </c>
      <c r="B3357" s="19">
        <v>1556344679027</v>
      </c>
      <c r="C3357" s="12" t="s">
        <v>7947</v>
      </c>
      <c r="D3357" s="12" t="s">
        <v>10</v>
      </c>
      <c r="E3357" s="6" t="s">
        <v>7948</v>
      </c>
      <c r="F3357" s="5">
        <f>decoded__2[[#This Row],[FRT_DEC]]-B3356</f>
        <v>649929</v>
      </c>
      <c r="G3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INFO]]))),G3356)</f>
        <v>70</v>
      </c>
    </row>
    <row r="3358" spans="1:7" ht="30" x14ac:dyDescent="0.25">
      <c r="A3358" s="12" t="s">
        <v>3709</v>
      </c>
      <c r="B3358" s="19">
        <v>1556344679032</v>
      </c>
      <c r="C3358" s="12" t="s">
        <v>7949</v>
      </c>
      <c r="D3358" s="12" t="s">
        <v>10</v>
      </c>
      <c r="E3358" s="6" t="s">
        <v>7950</v>
      </c>
      <c r="F3358" s="5">
        <f>decoded__2[[#This Row],[FRT_DEC]]-B3357</f>
        <v>5</v>
      </c>
      <c r="G3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INFO]]))),G3357)</f>
        <v>70</v>
      </c>
    </row>
    <row r="3359" spans="1:7" x14ac:dyDescent="0.25">
      <c r="A3359" s="12" t="s">
        <v>3710</v>
      </c>
      <c r="B3359" s="19">
        <v>1556344679035</v>
      </c>
      <c r="C3359" s="12" t="s">
        <v>7951</v>
      </c>
      <c r="D3359" s="12" t="s">
        <v>10</v>
      </c>
      <c r="E3359" s="6" t="s">
        <v>7952</v>
      </c>
      <c r="F3359" s="5">
        <f>decoded__2[[#This Row],[FRT_DEC]]-B3358</f>
        <v>3</v>
      </c>
      <c r="G3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INFO]]))),G3358)</f>
        <v>70</v>
      </c>
    </row>
    <row r="3360" spans="1:7" x14ac:dyDescent="0.25">
      <c r="A3360" s="12" t="s">
        <v>3711</v>
      </c>
      <c r="B3360" s="19">
        <v>1556344679039</v>
      </c>
      <c r="C3360" s="12" t="s">
        <v>7953</v>
      </c>
      <c r="D3360" s="12" t="s">
        <v>1131</v>
      </c>
      <c r="E3360" s="6" t="s">
        <v>2120</v>
      </c>
      <c r="F3360" s="5">
        <f>decoded__2[[#This Row],[FRT_DEC]]-B3359</f>
        <v>4</v>
      </c>
      <c r="G3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INFO]]))),G3359)</f>
        <v>70</v>
      </c>
    </row>
    <row r="3361" spans="1:7" x14ac:dyDescent="0.25">
      <c r="A3361" s="12" t="s">
        <v>3712</v>
      </c>
      <c r="B3361" s="19">
        <v>1556344679043</v>
      </c>
      <c r="C3361" s="12" t="s">
        <v>7954</v>
      </c>
      <c r="D3361" s="12" t="s">
        <v>1131</v>
      </c>
      <c r="E3361" s="6" t="s">
        <v>2128</v>
      </c>
      <c r="F3361" s="5">
        <f>decoded__2[[#This Row],[FRT_DEC]]-B3360</f>
        <v>4</v>
      </c>
      <c r="G3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INFO]]))),G3360)</f>
        <v>70</v>
      </c>
    </row>
    <row r="3362" spans="1:7" x14ac:dyDescent="0.25">
      <c r="A3362" s="12" t="s">
        <v>3713</v>
      </c>
      <c r="B3362" s="19">
        <v>1556344679046</v>
      </c>
      <c r="C3362" s="12" t="s">
        <v>7955</v>
      </c>
      <c r="D3362" s="12" t="s">
        <v>65</v>
      </c>
      <c r="E3362" s="6" t="s">
        <v>66</v>
      </c>
      <c r="F3362" s="5">
        <f>decoded__2[[#This Row],[FRT_DEC]]-B3361</f>
        <v>3</v>
      </c>
      <c r="G3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INFO]]))),G3361)</f>
        <v>70</v>
      </c>
    </row>
    <row r="3363" spans="1:7" x14ac:dyDescent="0.25">
      <c r="A3363" s="12" t="s">
        <v>3714</v>
      </c>
      <c r="B3363" s="19">
        <v>1556344679052</v>
      </c>
      <c r="C3363" s="12" t="s">
        <v>7956</v>
      </c>
      <c r="D3363" s="12" t="s">
        <v>97</v>
      </c>
      <c r="E3363" s="6" t="s">
        <v>2149</v>
      </c>
      <c r="F3363" s="5">
        <f>decoded__2[[#This Row],[FRT_DEC]]-B3362</f>
        <v>6</v>
      </c>
      <c r="G3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INFO]]))),G3362)</f>
        <v>70</v>
      </c>
    </row>
    <row r="3364" spans="1:7" x14ac:dyDescent="0.25">
      <c r="A3364" s="12" t="s">
        <v>3715</v>
      </c>
      <c r="B3364" s="19">
        <v>1556344679058</v>
      </c>
      <c r="C3364" s="12" t="s">
        <v>7957</v>
      </c>
      <c r="D3364" s="12" t="s">
        <v>11</v>
      </c>
      <c r="E3364" s="6" t="s">
        <v>4082</v>
      </c>
      <c r="F3364" s="5">
        <f>decoded__2[[#This Row],[FRT_DEC]]-B3363</f>
        <v>6</v>
      </c>
      <c r="G3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INFO]]))),G3363)</f>
        <v>70</v>
      </c>
    </row>
    <row r="3365" spans="1:7" x14ac:dyDescent="0.25">
      <c r="A3365" s="12" t="s">
        <v>3716</v>
      </c>
      <c r="B3365" s="19">
        <v>1556344679063</v>
      </c>
      <c r="C3365" s="12" t="s">
        <v>7958</v>
      </c>
      <c r="D3365" s="12" t="s">
        <v>9</v>
      </c>
      <c r="E3365" s="6" t="s">
        <v>4002</v>
      </c>
      <c r="F3365" s="5">
        <f>decoded__2[[#This Row],[FRT_DEC]]-B3364</f>
        <v>5</v>
      </c>
      <c r="G3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INFO]]))),G3364)</f>
        <v>70</v>
      </c>
    </row>
    <row r="3366" spans="1:7" x14ac:dyDescent="0.25">
      <c r="A3366" s="12" t="s">
        <v>3717</v>
      </c>
      <c r="B3366" s="19">
        <v>1556344679068</v>
      </c>
      <c r="C3366" s="12" t="s">
        <v>7959</v>
      </c>
      <c r="D3366" s="12" t="s">
        <v>97</v>
      </c>
      <c r="E3366" s="6" t="s">
        <v>2150</v>
      </c>
      <c r="F3366" s="5">
        <f>decoded__2[[#This Row],[FRT_DEC]]-B3365</f>
        <v>5</v>
      </c>
      <c r="G3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INFO]]))),G3365)</f>
        <v>70</v>
      </c>
    </row>
    <row r="3367" spans="1:7" x14ac:dyDescent="0.25">
      <c r="A3367" s="12" t="s">
        <v>3718</v>
      </c>
      <c r="B3367" s="19">
        <v>1556344681842</v>
      </c>
      <c r="C3367" s="12" t="s">
        <v>7960</v>
      </c>
      <c r="D3367" s="12" t="s">
        <v>57</v>
      </c>
      <c r="E3367" s="6" t="s">
        <v>2154</v>
      </c>
      <c r="F3367" s="5">
        <f>decoded__2[[#This Row],[FRT_DEC]]-B3366</f>
        <v>2774</v>
      </c>
      <c r="G3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INFO]]))),G3366)</f>
        <v>70</v>
      </c>
    </row>
    <row r="3368" spans="1:7" x14ac:dyDescent="0.25">
      <c r="A3368" s="12" t="s">
        <v>3719</v>
      </c>
      <c r="B3368" s="19">
        <v>1556344681848</v>
      </c>
      <c r="C3368" s="12" t="s">
        <v>7961</v>
      </c>
      <c r="D3368" s="12" t="s">
        <v>57</v>
      </c>
      <c r="E3368" s="6" t="s">
        <v>2152</v>
      </c>
      <c r="F3368" s="5">
        <f>decoded__2[[#This Row],[FRT_DEC]]-B3367</f>
        <v>6</v>
      </c>
      <c r="G3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INFO]]))),G3367)</f>
        <v>70</v>
      </c>
    </row>
    <row r="3369" spans="1:7" x14ac:dyDescent="0.25">
      <c r="A3369" s="12" t="s">
        <v>3720</v>
      </c>
      <c r="B3369" s="19">
        <v>1556344681851</v>
      </c>
      <c r="C3369" s="12" t="s">
        <v>7962</v>
      </c>
      <c r="D3369" s="12" t="s">
        <v>57</v>
      </c>
      <c r="E3369" s="6" t="s">
        <v>60</v>
      </c>
      <c r="F3369" s="5">
        <f>decoded__2[[#This Row],[FRT_DEC]]-B3368</f>
        <v>3</v>
      </c>
      <c r="G3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INFO]]))),G3368)</f>
        <v>70</v>
      </c>
    </row>
    <row r="3370" spans="1:7" x14ac:dyDescent="0.25">
      <c r="A3370" s="12" t="s">
        <v>3721</v>
      </c>
      <c r="B3370" s="19">
        <v>1556344681855</v>
      </c>
      <c r="C3370" s="12" t="s">
        <v>7963</v>
      </c>
      <c r="D3370" s="12" t="s">
        <v>61</v>
      </c>
      <c r="E3370" s="6" t="s">
        <v>7964</v>
      </c>
      <c r="F3370" s="5">
        <f>decoded__2[[#This Row],[FRT_DEC]]-B3369</f>
        <v>4</v>
      </c>
      <c r="G3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INFO]]))),G3369)</f>
        <v>70</v>
      </c>
    </row>
    <row r="3371" spans="1:7" x14ac:dyDescent="0.25">
      <c r="A3371" s="12" t="s">
        <v>3722</v>
      </c>
      <c r="B3371" s="19">
        <v>1556344681858</v>
      </c>
      <c r="C3371" s="12" t="s">
        <v>7965</v>
      </c>
      <c r="D3371" s="12" t="s">
        <v>62</v>
      </c>
      <c r="E3371" s="6" t="s">
        <v>63</v>
      </c>
      <c r="F3371" s="5">
        <f>decoded__2[[#This Row],[FRT_DEC]]-B3370</f>
        <v>3</v>
      </c>
      <c r="G3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INFO]]))),G3370)</f>
        <v>70</v>
      </c>
    </row>
    <row r="3372" spans="1:7" x14ac:dyDescent="0.25">
      <c r="A3372" s="12" t="s">
        <v>3723</v>
      </c>
      <c r="B3372" s="19">
        <v>1556344681872</v>
      </c>
      <c r="C3372" s="12" t="s">
        <v>7966</v>
      </c>
      <c r="D3372" s="12" t="s">
        <v>1131</v>
      </c>
      <c r="E3372" s="6" t="s">
        <v>2151</v>
      </c>
      <c r="F3372" s="5">
        <f>decoded__2[[#This Row],[FRT_DEC]]-B3371</f>
        <v>14</v>
      </c>
      <c r="G3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INFO]]))),G3371)</f>
        <v>70</v>
      </c>
    </row>
    <row r="3373" spans="1:7" x14ac:dyDescent="0.25">
      <c r="F3373" s="5"/>
    </row>
    <row r="3374" spans="1:7" x14ac:dyDescent="0.25">
      <c r="F3374" s="5"/>
    </row>
    <row r="3375" spans="1:7" x14ac:dyDescent="0.25">
      <c r="F3375" s="5"/>
    </row>
    <row r="3376" spans="1:7" x14ac:dyDescent="0.25">
      <c r="F3376" s="5"/>
    </row>
    <row r="3377" spans="6:6" x14ac:dyDescent="0.25">
      <c r="F3377" s="5"/>
    </row>
    <row r="3378" spans="6:6" x14ac:dyDescent="0.25">
      <c r="F3378" s="5"/>
    </row>
    <row r="3379" spans="6:6" x14ac:dyDescent="0.25">
      <c r="F3379" s="5"/>
    </row>
    <row r="3380" spans="6:6" x14ac:dyDescent="0.25">
      <c r="F3380" s="5"/>
    </row>
    <row r="3381" spans="6:6" x14ac:dyDescent="0.25">
      <c r="F3381" s="5"/>
    </row>
    <row r="3382" spans="6:6" x14ac:dyDescent="0.25">
      <c r="F3382" s="5"/>
    </row>
    <row r="3383" spans="6:6" x14ac:dyDescent="0.25">
      <c r="F3383" s="5"/>
    </row>
    <row r="3384" spans="6:6" x14ac:dyDescent="0.25">
      <c r="F3384" s="5"/>
    </row>
    <row r="3385" spans="6:6" x14ac:dyDescent="0.25">
      <c r="F3385" s="5"/>
    </row>
    <row r="3386" spans="6:6" x14ac:dyDescent="0.25">
      <c r="F3386" s="5"/>
    </row>
    <row r="3387" spans="6:6" x14ac:dyDescent="0.25">
      <c r="F3387" s="5"/>
    </row>
    <row r="3388" spans="6:6" x14ac:dyDescent="0.25">
      <c r="F3388" s="5"/>
    </row>
    <row r="3389" spans="6:6" x14ac:dyDescent="0.25">
      <c r="F3389" s="5"/>
    </row>
    <row r="3390" spans="6:6" x14ac:dyDescent="0.25">
      <c r="F3390" s="5"/>
    </row>
    <row r="3391" spans="6:6" x14ac:dyDescent="0.25">
      <c r="F3391" s="5"/>
    </row>
    <row r="3392" spans="6:6" x14ac:dyDescent="0.25">
      <c r="F3392" s="5"/>
    </row>
    <row r="3393" spans="6:6" x14ac:dyDescent="0.25">
      <c r="F3393" s="5"/>
    </row>
    <row r="3394" spans="6:6" x14ac:dyDescent="0.25">
      <c r="F3394" s="5"/>
    </row>
    <row r="3395" spans="6:6" x14ac:dyDescent="0.25">
      <c r="F3395" s="5"/>
    </row>
    <row r="3396" spans="6:6" x14ac:dyDescent="0.25">
      <c r="F3396" s="5"/>
    </row>
    <row r="3397" spans="6:6" x14ac:dyDescent="0.25">
      <c r="F3397" s="5"/>
    </row>
    <row r="3398" spans="6:6" x14ac:dyDescent="0.25">
      <c r="F3398" s="5"/>
    </row>
    <row r="3399" spans="6:6" x14ac:dyDescent="0.25">
      <c r="F3399" s="5"/>
    </row>
    <row r="3400" spans="6:6" x14ac:dyDescent="0.25">
      <c r="F3400" s="5"/>
    </row>
    <row r="3401" spans="6:6" x14ac:dyDescent="0.25">
      <c r="F3401" s="5"/>
    </row>
    <row r="3402" spans="6:6" x14ac:dyDescent="0.25">
      <c r="F3402" s="5"/>
    </row>
    <row r="3403" spans="6:6" x14ac:dyDescent="0.25">
      <c r="F3403" s="5"/>
    </row>
    <row r="3404" spans="6:6" x14ac:dyDescent="0.25">
      <c r="F3404" s="5"/>
    </row>
    <row r="3405" spans="6:6" x14ac:dyDescent="0.25">
      <c r="F3405" s="5"/>
    </row>
    <row r="3406" spans="6:6" x14ac:dyDescent="0.25">
      <c r="F3406" s="5"/>
    </row>
    <row r="3407" spans="6:6" x14ac:dyDescent="0.25">
      <c r="F3407" s="5"/>
    </row>
    <row r="3408" spans="6:6" x14ac:dyDescent="0.25">
      <c r="F3408" s="5"/>
    </row>
    <row r="3409" spans="6:6" x14ac:dyDescent="0.25">
      <c r="F3409" s="5"/>
    </row>
    <row r="3410" spans="6:6" x14ac:dyDescent="0.25">
      <c r="F3410" s="5"/>
    </row>
    <row r="3411" spans="6:6" x14ac:dyDescent="0.25">
      <c r="F3411" s="5"/>
    </row>
    <row r="3412" spans="6:6" x14ac:dyDescent="0.25">
      <c r="F3412" s="5"/>
    </row>
    <row r="3413" spans="6:6" x14ac:dyDescent="0.25">
      <c r="F3413" s="5"/>
    </row>
    <row r="3414" spans="6:6" x14ac:dyDescent="0.25">
      <c r="F3414" s="5"/>
    </row>
    <row r="3415" spans="6:6" x14ac:dyDescent="0.25">
      <c r="F3415" s="5"/>
    </row>
    <row r="3416" spans="6:6" x14ac:dyDescent="0.25">
      <c r="F3416" s="5"/>
    </row>
    <row r="3417" spans="6:6" x14ac:dyDescent="0.25">
      <c r="F3417" s="5"/>
    </row>
    <row r="3418" spans="6:6" x14ac:dyDescent="0.25">
      <c r="F3418" s="5"/>
    </row>
    <row r="3419" spans="6:6" x14ac:dyDescent="0.25">
      <c r="F3419" s="5"/>
    </row>
    <row r="3420" spans="6:6" x14ac:dyDescent="0.25">
      <c r="F3420" s="5"/>
    </row>
    <row r="3421" spans="6:6" x14ac:dyDescent="0.25">
      <c r="F3421" s="5"/>
    </row>
    <row r="3422" spans="6:6" x14ac:dyDescent="0.25">
      <c r="F3422" s="5"/>
    </row>
    <row r="3423" spans="6:6" x14ac:dyDescent="0.25">
      <c r="F3423" s="5"/>
    </row>
    <row r="3424" spans="6:6" x14ac:dyDescent="0.25">
      <c r="F3424" s="5"/>
    </row>
    <row r="3425" spans="6:6" x14ac:dyDescent="0.25">
      <c r="F3425" s="5"/>
    </row>
    <row r="3426" spans="6:6" x14ac:dyDescent="0.25">
      <c r="F3426" s="5"/>
    </row>
    <row r="3427" spans="6:6" x14ac:dyDescent="0.25">
      <c r="F3427" s="5"/>
    </row>
    <row r="3428" spans="6:6" x14ac:dyDescent="0.25">
      <c r="F3428" s="5"/>
    </row>
    <row r="3429" spans="6:6" x14ac:dyDescent="0.25">
      <c r="F3429" s="5"/>
    </row>
    <row r="3430" spans="6:6" x14ac:dyDescent="0.25">
      <c r="F3430" s="5"/>
    </row>
    <row r="3431" spans="6:6" x14ac:dyDescent="0.25">
      <c r="F3431" s="5"/>
    </row>
    <row r="3432" spans="6:6" x14ac:dyDescent="0.25">
      <c r="F3432" s="5"/>
    </row>
    <row r="3433" spans="6:6" x14ac:dyDescent="0.25">
      <c r="F3433" s="5"/>
    </row>
    <row r="3434" spans="6:6" x14ac:dyDescent="0.25">
      <c r="F3434" s="5"/>
    </row>
    <row r="3435" spans="6:6" x14ac:dyDescent="0.25">
      <c r="F3435" s="5"/>
    </row>
    <row r="3436" spans="6:6" x14ac:dyDescent="0.25">
      <c r="F3436" s="5"/>
    </row>
    <row r="3437" spans="6:6" x14ac:dyDescent="0.25">
      <c r="F3437" s="5"/>
    </row>
    <row r="3438" spans="6:6" x14ac:dyDescent="0.25">
      <c r="F3438" s="5"/>
    </row>
    <row r="3439" spans="6:6" x14ac:dyDescent="0.25">
      <c r="F3439" s="5"/>
    </row>
    <row r="3440" spans="6:6" x14ac:dyDescent="0.25">
      <c r="F3440" s="5"/>
    </row>
    <row r="3441" spans="6:6" x14ac:dyDescent="0.25">
      <c r="F3441" s="5"/>
    </row>
    <row r="3442" spans="6:6" x14ac:dyDescent="0.25">
      <c r="F3442" s="5"/>
    </row>
    <row r="3443" spans="6:6" x14ac:dyDescent="0.25">
      <c r="F3443" s="5"/>
    </row>
    <row r="3444" spans="6:6" x14ac:dyDescent="0.25">
      <c r="F3444" s="5"/>
    </row>
    <row r="3445" spans="6:6" x14ac:dyDescent="0.25">
      <c r="F3445" s="5"/>
    </row>
    <row r="3446" spans="6:6" x14ac:dyDescent="0.25">
      <c r="F3446" s="5"/>
    </row>
    <row r="3447" spans="6:6" x14ac:dyDescent="0.25">
      <c r="F3447" s="5"/>
    </row>
    <row r="3448" spans="6:6" x14ac:dyDescent="0.25">
      <c r="F3448" s="5"/>
    </row>
    <row r="3449" spans="6:6" x14ac:dyDescent="0.25">
      <c r="F3449" s="5"/>
    </row>
    <row r="3450" spans="6:6" x14ac:dyDescent="0.25">
      <c r="F3450" s="5"/>
    </row>
    <row r="3451" spans="6:6" x14ac:dyDescent="0.25">
      <c r="F3451" s="5"/>
    </row>
    <row r="3452" spans="6:6" x14ac:dyDescent="0.25">
      <c r="F3452" s="5"/>
    </row>
    <row r="3453" spans="6:6" x14ac:dyDescent="0.25">
      <c r="F3453" s="5"/>
    </row>
    <row r="3454" spans="6:6" x14ac:dyDescent="0.25">
      <c r="F3454" s="5"/>
    </row>
    <row r="3455" spans="6:6" x14ac:dyDescent="0.25">
      <c r="F3455" s="5"/>
    </row>
    <row r="3456" spans="6:6" x14ac:dyDescent="0.25">
      <c r="F3456" s="5"/>
    </row>
    <row r="3457" spans="6:6" x14ac:dyDescent="0.25">
      <c r="F3457" s="5"/>
    </row>
    <row r="3458" spans="6:6" x14ac:dyDescent="0.25">
      <c r="F3458" s="5"/>
    </row>
    <row r="3459" spans="6:6" x14ac:dyDescent="0.25">
      <c r="F3459" s="5"/>
    </row>
    <row r="3460" spans="6:6" x14ac:dyDescent="0.25">
      <c r="F3460" s="5"/>
    </row>
    <row r="3461" spans="6:6" x14ac:dyDescent="0.25">
      <c r="F3461" s="5"/>
    </row>
    <row r="3462" spans="6:6" x14ac:dyDescent="0.25">
      <c r="F3462" s="5"/>
    </row>
    <row r="3463" spans="6:6" x14ac:dyDescent="0.25">
      <c r="F3463" s="5"/>
    </row>
    <row r="3464" spans="6:6" x14ac:dyDescent="0.25">
      <c r="F3464" s="5"/>
    </row>
    <row r="3465" spans="6:6" x14ac:dyDescent="0.25">
      <c r="F3465" s="5"/>
    </row>
    <row r="3466" spans="6:6" x14ac:dyDescent="0.25">
      <c r="F3466" s="5"/>
    </row>
    <row r="3467" spans="6:6" x14ac:dyDescent="0.25">
      <c r="F3467" s="5"/>
    </row>
    <row r="3468" spans="6:6" x14ac:dyDescent="0.25">
      <c r="F3468" s="5"/>
    </row>
    <row r="3469" spans="6:6" x14ac:dyDescent="0.25">
      <c r="F3469" s="5"/>
    </row>
    <row r="3470" spans="6:6" x14ac:dyDescent="0.25">
      <c r="F3470" s="5"/>
    </row>
    <row r="3471" spans="6:6" x14ac:dyDescent="0.25">
      <c r="F3471" s="5"/>
    </row>
    <row r="3472" spans="6:6" x14ac:dyDescent="0.25">
      <c r="F3472" s="5"/>
    </row>
    <row r="3473" spans="6:6" x14ac:dyDescent="0.25">
      <c r="F3473" s="5"/>
    </row>
    <row r="3474" spans="6:6" x14ac:dyDescent="0.25">
      <c r="F3474" s="5"/>
    </row>
    <row r="3475" spans="6:6" x14ac:dyDescent="0.25">
      <c r="F3475" s="5"/>
    </row>
    <row r="3476" spans="6:6" x14ac:dyDescent="0.25">
      <c r="F3476" s="5"/>
    </row>
    <row r="3477" spans="6:6" x14ac:dyDescent="0.25">
      <c r="F3477" s="5"/>
    </row>
    <row r="3478" spans="6:6" x14ac:dyDescent="0.25">
      <c r="F3478" s="5"/>
    </row>
    <row r="3479" spans="6:6" x14ac:dyDescent="0.25">
      <c r="F3479" s="5"/>
    </row>
    <row r="3480" spans="6:6" x14ac:dyDescent="0.25">
      <c r="F3480" s="5"/>
    </row>
    <row r="3481" spans="6:6" x14ac:dyDescent="0.25">
      <c r="F3481" s="5"/>
    </row>
    <row r="3482" spans="6:6" x14ac:dyDescent="0.25">
      <c r="F3482" s="5"/>
    </row>
    <row r="3483" spans="6:6" x14ac:dyDescent="0.25">
      <c r="F3483" s="5"/>
    </row>
    <row r="3484" spans="6:6" x14ac:dyDescent="0.25">
      <c r="F3484" s="5"/>
    </row>
    <row r="3485" spans="6:6" x14ac:dyDescent="0.25">
      <c r="F3485" s="5"/>
    </row>
    <row r="3486" spans="6:6" x14ac:dyDescent="0.25">
      <c r="F3486" s="5"/>
    </row>
    <row r="3487" spans="6:6" x14ac:dyDescent="0.25">
      <c r="F3487" s="5"/>
    </row>
    <row r="3488" spans="6:6" x14ac:dyDescent="0.25">
      <c r="F3488" s="5"/>
    </row>
    <row r="3489" spans="6:6" x14ac:dyDescent="0.25">
      <c r="F3489" s="5"/>
    </row>
    <row r="3490" spans="6:6" x14ac:dyDescent="0.25">
      <c r="F3490" s="5"/>
    </row>
    <row r="3491" spans="6:6" x14ac:dyDescent="0.25">
      <c r="F3491" s="5"/>
    </row>
    <row r="3492" spans="6:6" x14ac:dyDescent="0.25">
      <c r="F3492" s="5"/>
    </row>
    <row r="3493" spans="6:6" x14ac:dyDescent="0.25">
      <c r="F3493" s="5"/>
    </row>
    <row r="3494" spans="6:6" x14ac:dyDescent="0.25">
      <c r="F3494" s="5"/>
    </row>
    <row r="3495" spans="6:6" x14ac:dyDescent="0.25">
      <c r="F3495" s="5"/>
    </row>
    <row r="3496" spans="6:6" x14ac:dyDescent="0.25">
      <c r="F3496" s="5"/>
    </row>
    <row r="3497" spans="6:6" x14ac:dyDescent="0.25">
      <c r="F3497" s="5"/>
    </row>
    <row r="3498" spans="6:6" x14ac:dyDescent="0.25">
      <c r="F3498" s="5"/>
    </row>
    <row r="3499" spans="6:6" x14ac:dyDescent="0.25">
      <c r="F3499" s="5"/>
    </row>
    <row r="3500" spans="6:6" x14ac:dyDescent="0.25">
      <c r="F3500" s="5"/>
    </row>
    <row r="3501" spans="6:6" x14ac:dyDescent="0.25">
      <c r="F3501" s="5"/>
    </row>
    <row r="3502" spans="6:6" x14ac:dyDescent="0.25">
      <c r="F3502" s="5"/>
    </row>
    <row r="3503" spans="6:6" x14ac:dyDescent="0.25">
      <c r="F3503" s="5"/>
    </row>
    <row r="3504" spans="6:6" x14ac:dyDescent="0.25">
      <c r="F3504" s="5"/>
    </row>
    <row r="3505" spans="6:6" x14ac:dyDescent="0.25">
      <c r="F3505" s="5"/>
    </row>
    <row r="3506" spans="6:6" x14ac:dyDescent="0.25">
      <c r="F3506" s="5"/>
    </row>
    <row r="3507" spans="6:6" x14ac:dyDescent="0.25">
      <c r="F3507" s="5"/>
    </row>
    <row r="3508" spans="6:6" x14ac:dyDescent="0.25">
      <c r="F3508" s="5"/>
    </row>
    <row r="3509" spans="6:6" x14ac:dyDescent="0.25">
      <c r="F3509" s="5"/>
    </row>
    <row r="3510" spans="6:6" x14ac:dyDescent="0.25">
      <c r="F3510" s="5"/>
    </row>
    <row r="3511" spans="6:6" x14ac:dyDescent="0.25">
      <c r="F3511" s="5"/>
    </row>
    <row r="3512" spans="6:6" x14ac:dyDescent="0.25">
      <c r="F3512" s="5"/>
    </row>
    <row r="3513" spans="6:6" x14ac:dyDescent="0.25">
      <c r="F3513" s="5"/>
    </row>
    <row r="3514" spans="6:6" x14ac:dyDescent="0.25">
      <c r="F3514" s="5"/>
    </row>
    <row r="3515" spans="6:6" x14ac:dyDescent="0.25">
      <c r="F3515" s="5"/>
    </row>
    <row r="3516" spans="6:6" x14ac:dyDescent="0.25">
      <c r="F3516" s="5"/>
    </row>
    <row r="3517" spans="6:6" x14ac:dyDescent="0.25">
      <c r="F3517" s="5"/>
    </row>
    <row r="3518" spans="6:6" x14ac:dyDescent="0.25">
      <c r="F3518" s="5"/>
    </row>
    <row r="3519" spans="6:6" x14ac:dyDescent="0.25">
      <c r="F3519" s="5"/>
    </row>
    <row r="3520" spans="6:6" x14ac:dyDescent="0.25">
      <c r="F3520" s="5"/>
    </row>
    <row r="3521" spans="6:6" x14ac:dyDescent="0.25">
      <c r="F3521" s="5"/>
    </row>
    <row r="3522" spans="6:6" x14ac:dyDescent="0.25">
      <c r="F3522" s="5"/>
    </row>
    <row r="3523" spans="6:6" x14ac:dyDescent="0.25">
      <c r="F3523" s="5"/>
    </row>
    <row r="3524" spans="6:6" x14ac:dyDescent="0.25">
      <c r="F3524" s="5"/>
    </row>
    <row r="3525" spans="6:6" x14ac:dyDescent="0.25">
      <c r="F3525" s="5"/>
    </row>
    <row r="3526" spans="6:6" x14ac:dyDescent="0.25">
      <c r="F3526" s="5"/>
    </row>
    <row r="3527" spans="6:6" x14ac:dyDescent="0.25">
      <c r="F3527" s="5"/>
    </row>
    <row r="3528" spans="6:6" x14ac:dyDescent="0.25">
      <c r="F3528" s="5"/>
    </row>
    <row r="3529" spans="6:6" x14ac:dyDescent="0.25">
      <c r="F3529" s="5"/>
    </row>
    <row r="3530" spans="6:6" x14ac:dyDescent="0.25">
      <c r="F3530" s="5"/>
    </row>
    <row r="3531" spans="6:6" x14ac:dyDescent="0.25">
      <c r="F3531" s="5"/>
    </row>
    <row r="3532" spans="6:6" x14ac:dyDescent="0.25">
      <c r="F3532" s="5"/>
    </row>
    <row r="3533" spans="6:6" x14ac:dyDescent="0.25">
      <c r="F3533" s="5"/>
    </row>
    <row r="3534" spans="6:6" x14ac:dyDescent="0.25">
      <c r="F3534" s="5"/>
    </row>
    <row r="3535" spans="6:6" x14ac:dyDescent="0.25">
      <c r="F3535" s="5"/>
    </row>
    <row r="3536" spans="6:6" x14ac:dyDescent="0.25">
      <c r="F3536" s="5"/>
    </row>
    <row r="3537" spans="6:6" x14ac:dyDescent="0.25">
      <c r="F3537" s="5"/>
    </row>
    <row r="3538" spans="6:6" x14ac:dyDescent="0.25">
      <c r="F3538" s="5"/>
    </row>
    <row r="3539" spans="6:6" x14ac:dyDescent="0.25">
      <c r="F3539" s="5"/>
    </row>
    <row r="3540" spans="6:6" x14ac:dyDescent="0.25">
      <c r="F3540" s="5"/>
    </row>
    <row r="3541" spans="6:6" x14ac:dyDescent="0.25">
      <c r="F3541" s="5"/>
    </row>
    <row r="3542" spans="6:6" x14ac:dyDescent="0.25">
      <c r="F3542" s="5"/>
    </row>
    <row r="3543" spans="6:6" x14ac:dyDescent="0.25">
      <c r="F3543" s="5"/>
    </row>
    <row r="3544" spans="6:6" x14ac:dyDescent="0.25">
      <c r="F3544" s="5"/>
    </row>
    <row r="3545" spans="6:6" x14ac:dyDescent="0.25">
      <c r="F3545" s="5"/>
    </row>
    <row r="3546" spans="6:6" x14ac:dyDescent="0.25">
      <c r="F3546" s="5"/>
    </row>
    <row r="3547" spans="6:6" x14ac:dyDescent="0.25">
      <c r="F3547" s="5"/>
    </row>
    <row r="3548" spans="6:6" x14ac:dyDescent="0.25">
      <c r="F3548" s="5"/>
    </row>
    <row r="3549" spans="6:6" x14ac:dyDescent="0.25">
      <c r="F3549" s="5"/>
    </row>
    <row r="3550" spans="6:6" x14ac:dyDescent="0.25">
      <c r="F3550" s="5"/>
    </row>
    <row r="3551" spans="6:6" x14ac:dyDescent="0.25">
      <c r="F3551" s="5"/>
    </row>
    <row r="3552" spans="6:6" x14ac:dyDescent="0.25">
      <c r="F3552" s="5"/>
    </row>
    <row r="3553" spans="6:6" x14ac:dyDescent="0.25">
      <c r="F3553" s="5"/>
    </row>
    <row r="3554" spans="6:6" x14ac:dyDescent="0.25">
      <c r="F3554" s="5"/>
    </row>
    <row r="3555" spans="6:6" x14ac:dyDescent="0.25">
      <c r="F3555" s="5"/>
    </row>
    <row r="3556" spans="6:6" x14ac:dyDescent="0.25">
      <c r="F3556" s="5"/>
    </row>
    <row r="3557" spans="6:6" x14ac:dyDescent="0.25">
      <c r="F3557" s="5"/>
    </row>
    <row r="3558" spans="6:6" x14ac:dyDescent="0.25">
      <c r="F3558" s="5"/>
    </row>
    <row r="3559" spans="6:6" x14ac:dyDescent="0.25">
      <c r="F3559" s="5"/>
    </row>
    <row r="3560" spans="6:6" x14ac:dyDescent="0.25">
      <c r="F3560" s="5"/>
    </row>
    <row r="3561" spans="6:6" x14ac:dyDescent="0.25">
      <c r="F3561" s="5"/>
    </row>
    <row r="3562" spans="6:6" x14ac:dyDescent="0.25">
      <c r="F3562" s="5"/>
    </row>
    <row r="3563" spans="6:6" x14ac:dyDescent="0.25">
      <c r="F3563" s="5"/>
    </row>
    <row r="3564" spans="6:6" x14ac:dyDescent="0.25">
      <c r="F3564" s="5"/>
    </row>
    <row r="3565" spans="6:6" x14ac:dyDescent="0.25">
      <c r="F3565" s="5"/>
    </row>
    <row r="3566" spans="6:6" x14ac:dyDescent="0.25">
      <c r="F3566" s="5"/>
    </row>
    <row r="3567" spans="6:6" x14ac:dyDescent="0.25">
      <c r="F3567" s="5"/>
    </row>
    <row r="3568" spans="6:6" x14ac:dyDescent="0.25">
      <c r="F3568" s="5"/>
    </row>
    <row r="3569" spans="6:6" x14ac:dyDescent="0.25">
      <c r="F3569" s="5"/>
    </row>
    <row r="3570" spans="6:6" x14ac:dyDescent="0.25">
      <c r="F3570" s="5"/>
    </row>
    <row r="3571" spans="6:6" x14ac:dyDescent="0.25">
      <c r="F3571" s="5"/>
    </row>
    <row r="3572" spans="6:6" x14ac:dyDescent="0.25">
      <c r="F3572" s="5"/>
    </row>
    <row r="3573" spans="6:6" x14ac:dyDescent="0.25">
      <c r="F3573" s="5"/>
    </row>
    <row r="3574" spans="6:6" x14ac:dyDescent="0.25">
      <c r="F3574" s="5"/>
    </row>
    <row r="3575" spans="6:6" x14ac:dyDescent="0.25">
      <c r="F3575" s="5"/>
    </row>
    <row r="3576" spans="6:6" x14ac:dyDescent="0.25">
      <c r="F3576" s="5"/>
    </row>
    <row r="3577" spans="6:6" x14ac:dyDescent="0.25">
      <c r="F3577" s="5"/>
    </row>
    <row r="3578" spans="6:6" x14ac:dyDescent="0.25">
      <c r="F3578" s="5"/>
    </row>
    <row r="3579" spans="6:6" x14ac:dyDescent="0.25">
      <c r="F3579" s="5"/>
    </row>
    <row r="3580" spans="6:6" x14ac:dyDescent="0.25">
      <c r="F3580" s="5"/>
    </row>
    <row r="3581" spans="6:6" x14ac:dyDescent="0.25">
      <c r="F3581" s="5"/>
    </row>
    <row r="3582" spans="6:6" x14ac:dyDescent="0.25">
      <c r="F3582" s="5"/>
    </row>
    <row r="3583" spans="6:6" x14ac:dyDescent="0.25">
      <c r="F3583" s="5"/>
    </row>
    <row r="3584" spans="6:6" x14ac:dyDescent="0.25">
      <c r="F3584" s="5"/>
    </row>
    <row r="3585" spans="6:6" x14ac:dyDescent="0.25">
      <c r="F3585" s="5"/>
    </row>
    <row r="3586" spans="6:6" x14ac:dyDescent="0.25">
      <c r="F3586" s="5"/>
    </row>
    <row r="3587" spans="6:6" x14ac:dyDescent="0.25">
      <c r="F3587" s="5"/>
    </row>
    <row r="3588" spans="6:6" x14ac:dyDescent="0.25">
      <c r="F3588" s="5"/>
    </row>
    <row r="3589" spans="6:6" x14ac:dyDescent="0.25">
      <c r="F3589" s="5"/>
    </row>
    <row r="3590" spans="6:6" x14ac:dyDescent="0.25">
      <c r="F3590" s="5"/>
    </row>
    <row r="3591" spans="6:6" x14ac:dyDescent="0.25">
      <c r="F3591" s="5"/>
    </row>
    <row r="3592" spans="6:6" x14ac:dyDescent="0.25">
      <c r="F3592" s="5"/>
    </row>
    <row r="3593" spans="6:6" x14ac:dyDescent="0.25">
      <c r="F3593" s="5"/>
    </row>
    <row r="3594" spans="6:6" x14ac:dyDescent="0.25">
      <c r="F3594" s="5"/>
    </row>
    <row r="3595" spans="6:6" x14ac:dyDescent="0.25">
      <c r="F3595" s="5"/>
    </row>
    <row r="3596" spans="6:6" x14ac:dyDescent="0.25">
      <c r="F3596" s="5"/>
    </row>
    <row r="3597" spans="6:6" x14ac:dyDescent="0.25">
      <c r="F3597" s="5"/>
    </row>
    <row r="3598" spans="6:6" x14ac:dyDescent="0.25">
      <c r="F3598" s="5"/>
    </row>
    <row r="3599" spans="6:6" x14ac:dyDescent="0.25">
      <c r="F3599" s="5"/>
    </row>
    <row r="3600" spans="6:6" x14ac:dyDescent="0.25">
      <c r="F3600" s="5"/>
    </row>
    <row r="3601" spans="6:6" x14ac:dyDescent="0.25">
      <c r="F3601" s="5"/>
    </row>
    <row r="3602" spans="6:6" x14ac:dyDescent="0.25">
      <c r="F3602" s="5"/>
    </row>
    <row r="3603" spans="6:6" x14ac:dyDescent="0.25">
      <c r="F3603" s="5"/>
    </row>
    <row r="3604" spans="6:6" x14ac:dyDescent="0.25">
      <c r="F3604" s="5"/>
    </row>
    <row r="3605" spans="6:6" x14ac:dyDescent="0.25">
      <c r="F3605" s="5"/>
    </row>
    <row r="3606" spans="6:6" x14ac:dyDescent="0.25">
      <c r="F3606" s="5"/>
    </row>
    <row r="3607" spans="6:6" x14ac:dyDescent="0.25">
      <c r="F3607" s="5"/>
    </row>
    <row r="3608" spans="6:6" x14ac:dyDescent="0.25">
      <c r="F3608" s="5"/>
    </row>
    <row r="3609" spans="6:6" x14ac:dyDescent="0.25">
      <c r="F3609" s="5"/>
    </row>
    <row r="3610" spans="6:6" x14ac:dyDescent="0.25">
      <c r="F3610" s="5"/>
    </row>
    <row r="3611" spans="6:6" x14ac:dyDescent="0.25">
      <c r="F3611" s="5"/>
    </row>
    <row r="3612" spans="6:6" x14ac:dyDescent="0.25">
      <c r="F3612" s="5"/>
    </row>
    <row r="3613" spans="6:6" x14ac:dyDescent="0.25">
      <c r="F3613" s="5"/>
    </row>
    <row r="3614" spans="6:6" x14ac:dyDescent="0.25">
      <c r="F3614" s="5"/>
    </row>
    <row r="3615" spans="6:6" x14ac:dyDescent="0.25">
      <c r="F3615" s="5"/>
    </row>
    <row r="3616" spans="6:6" x14ac:dyDescent="0.25">
      <c r="F3616" s="5"/>
    </row>
    <row r="3617" spans="6:6" x14ac:dyDescent="0.25">
      <c r="F3617" s="5"/>
    </row>
    <row r="3618" spans="6:6" x14ac:dyDescent="0.25">
      <c r="F3618" s="5"/>
    </row>
    <row r="3619" spans="6:6" x14ac:dyDescent="0.25">
      <c r="F3619" s="5"/>
    </row>
    <row r="3620" spans="6:6" x14ac:dyDescent="0.25">
      <c r="F3620" s="5"/>
    </row>
    <row r="3621" spans="6:6" x14ac:dyDescent="0.25">
      <c r="F3621" s="5"/>
    </row>
    <row r="3622" spans="6:6" x14ac:dyDescent="0.25">
      <c r="F3622" s="5"/>
    </row>
    <row r="3623" spans="6:6" x14ac:dyDescent="0.25">
      <c r="F3623" s="5"/>
    </row>
    <row r="3624" spans="6:6" x14ac:dyDescent="0.25">
      <c r="F3624" s="5"/>
    </row>
    <row r="3625" spans="6:6" x14ac:dyDescent="0.25">
      <c r="F3625" s="5"/>
    </row>
    <row r="3626" spans="6:6" x14ac:dyDescent="0.25">
      <c r="F3626" s="5"/>
    </row>
    <row r="3627" spans="6:6" x14ac:dyDescent="0.25">
      <c r="F3627" s="5"/>
    </row>
    <row r="3628" spans="6:6" x14ac:dyDescent="0.25">
      <c r="F3628" s="5"/>
    </row>
    <row r="3629" spans="6:6" x14ac:dyDescent="0.25">
      <c r="F3629" s="5"/>
    </row>
    <row r="3630" spans="6:6" x14ac:dyDescent="0.25">
      <c r="F3630" s="5"/>
    </row>
    <row r="3631" spans="6:6" x14ac:dyDescent="0.25">
      <c r="F3631" s="5"/>
    </row>
    <row r="3632" spans="6:6" x14ac:dyDescent="0.25">
      <c r="F3632" s="5"/>
    </row>
    <row r="3633" spans="6:6" x14ac:dyDescent="0.25">
      <c r="F3633" s="5"/>
    </row>
    <row r="3634" spans="6:6" x14ac:dyDescent="0.25">
      <c r="F3634" s="5"/>
    </row>
    <row r="3635" spans="6:6" x14ac:dyDescent="0.25">
      <c r="F3635" s="5"/>
    </row>
    <row r="3636" spans="6:6" x14ac:dyDescent="0.25">
      <c r="F3636" s="5"/>
    </row>
    <row r="3637" spans="6:6" x14ac:dyDescent="0.25">
      <c r="F3637" s="5"/>
    </row>
    <row r="3638" spans="6:6" x14ac:dyDescent="0.25">
      <c r="F3638" s="5"/>
    </row>
    <row r="3639" spans="6:6" x14ac:dyDescent="0.25">
      <c r="F3639" s="5"/>
    </row>
    <row r="3640" spans="6:6" x14ac:dyDescent="0.25">
      <c r="F3640" s="5"/>
    </row>
    <row r="3641" spans="6:6" x14ac:dyDescent="0.25">
      <c r="F3641" s="5"/>
    </row>
    <row r="3642" spans="6:6" x14ac:dyDescent="0.25">
      <c r="F3642" s="5"/>
    </row>
    <row r="3643" spans="6:6" x14ac:dyDescent="0.25">
      <c r="F3643" s="5"/>
    </row>
    <row r="3644" spans="6:6" x14ac:dyDescent="0.25">
      <c r="F3644" s="5"/>
    </row>
    <row r="3645" spans="6:6" x14ac:dyDescent="0.25">
      <c r="F3645" s="5"/>
    </row>
    <row r="3646" spans="6:6" x14ac:dyDescent="0.25">
      <c r="F3646" s="5"/>
    </row>
    <row r="3647" spans="6:6" x14ac:dyDescent="0.25">
      <c r="F3647" s="5"/>
    </row>
    <row r="3648" spans="6:6" x14ac:dyDescent="0.25">
      <c r="F3648" s="5"/>
    </row>
    <row r="3649" spans="6:6" x14ac:dyDescent="0.25">
      <c r="F3649" s="5"/>
    </row>
    <row r="3650" spans="6:6" x14ac:dyDescent="0.25">
      <c r="F3650" s="5"/>
    </row>
    <row r="3651" spans="6:6" x14ac:dyDescent="0.25">
      <c r="F3651" s="5"/>
    </row>
    <row r="3652" spans="6:6" x14ac:dyDescent="0.25">
      <c r="F3652" s="5"/>
    </row>
    <row r="3653" spans="6:6" x14ac:dyDescent="0.25">
      <c r="F3653" s="5"/>
    </row>
    <row r="3654" spans="6:6" x14ac:dyDescent="0.25">
      <c r="F3654" s="5"/>
    </row>
    <row r="3655" spans="6:6" x14ac:dyDescent="0.25">
      <c r="F3655" s="5"/>
    </row>
    <row r="3656" spans="6:6" x14ac:dyDescent="0.25">
      <c r="F3656" s="5"/>
    </row>
    <row r="3657" spans="6:6" x14ac:dyDescent="0.25">
      <c r="F3657" s="5"/>
    </row>
    <row r="3658" spans="6:6" x14ac:dyDescent="0.25">
      <c r="F3658" s="5"/>
    </row>
    <row r="3659" spans="6:6" x14ac:dyDescent="0.25">
      <c r="F3659" s="5"/>
    </row>
    <row r="3660" spans="6:6" x14ac:dyDescent="0.25">
      <c r="F3660" s="5"/>
    </row>
    <row r="3661" spans="6:6" x14ac:dyDescent="0.25">
      <c r="F3661" s="5"/>
    </row>
    <row r="3662" spans="6:6" x14ac:dyDescent="0.25">
      <c r="F3662" s="5"/>
    </row>
    <row r="3663" spans="6:6" x14ac:dyDescent="0.25">
      <c r="F3663" s="5"/>
    </row>
    <row r="3664" spans="6:6" x14ac:dyDescent="0.25">
      <c r="F3664" s="5"/>
    </row>
    <row r="3665" spans="6:6" x14ac:dyDescent="0.25">
      <c r="F3665" s="5"/>
    </row>
    <row r="3666" spans="6:6" x14ac:dyDescent="0.25">
      <c r="F3666" s="5"/>
    </row>
    <row r="3667" spans="6:6" x14ac:dyDescent="0.25">
      <c r="F3667" s="5"/>
    </row>
    <row r="3668" spans="6:6" x14ac:dyDescent="0.25">
      <c r="F3668" s="5"/>
    </row>
    <row r="3669" spans="6:6" x14ac:dyDescent="0.25">
      <c r="F3669" s="5"/>
    </row>
    <row r="3670" spans="6:6" x14ac:dyDescent="0.25">
      <c r="F3670" s="5"/>
    </row>
    <row r="3671" spans="6:6" x14ac:dyDescent="0.25">
      <c r="F3671" s="5"/>
    </row>
    <row r="3672" spans="6:6" x14ac:dyDescent="0.25">
      <c r="F3672" s="5"/>
    </row>
    <row r="3673" spans="6:6" x14ac:dyDescent="0.25">
      <c r="F3673" s="5"/>
    </row>
    <row r="3674" spans="6:6" x14ac:dyDescent="0.25">
      <c r="F3674" s="5"/>
    </row>
    <row r="3675" spans="6:6" x14ac:dyDescent="0.25">
      <c r="F3675" s="5"/>
    </row>
    <row r="3676" spans="6:6" x14ac:dyDescent="0.25">
      <c r="F3676" s="5"/>
    </row>
    <row r="3677" spans="6:6" x14ac:dyDescent="0.25">
      <c r="F3677" s="5"/>
    </row>
    <row r="3678" spans="6:6" x14ac:dyDescent="0.25">
      <c r="F3678" s="5"/>
    </row>
    <row r="3679" spans="6:6" x14ac:dyDescent="0.25">
      <c r="F3679" s="5"/>
    </row>
    <row r="3680" spans="6:6" x14ac:dyDescent="0.25">
      <c r="F3680" s="5"/>
    </row>
    <row r="3681" spans="6:6" x14ac:dyDescent="0.25">
      <c r="F3681" s="5"/>
    </row>
    <row r="3682" spans="6:6" x14ac:dyDescent="0.25">
      <c r="F3682" s="5"/>
    </row>
    <row r="3683" spans="6:6" x14ac:dyDescent="0.25">
      <c r="F3683" s="5"/>
    </row>
    <row r="3684" spans="6:6" x14ac:dyDescent="0.25">
      <c r="F3684" s="5"/>
    </row>
    <row r="3685" spans="6:6" x14ac:dyDescent="0.25">
      <c r="F3685" s="5"/>
    </row>
    <row r="3686" spans="6:6" x14ac:dyDescent="0.25">
      <c r="F3686" s="5"/>
    </row>
    <row r="3687" spans="6:6" x14ac:dyDescent="0.25">
      <c r="F3687" s="5"/>
    </row>
    <row r="3688" spans="6:6" x14ac:dyDescent="0.25">
      <c r="F3688" s="5"/>
    </row>
    <row r="3689" spans="6:6" x14ac:dyDescent="0.25">
      <c r="F3689" s="5"/>
    </row>
    <row r="3690" spans="6:6" x14ac:dyDescent="0.25">
      <c r="F3690" s="5"/>
    </row>
    <row r="3691" spans="6:6" x14ac:dyDescent="0.25">
      <c r="F3691" s="5"/>
    </row>
    <row r="3692" spans="6:6" x14ac:dyDescent="0.25">
      <c r="F3692" s="5"/>
    </row>
    <row r="3693" spans="6:6" x14ac:dyDescent="0.25">
      <c r="F3693" s="5"/>
    </row>
    <row r="3694" spans="6:6" x14ac:dyDescent="0.25">
      <c r="F3694" s="5"/>
    </row>
    <row r="3695" spans="6:6" x14ac:dyDescent="0.25">
      <c r="F3695" s="5"/>
    </row>
    <row r="3696" spans="6:6" x14ac:dyDescent="0.25">
      <c r="F3696" s="5"/>
    </row>
    <row r="3697" spans="6:6" x14ac:dyDescent="0.25">
      <c r="F3697" s="5"/>
    </row>
    <row r="3698" spans="6:6" x14ac:dyDescent="0.25">
      <c r="F3698" s="5"/>
    </row>
    <row r="3699" spans="6:6" x14ac:dyDescent="0.25">
      <c r="F3699" s="5"/>
    </row>
    <row r="3700" spans="6:6" x14ac:dyDescent="0.25">
      <c r="F3700" s="5"/>
    </row>
    <row r="3701" spans="6:6" x14ac:dyDescent="0.25">
      <c r="F3701" s="5"/>
    </row>
    <row r="3702" spans="6:6" x14ac:dyDescent="0.25">
      <c r="F3702" s="5"/>
    </row>
    <row r="3703" spans="6:6" x14ac:dyDescent="0.25">
      <c r="F3703" s="5"/>
    </row>
    <row r="3704" spans="6:6" x14ac:dyDescent="0.25">
      <c r="F3704" s="5"/>
    </row>
    <row r="3705" spans="6:6" x14ac:dyDescent="0.25">
      <c r="F3705" s="5"/>
    </row>
    <row r="3706" spans="6:6" x14ac:dyDescent="0.25">
      <c r="F3706" s="5"/>
    </row>
    <row r="3707" spans="6:6" x14ac:dyDescent="0.25">
      <c r="F3707" s="5"/>
    </row>
    <row r="3708" spans="6:6" x14ac:dyDescent="0.25">
      <c r="F3708" s="5"/>
    </row>
    <row r="3709" spans="6:6" x14ac:dyDescent="0.25">
      <c r="F3709" s="5"/>
    </row>
    <row r="3710" spans="6:6" x14ac:dyDescent="0.25">
      <c r="F3710" s="5"/>
    </row>
    <row r="3711" spans="6:6" x14ac:dyDescent="0.25">
      <c r="F3711" s="5"/>
    </row>
    <row r="3712" spans="6:6" x14ac:dyDescent="0.25">
      <c r="F3712" s="5"/>
    </row>
    <row r="3713" spans="6:6" x14ac:dyDescent="0.25">
      <c r="F3713" s="5"/>
    </row>
    <row r="3714" spans="6:6" x14ac:dyDescent="0.25">
      <c r="F3714" s="5"/>
    </row>
    <row r="3715" spans="6:6" x14ac:dyDescent="0.25">
      <c r="F3715" s="5"/>
    </row>
    <row r="3716" spans="6:6" x14ac:dyDescent="0.25">
      <c r="F3716" s="5"/>
    </row>
    <row r="3717" spans="6:6" x14ac:dyDescent="0.25">
      <c r="F3717" s="5"/>
    </row>
    <row r="3718" spans="6:6" x14ac:dyDescent="0.25">
      <c r="F3718" s="5"/>
    </row>
    <row r="3719" spans="6:6" x14ac:dyDescent="0.25">
      <c r="F3719" s="5"/>
    </row>
    <row r="3720" spans="6:6" x14ac:dyDescent="0.25">
      <c r="F3720" s="5"/>
    </row>
    <row r="3721" spans="6:6" x14ac:dyDescent="0.25">
      <c r="F3721" s="5"/>
    </row>
    <row r="3722" spans="6:6" x14ac:dyDescent="0.25">
      <c r="F3722" s="5"/>
    </row>
    <row r="3723" spans="6:6" x14ac:dyDescent="0.25">
      <c r="F3723" s="5"/>
    </row>
    <row r="3724" spans="6:6" x14ac:dyDescent="0.25">
      <c r="F3724" s="5"/>
    </row>
    <row r="3725" spans="6:6" x14ac:dyDescent="0.25">
      <c r="F3725" s="5"/>
    </row>
    <row r="3726" spans="6:6" x14ac:dyDescent="0.25">
      <c r="F3726" s="5"/>
    </row>
    <row r="3727" spans="6:6" x14ac:dyDescent="0.25">
      <c r="F3727" s="5"/>
    </row>
    <row r="3728" spans="6:6" x14ac:dyDescent="0.25">
      <c r="F3728" s="5"/>
    </row>
    <row r="3729" spans="6:6" x14ac:dyDescent="0.25">
      <c r="F3729" s="5"/>
    </row>
    <row r="3730" spans="6:6" x14ac:dyDescent="0.25">
      <c r="F3730" s="5"/>
    </row>
    <row r="3731" spans="6:6" x14ac:dyDescent="0.25">
      <c r="F3731" s="5"/>
    </row>
    <row r="3732" spans="6:6" x14ac:dyDescent="0.25">
      <c r="F3732" s="5"/>
    </row>
    <row r="3733" spans="6:6" x14ac:dyDescent="0.25">
      <c r="F3733" s="5"/>
    </row>
    <row r="3734" spans="6:6" x14ac:dyDescent="0.25">
      <c r="F3734" s="5"/>
    </row>
    <row r="3735" spans="6:6" x14ac:dyDescent="0.25">
      <c r="F3735" s="5"/>
    </row>
    <row r="3736" spans="6:6" x14ac:dyDescent="0.25">
      <c r="F3736" s="5"/>
    </row>
    <row r="3737" spans="6:6" x14ac:dyDescent="0.25">
      <c r="F3737" s="5"/>
    </row>
    <row r="3738" spans="6:6" x14ac:dyDescent="0.25">
      <c r="F3738" s="5"/>
    </row>
    <row r="3739" spans="6:6" x14ac:dyDescent="0.25">
      <c r="F3739" s="5"/>
    </row>
    <row r="3740" spans="6:6" x14ac:dyDescent="0.25">
      <c r="F3740" s="5"/>
    </row>
    <row r="3741" spans="6:6" x14ac:dyDescent="0.25">
      <c r="F3741" s="5"/>
    </row>
    <row r="3742" spans="6:6" x14ac:dyDescent="0.25">
      <c r="F3742" s="5"/>
    </row>
    <row r="3743" spans="6:6" x14ac:dyDescent="0.25">
      <c r="F3743" s="5"/>
    </row>
    <row r="3744" spans="6:6" x14ac:dyDescent="0.25">
      <c r="F3744" s="5"/>
    </row>
    <row r="3745" spans="6:6" x14ac:dyDescent="0.25">
      <c r="F3745" s="5"/>
    </row>
    <row r="3746" spans="6:6" x14ac:dyDescent="0.25">
      <c r="F3746" s="5"/>
    </row>
    <row r="3747" spans="6:6" x14ac:dyDescent="0.25">
      <c r="F3747" s="5"/>
    </row>
    <row r="3748" spans="6:6" x14ac:dyDescent="0.25">
      <c r="F3748" s="5"/>
    </row>
    <row r="3749" spans="6:6" x14ac:dyDescent="0.25">
      <c r="F3749" s="5"/>
    </row>
    <row r="3750" spans="6:6" x14ac:dyDescent="0.25">
      <c r="F3750" s="5"/>
    </row>
    <row r="3751" spans="6:6" x14ac:dyDescent="0.25">
      <c r="F3751" s="5"/>
    </row>
    <row r="3752" spans="6:6" x14ac:dyDescent="0.25">
      <c r="F3752" s="5"/>
    </row>
    <row r="3753" spans="6:6" x14ac:dyDescent="0.25">
      <c r="F3753" s="5"/>
    </row>
    <row r="3754" spans="6:6" x14ac:dyDescent="0.25">
      <c r="F3754" s="5"/>
    </row>
    <row r="3755" spans="6:6" x14ac:dyDescent="0.25">
      <c r="F3755" s="5"/>
    </row>
    <row r="3756" spans="6:6" x14ac:dyDescent="0.25">
      <c r="F3756" s="5"/>
    </row>
    <row r="3757" spans="6:6" x14ac:dyDescent="0.25">
      <c r="F3757" s="5"/>
    </row>
    <row r="3758" spans="6:6" x14ac:dyDescent="0.25">
      <c r="F3758" s="5"/>
    </row>
    <row r="3759" spans="6:6" x14ac:dyDescent="0.25">
      <c r="F3759" s="5"/>
    </row>
    <row r="3760" spans="6:6" x14ac:dyDescent="0.25">
      <c r="F3760" s="5"/>
    </row>
    <row r="3761" spans="6:6" x14ac:dyDescent="0.25">
      <c r="F3761" s="5"/>
    </row>
    <row r="3762" spans="6:6" x14ac:dyDescent="0.25">
      <c r="F3762" s="5"/>
    </row>
    <row r="3763" spans="6:6" x14ac:dyDescent="0.25">
      <c r="F3763" s="5"/>
    </row>
    <row r="3764" spans="6:6" x14ac:dyDescent="0.25">
      <c r="F3764" s="5"/>
    </row>
    <row r="3765" spans="6:6" x14ac:dyDescent="0.25">
      <c r="F3765" s="5"/>
    </row>
    <row r="3766" spans="6:6" x14ac:dyDescent="0.25">
      <c r="F3766" s="5"/>
    </row>
    <row r="3767" spans="6:6" x14ac:dyDescent="0.25">
      <c r="F3767" s="5"/>
    </row>
    <row r="3768" spans="6:6" x14ac:dyDescent="0.25">
      <c r="F3768" s="5"/>
    </row>
    <row r="3769" spans="6:6" x14ac:dyDescent="0.25">
      <c r="F3769" s="5"/>
    </row>
    <row r="3770" spans="6:6" x14ac:dyDescent="0.25">
      <c r="F3770" s="5"/>
    </row>
    <row r="3771" spans="6:6" x14ac:dyDescent="0.25">
      <c r="F3771" s="5"/>
    </row>
    <row r="3772" spans="6:6" x14ac:dyDescent="0.25">
      <c r="F3772" s="5"/>
    </row>
    <row r="3773" spans="6:6" x14ac:dyDescent="0.25">
      <c r="F3773" s="5"/>
    </row>
    <row r="3774" spans="6:6" x14ac:dyDescent="0.25">
      <c r="F3774" s="5"/>
    </row>
    <row r="3775" spans="6:6" x14ac:dyDescent="0.25">
      <c r="F3775" s="5"/>
    </row>
    <row r="3776" spans="6:6" x14ac:dyDescent="0.25">
      <c r="F3776" s="5"/>
    </row>
    <row r="3777" spans="6:6" x14ac:dyDescent="0.25">
      <c r="F3777" s="5"/>
    </row>
    <row r="3778" spans="6:6" x14ac:dyDescent="0.25">
      <c r="F3778" s="5"/>
    </row>
    <row r="3779" spans="6:6" x14ac:dyDescent="0.25">
      <c r="F3779" s="5"/>
    </row>
    <row r="3780" spans="6:6" x14ac:dyDescent="0.25">
      <c r="F3780" s="5"/>
    </row>
    <row r="3781" spans="6:6" x14ac:dyDescent="0.25">
      <c r="F3781" s="5"/>
    </row>
    <row r="3782" spans="6:6" x14ac:dyDescent="0.25">
      <c r="F3782" s="5"/>
    </row>
    <row r="3783" spans="6:6" x14ac:dyDescent="0.25">
      <c r="F3783" s="5"/>
    </row>
    <row r="3784" spans="6:6" x14ac:dyDescent="0.25">
      <c r="F3784" s="5"/>
    </row>
    <row r="3785" spans="6:6" x14ac:dyDescent="0.25">
      <c r="F3785" s="5"/>
    </row>
    <row r="3786" spans="6:6" x14ac:dyDescent="0.25">
      <c r="F3786" s="5"/>
    </row>
    <row r="3787" spans="6:6" x14ac:dyDescent="0.25">
      <c r="F3787" s="5"/>
    </row>
    <row r="3788" spans="6:6" x14ac:dyDescent="0.25">
      <c r="F3788" s="5"/>
    </row>
    <row r="3789" spans="6:6" x14ac:dyDescent="0.25">
      <c r="F3789" s="5"/>
    </row>
    <row r="3790" spans="6:6" x14ac:dyDescent="0.25">
      <c r="F3790" s="5"/>
    </row>
    <row r="3791" spans="6:6" x14ac:dyDescent="0.25">
      <c r="F3791" s="5"/>
    </row>
    <row r="3792" spans="6:6" x14ac:dyDescent="0.25">
      <c r="F3792" s="5"/>
    </row>
    <row r="3793" spans="6:6" x14ac:dyDescent="0.25">
      <c r="F3793" s="5"/>
    </row>
    <row r="3794" spans="6:6" x14ac:dyDescent="0.25">
      <c r="F3794" s="5"/>
    </row>
    <row r="3795" spans="6:6" x14ac:dyDescent="0.25">
      <c r="F3795" s="5"/>
    </row>
    <row r="3796" spans="6:6" x14ac:dyDescent="0.25">
      <c r="F3796" s="5"/>
    </row>
    <row r="3797" spans="6:6" x14ac:dyDescent="0.25">
      <c r="F3797" s="5"/>
    </row>
    <row r="3798" spans="6:6" x14ac:dyDescent="0.25">
      <c r="F3798" s="5"/>
    </row>
    <row r="3799" spans="6:6" x14ac:dyDescent="0.25">
      <c r="F3799" s="5"/>
    </row>
    <row r="3800" spans="6:6" x14ac:dyDescent="0.25">
      <c r="F3800" s="5"/>
    </row>
    <row r="3801" spans="6:6" x14ac:dyDescent="0.25">
      <c r="F3801" s="5"/>
    </row>
    <row r="3802" spans="6:6" x14ac:dyDescent="0.25">
      <c r="F3802" s="5"/>
    </row>
    <row r="3803" spans="6:6" x14ac:dyDescent="0.25">
      <c r="F3803" s="5"/>
    </row>
    <row r="3804" spans="6:6" x14ac:dyDescent="0.25">
      <c r="F3804" s="5"/>
    </row>
    <row r="3805" spans="6:6" x14ac:dyDescent="0.25">
      <c r="F3805" s="5"/>
    </row>
    <row r="3806" spans="6:6" x14ac:dyDescent="0.25">
      <c r="F3806" s="5"/>
    </row>
    <row r="3807" spans="6:6" x14ac:dyDescent="0.25">
      <c r="F3807" s="5"/>
    </row>
    <row r="3808" spans="6:6" x14ac:dyDescent="0.25">
      <c r="F3808" s="5"/>
    </row>
    <row r="3809" spans="6:6" x14ac:dyDescent="0.25">
      <c r="F3809" s="5"/>
    </row>
    <row r="3810" spans="6:6" x14ac:dyDescent="0.25">
      <c r="F3810" s="5"/>
    </row>
    <row r="3811" spans="6:6" x14ac:dyDescent="0.25">
      <c r="F3811" s="5"/>
    </row>
    <row r="3812" spans="6:6" x14ac:dyDescent="0.25">
      <c r="F3812" s="5"/>
    </row>
    <row r="3813" spans="6:6" x14ac:dyDescent="0.25">
      <c r="F3813" s="5"/>
    </row>
    <row r="3814" spans="6:6" x14ac:dyDescent="0.25">
      <c r="F3814" s="5"/>
    </row>
    <row r="3815" spans="6:6" x14ac:dyDescent="0.25">
      <c r="F3815" s="5"/>
    </row>
    <row r="3816" spans="6:6" x14ac:dyDescent="0.25">
      <c r="F3816" s="5"/>
    </row>
    <row r="3817" spans="6:6" x14ac:dyDescent="0.25">
      <c r="F3817" s="5"/>
    </row>
    <row r="3818" spans="6:6" x14ac:dyDescent="0.25">
      <c r="F3818" s="5"/>
    </row>
    <row r="3819" spans="6:6" x14ac:dyDescent="0.25">
      <c r="F3819" s="5"/>
    </row>
    <row r="3820" spans="6:6" x14ac:dyDescent="0.25">
      <c r="F3820" s="5"/>
    </row>
    <row r="3821" spans="6:6" x14ac:dyDescent="0.25">
      <c r="F3821" s="5"/>
    </row>
    <row r="3822" spans="6:6" x14ac:dyDescent="0.25">
      <c r="F3822" s="5"/>
    </row>
    <row r="3823" spans="6:6" x14ac:dyDescent="0.25">
      <c r="F3823" s="5"/>
    </row>
    <row r="3824" spans="6:6" x14ac:dyDescent="0.25">
      <c r="F3824" s="5"/>
    </row>
    <row r="3825" spans="6:6" x14ac:dyDescent="0.25">
      <c r="F3825" s="5"/>
    </row>
    <row r="3826" spans="6:6" x14ac:dyDescent="0.25">
      <c r="F3826" s="5"/>
    </row>
    <row r="3827" spans="6:6" x14ac:dyDescent="0.25">
      <c r="F3827" s="5"/>
    </row>
    <row r="3828" spans="6:6" x14ac:dyDescent="0.25">
      <c r="F3828" s="5"/>
    </row>
    <row r="3829" spans="6:6" x14ac:dyDescent="0.25">
      <c r="F3829" s="5"/>
    </row>
    <row r="3830" spans="6:6" x14ac:dyDescent="0.25">
      <c r="F3830" s="5"/>
    </row>
    <row r="3831" spans="6:6" x14ac:dyDescent="0.25">
      <c r="F3831" s="5"/>
    </row>
    <row r="3832" spans="6:6" x14ac:dyDescent="0.25">
      <c r="F3832" s="5"/>
    </row>
    <row r="3833" spans="6:6" x14ac:dyDescent="0.25">
      <c r="F3833" s="5"/>
    </row>
    <row r="3834" spans="6:6" x14ac:dyDescent="0.25">
      <c r="F3834" s="5"/>
    </row>
    <row r="3835" spans="6:6" x14ac:dyDescent="0.25">
      <c r="F3835" s="5"/>
    </row>
    <row r="3836" spans="6:6" x14ac:dyDescent="0.25">
      <c r="F3836" s="5"/>
    </row>
    <row r="3837" spans="6:6" x14ac:dyDescent="0.25">
      <c r="F3837" s="5"/>
    </row>
    <row r="3838" spans="6:6" x14ac:dyDescent="0.25">
      <c r="F3838" s="5"/>
    </row>
    <row r="3839" spans="6:6" x14ac:dyDescent="0.25">
      <c r="F3839" s="5"/>
    </row>
    <row r="3840" spans="6:6" x14ac:dyDescent="0.25">
      <c r="F3840" s="5"/>
    </row>
    <row r="3841" spans="6:6" x14ac:dyDescent="0.25">
      <c r="F3841" s="5"/>
    </row>
    <row r="3842" spans="6:6" x14ac:dyDescent="0.25">
      <c r="F3842" s="5"/>
    </row>
    <row r="3843" spans="6:6" x14ac:dyDescent="0.25">
      <c r="F3843" s="5"/>
    </row>
    <row r="3844" spans="6:6" x14ac:dyDescent="0.25">
      <c r="F3844" s="5"/>
    </row>
    <row r="3845" spans="6:6" x14ac:dyDescent="0.25">
      <c r="F3845" s="5"/>
    </row>
    <row r="3846" spans="6:6" x14ac:dyDescent="0.25">
      <c r="F3846" s="5"/>
    </row>
    <row r="3847" spans="6:6" x14ac:dyDescent="0.25">
      <c r="F3847" s="5"/>
    </row>
    <row r="3848" spans="6:6" x14ac:dyDescent="0.25">
      <c r="F3848" s="5"/>
    </row>
    <row r="3849" spans="6:6" x14ac:dyDescent="0.25">
      <c r="F3849" s="5"/>
    </row>
    <row r="3850" spans="6:6" x14ac:dyDescent="0.25">
      <c r="F3850" s="5"/>
    </row>
    <row r="3851" spans="6:6" x14ac:dyDescent="0.25">
      <c r="F3851" s="5"/>
    </row>
    <row r="3852" spans="6:6" x14ac:dyDescent="0.25">
      <c r="F3852" s="5"/>
    </row>
    <row r="3853" spans="6:6" x14ac:dyDescent="0.25">
      <c r="F3853" s="5"/>
    </row>
    <row r="3854" spans="6:6" x14ac:dyDescent="0.25">
      <c r="F3854" s="5"/>
    </row>
    <row r="3855" spans="6:6" x14ac:dyDescent="0.25">
      <c r="F3855" s="5"/>
    </row>
    <row r="3856" spans="6:6" x14ac:dyDescent="0.25">
      <c r="F3856" s="5"/>
    </row>
    <row r="3857" spans="6:6" x14ac:dyDescent="0.25">
      <c r="F3857" s="5"/>
    </row>
    <row r="3858" spans="6:6" x14ac:dyDescent="0.25">
      <c r="F3858" s="5"/>
    </row>
    <row r="3859" spans="6:6" x14ac:dyDescent="0.25">
      <c r="F3859" s="5"/>
    </row>
    <row r="3860" spans="6:6" x14ac:dyDescent="0.25">
      <c r="F3860" s="5"/>
    </row>
    <row r="3861" spans="6:6" x14ac:dyDescent="0.25">
      <c r="F3861" s="5"/>
    </row>
    <row r="3862" spans="6:6" x14ac:dyDescent="0.25">
      <c r="F3862" s="5"/>
    </row>
    <row r="3863" spans="6:6" x14ac:dyDescent="0.25">
      <c r="F3863" s="5"/>
    </row>
    <row r="3864" spans="6:6" x14ac:dyDescent="0.25">
      <c r="F3864" s="5"/>
    </row>
    <row r="3865" spans="6:6" x14ac:dyDescent="0.25">
      <c r="F3865" s="5"/>
    </row>
    <row r="3866" spans="6:6" x14ac:dyDescent="0.25">
      <c r="F3866" s="5"/>
    </row>
    <row r="3867" spans="6:6" x14ac:dyDescent="0.25">
      <c r="F3867" s="5"/>
    </row>
    <row r="3868" spans="6:6" x14ac:dyDescent="0.25">
      <c r="F3868" s="5"/>
    </row>
    <row r="3869" spans="6:6" x14ac:dyDescent="0.25">
      <c r="F3869" s="5"/>
    </row>
    <row r="3870" spans="6:6" x14ac:dyDescent="0.25">
      <c r="F3870" s="5"/>
    </row>
    <row r="3871" spans="6:6" x14ac:dyDescent="0.25">
      <c r="F3871" s="5"/>
    </row>
    <row r="3872" spans="6:6" x14ac:dyDescent="0.25">
      <c r="F3872" s="5"/>
    </row>
    <row r="3873" spans="6:6" x14ac:dyDescent="0.25">
      <c r="F3873" s="5"/>
    </row>
    <row r="3874" spans="6:6" x14ac:dyDescent="0.25">
      <c r="F3874" s="5"/>
    </row>
    <row r="3875" spans="6:6" x14ac:dyDescent="0.25">
      <c r="F3875" s="5"/>
    </row>
    <row r="3876" spans="6:6" x14ac:dyDescent="0.25">
      <c r="F3876" s="5"/>
    </row>
    <row r="3877" spans="6:6" x14ac:dyDescent="0.25">
      <c r="F3877" s="5"/>
    </row>
    <row r="3878" spans="6:6" x14ac:dyDescent="0.25">
      <c r="F3878" s="5"/>
    </row>
    <row r="3879" spans="6:6" x14ac:dyDescent="0.25">
      <c r="F3879" s="5"/>
    </row>
    <row r="3880" spans="6:6" x14ac:dyDescent="0.25">
      <c r="F3880" s="5"/>
    </row>
    <row r="3881" spans="6:6" x14ac:dyDescent="0.25">
      <c r="F3881" s="5"/>
    </row>
    <row r="3882" spans="6:6" x14ac:dyDescent="0.25">
      <c r="F3882" s="5"/>
    </row>
    <row r="3883" spans="6:6" x14ac:dyDescent="0.25">
      <c r="F3883" s="5"/>
    </row>
    <row r="3884" spans="6:6" x14ac:dyDescent="0.25">
      <c r="F3884" s="5"/>
    </row>
    <row r="3885" spans="6:6" x14ac:dyDescent="0.25">
      <c r="F3885" s="5"/>
    </row>
    <row r="3886" spans="6:6" x14ac:dyDescent="0.25">
      <c r="F3886" s="5"/>
    </row>
    <row r="3887" spans="6:6" x14ac:dyDescent="0.25">
      <c r="F3887" s="5"/>
    </row>
    <row r="3888" spans="6:6" x14ac:dyDescent="0.25">
      <c r="F3888" s="5"/>
    </row>
    <row r="3889" spans="6:6" x14ac:dyDescent="0.25">
      <c r="F3889" s="5"/>
    </row>
    <row r="3890" spans="6:6" x14ac:dyDescent="0.25">
      <c r="F3890" s="5"/>
    </row>
    <row r="3891" spans="6:6" x14ac:dyDescent="0.25">
      <c r="F3891" s="5"/>
    </row>
    <row r="3892" spans="6:6" x14ac:dyDescent="0.25">
      <c r="F3892" s="5"/>
    </row>
    <row r="3893" spans="6:6" x14ac:dyDescent="0.25">
      <c r="F3893" s="5"/>
    </row>
    <row r="3894" spans="6:6" x14ac:dyDescent="0.25">
      <c r="F3894" s="5"/>
    </row>
    <row r="3895" spans="6:6" x14ac:dyDescent="0.25">
      <c r="F3895" s="5"/>
    </row>
    <row r="3896" spans="6:6" x14ac:dyDescent="0.25">
      <c r="F3896" s="5"/>
    </row>
    <row r="3897" spans="6:6" x14ac:dyDescent="0.25">
      <c r="F3897" s="5"/>
    </row>
    <row r="3898" spans="6:6" x14ac:dyDescent="0.25">
      <c r="F3898" s="5"/>
    </row>
    <row r="3899" spans="6:6" x14ac:dyDescent="0.25">
      <c r="F3899" s="5"/>
    </row>
    <row r="3900" spans="6:6" x14ac:dyDescent="0.25">
      <c r="F3900" s="5"/>
    </row>
    <row r="3901" spans="6:6" x14ac:dyDescent="0.25">
      <c r="F3901" s="5"/>
    </row>
    <row r="3902" spans="6:6" x14ac:dyDescent="0.25">
      <c r="F3902" s="5"/>
    </row>
    <row r="3903" spans="6:6" x14ac:dyDescent="0.25">
      <c r="F3903" s="5"/>
    </row>
    <row r="3904" spans="6:6" x14ac:dyDescent="0.25">
      <c r="F3904" s="5"/>
    </row>
    <row r="3905" spans="6:6" x14ac:dyDescent="0.25">
      <c r="F3905" s="5"/>
    </row>
    <row r="3906" spans="6:6" x14ac:dyDescent="0.25">
      <c r="F3906" s="5"/>
    </row>
    <row r="3907" spans="6:6" x14ac:dyDescent="0.25">
      <c r="F3907" s="5"/>
    </row>
    <row r="3908" spans="6:6" x14ac:dyDescent="0.25">
      <c r="F3908" s="5"/>
    </row>
    <row r="3909" spans="6:6" x14ac:dyDescent="0.25">
      <c r="F3909" s="5"/>
    </row>
    <row r="3910" spans="6:6" x14ac:dyDescent="0.25">
      <c r="F3910" s="5"/>
    </row>
    <row r="3911" spans="6:6" x14ac:dyDescent="0.25">
      <c r="F3911" s="5"/>
    </row>
    <row r="3912" spans="6:6" x14ac:dyDescent="0.25">
      <c r="F3912" s="5"/>
    </row>
    <row r="3913" spans="6:6" x14ac:dyDescent="0.25">
      <c r="F3913" s="5"/>
    </row>
    <row r="3914" spans="6:6" x14ac:dyDescent="0.25">
      <c r="F3914" s="5"/>
    </row>
    <row r="3915" spans="6:6" x14ac:dyDescent="0.25">
      <c r="F3915" s="5"/>
    </row>
    <row r="3916" spans="6:6" x14ac:dyDescent="0.25">
      <c r="F3916" s="5"/>
    </row>
    <row r="3917" spans="6:6" x14ac:dyDescent="0.25">
      <c r="F3917" s="5"/>
    </row>
    <row r="3918" spans="6:6" x14ac:dyDescent="0.25">
      <c r="F3918" s="5"/>
    </row>
    <row r="3919" spans="6:6" x14ac:dyDescent="0.25">
      <c r="F3919" s="5"/>
    </row>
    <row r="3920" spans="6:6" x14ac:dyDescent="0.25">
      <c r="F3920" s="5"/>
    </row>
    <row r="3921" spans="6:6" x14ac:dyDescent="0.25">
      <c r="F3921" s="5"/>
    </row>
    <row r="3922" spans="6:6" x14ac:dyDescent="0.25">
      <c r="F3922" s="5"/>
    </row>
    <row r="3923" spans="6:6" x14ac:dyDescent="0.25">
      <c r="F3923" s="5"/>
    </row>
    <row r="3924" spans="6:6" x14ac:dyDescent="0.25">
      <c r="F3924" s="5"/>
    </row>
    <row r="3925" spans="6:6" x14ac:dyDescent="0.25">
      <c r="F3925" s="5"/>
    </row>
    <row r="3926" spans="6:6" x14ac:dyDescent="0.25">
      <c r="F3926" s="5"/>
    </row>
    <row r="3927" spans="6:6" x14ac:dyDescent="0.25">
      <c r="F3927" s="5"/>
    </row>
    <row r="3928" spans="6:6" x14ac:dyDescent="0.25">
      <c r="F3928" s="5"/>
    </row>
    <row r="3929" spans="6:6" x14ac:dyDescent="0.25">
      <c r="F3929" s="5"/>
    </row>
    <row r="3930" spans="6:6" x14ac:dyDescent="0.25">
      <c r="F3930" s="5"/>
    </row>
    <row r="3931" spans="6:6" x14ac:dyDescent="0.25">
      <c r="F3931" s="5"/>
    </row>
    <row r="3932" spans="6:6" x14ac:dyDescent="0.25">
      <c r="F3932" s="5"/>
    </row>
    <row r="3933" spans="6:6" x14ac:dyDescent="0.25">
      <c r="F3933" s="5"/>
    </row>
    <row r="3934" spans="6:6" x14ac:dyDescent="0.25">
      <c r="F3934" s="5"/>
    </row>
    <row r="3935" spans="6:6" x14ac:dyDescent="0.25">
      <c r="F3935" s="5"/>
    </row>
    <row r="3936" spans="6:6" x14ac:dyDescent="0.25">
      <c r="F3936" s="5"/>
    </row>
    <row r="3937" spans="6:6" x14ac:dyDescent="0.25">
      <c r="F3937" s="5"/>
    </row>
    <row r="3938" spans="6:6" x14ac:dyDescent="0.25">
      <c r="F3938" s="5"/>
    </row>
    <row r="3939" spans="6:6" x14ac:dyDescent="0.25">
      <c r="F3939" s="5"/>
    </row>
    <row r="3940" spans="6:6" x14ac:dyDescent="0.25">
      <c r="F3940" s="5"/>
    </row>
    <row r="3941" spans="6:6" x14ac:dyDescent="0.25">
      <c r="F3941" s="5"/>
    </row>
    <row r="3942" spans="6:6" x14ac:dyDescent="0.25">
      <c r="F3942" s="5"/>
    </row>
    <row r="3943" spans="6:6" x14ac:dyDescent="0.25">
      <c r="F3943" s="5"/>
    </row>
    <row r="3944" spans="6:6" x14ac:dyDescent="0.25">
      <c r="F3944" s="5"/>
    </row>
    <row r="3945" spans="6:6" x14ac:dyDescent="0.25">
      <c r="F3945" s="5"/>
    </row>
    <row r="3946" spans="6:6" x14ac:dyDescent="0.25">
      <c r="F3946" s="5"/>
    </row>
    <row r="3947" spans="6:6" x14ac:dyDescent="0.25">
      <c r="F3947" s="5"/>
    </row>
    <row r="3948" spans="6:6" x14ac:dyDescent="0.25">
      <c r="F3948" s="5"/>
    </row>
    <row r="3949" spans="6:6" x14ac:dyDescent="0.25">
      <c r="F3949" s="5"/>
    </row>
    <row r="3950" spans="6:6" x14ac:dyDescent="0.25">
      <c r="F3950" s="5"/>
    </row>
    <row r="3951" spans="6:6" x14ac:dyDescent="0.25">
      <c r="F3951" s="5"/>
    </row>
    <row r="3952" spans="6:6" x14ac:dyDescent="0.25">
      <c r="F3952" s="5"/>
    </row>
    <row r="3953" spans="6:6" x14ac:dyDescent="0.25">
      <c r="F3953" s="5"/>
    </row>
    <row r="3954" spans="6:6" x14ac:dyDescent="0.25">
      <c r="F3954" s="5"/>
    </row>
    <row r="3955" spans="6:6" x14ac:dyDescent="0.25">
      <c r="F3955" s="5"/>
    </row>
    <row r="3956" spans="6:6" x14ac:dyDescent="0.25">
      <c r="F3956" s="5"/>
    </row>
    <row r="3957" spans="6:6" x14ac:dyDescent="0.25">
      <c r="F3957" s="5"/>
    </row>
    <row r="3958" spans="6:6" x14ac:dyDescent="0.25">
      <c r="F3958" s="5"/>
    </row>
    <row r="3959" spans="6:6" x14ac:dyDescent="0.25">
      <c r="F3959" s="5"/>
    </row>
    <row r="3960" spans="6:6" x14ac:dyDescent="0.25">
      <c r="F3960" s="5"/>
    </row>
    <row r="3961" spans="6:6" x14ac:dyDescent="0.25">
      <c r="F3961" s="5"/>
    </row>
    <row r="3962" spans="6:6" x14ac:dyDescent="0.25">
      <c r="F3962" s="5"/>
    </row>
    <row r="3963" spans="6:6" x14ac:dyDescent="0.25">
      <c r="F3963" s="5"/>
    </row>
    <row r="3964" spans="6:6" x14ac:dyDescent="0.25">
      <c r="F3964" s="5"/>
    </row>
    <row r="3965" spans="6:6" x14ac:dyDescent="0.25">
      <c r="F3965" s="5"/>
    </row>
    <row r="3966" spans="6:6" x14ac:dyDescent="0.25">
      <c r="F3966" s="5"/>
    </row>
    <row r="3967" spans="6:6" x14ac:dyDescent="0.25">
      <c r="F3967" s="5"/>
    </row>
    <row r="3968" spans="6:6" x14ac:dyDescent="0.25">
      <c r="F3968" s="5"/>
    </row>
    <row r="3969" spans="6:6" x14ac:dyDescent="0.25">
      <c r="F3969" s="5"/>
    </row>
    <row r="3970" spans="6:6" x14ac:dyDescent="0.25">
      <c r="F3970" s="5"/>
    </row>
    <row r="3971" spans="6:6" x14ac:dyDescent="0.25">
      <c r="F3971" s="5"/>
    </row>
    <row r="3972" spans="6:6" x14ac:dyDescent="0.25">
      <c r="F3972" s="5"/>
    </row>
    <row r="3973" spans="6:6" x14ac:dyDescent="0.25">
      <c r="F3973" s="5"/>
    </row>
    <row r="3974" spans="6:6" x14ac:dyDescent="0.25">
      <c r="F3974" s="5"/>
    </row>
    <row r="3975" spans="6:6" x14ac:dyDescent="0.25">
      <c r="F3975" s="5"/>
    </row>
    <row r="3976" spans="6:6" x14ac:dyDescent="0.25">
      <c r="F3976" s="5"/>
    </row>
    <row r="3977" spans="6:6" x14ac:dyDescent="0.25">
      <c r="F3977" s="5"/>
    </row>
    <row r="3978" spans="6:6" x14ac:dyDescent="0.25">
      <c r="F3978" s="5"/>
    </row>
    <row r="3979" spans="6:6" x14ac:dyDescent="0.25">
      <c r="F3979" s="5"/>
    </row>
    <row r="3980" spans="6:6" x14ac:dyDescent="0.25">
      <c r="F3980" s="5"/>
    </row>
    <row r="3981" spans="6:6" x14ac:dyDescent="0.25">
      <c r="F3981" s="5"/>
    </row>
    <row r="3982" spans="6:6" x14ac:dyDescent="0.25">
      <c r="F3982" s="5"/>
    </row>
    <row r="3983" spans="6:6" x14ac:dyDescent="0.25">
      <c r="F3983" s="5"/>
    </row>
    <row r="3984" spans="6:6" x14ac:dyDescent="0.25">
      <c r="F3984" s="5"/>
    </row>
    <row r="3985" spans="6:6" x14ac:dyDescent="0.25">
      <c r="F3985" s="5"/>
    </row>
    <row r="3986" spans="6:6" x14ac:dyDescent="0.25">
      <c r="F3986" s="5"/>
    </row>
    <row r="3987" spans="6:6" x14ac:dyDescent="0.25">
      <c r="F3987" s="5"/>
    </row>
    <row r="3988" spans="6:6" x14ac:dyDescent="0.25">
      <c r="F3988" s="5"/>
    </row>
    <row r="3989" spans="6:6" x14ac:dyDescent="0.25">
      <c r="F3989" s="5"/>
    </row>
    <row r="3990" spans="6:6" x14ac:dyDescent="0.25">
      <c r="F3990" s="5"/>
    </row>
    <row r="3991" spans="6:6" x14ac:dyDescent="0.25">
      <c r="F3991" s="5"/>
    </row>
    <row r="3992" spans="6:6" x14ac:dyDescent="0.25">
      <c r="F3992" s="5"/>
    </row>
    <row r="3993" spans="6:6" x14ac:dyDescent="0.25">
      <c r="F3993" s="5"/>
    </row>
    <row r="3994" spans="6:6" x14ac:dyDescent="0.25">
      <c r="F3994" s="5"/>
    </row>
    <row r="3995" spans="6:6" x14ac:dyDescent="0.25">
      <c r="F3995" s="5"/>
    </row>
    <row r="3996" spans="6:6" x14ac:dyDescent="0.25">
      <c r="F3996" s="5"/>
    </row>
    <row r="3997" spans="6:6" x14ac:dyDescent="0.25">
      <c r="F3997" s="5"/>
    </row>
    <row r="3998" spans="6:6" x14ac:dyDescent="0.25">
      <c r="F3998" s="5"/>
    </row>
    <row r="3999" spans="6:6" x14ac:dyDescent="0.25">
      <c r="F3999" s="5"/>
    </row>
    <row r="4000" spans="6:6" x14ac:dyDescent="0.25">
      <c r="F4000" s="5"/>
    </row>
    <row r="4001" spans="6:6" x14ac:dyDescent="0.25">
      <c r="F4001" s="5"/>
    </row>
    <row r="4002" spans="6:6" x14ac:dyDescent="0.25">
      <c r="F4002" s="5"/>
    </row>
    <row r="4003" spans="6:6" x14ac:dyDescent="0.25">
      <c r="F4003" s="5"/>
    </row>
    <row r="4004" spans="6:6" x14ac:dyDescent="0.25">
      <c r="F4004" s="5"/>
    </row>
    <row r="4005" spans="6:6" x14ac:dyDescent="0.25">
      <c r="F4005" s="5"/>
    </row>
    <row r="4006" spans="6:6" x14ac:dyDescent="0.25">
      <c r="F4006" s="5"/>
    </row>
    <row r="4007" spans="6:6" x14ac:dyDescent="0.25">
      <c r="F4007" s="5"/>
    </row>
    <row r="4008" spans="6:6" x14ac:dyDescent="0.25">
      <c r="F4008" s="5"/>
    </row>
    <row r="4009" spans="6:6" x14ac:dyDescent="0.25">
      <c r="F4009" s="5"/>
    </row>
    <row r="4010" spans="6:6" x14ac:dyDescent="0.25">
      <c r="F4010" s="5"/>
    </row>
    <row r="4011" spans="6:6" x14ac:dyDescent="0.25">
      <c r="F4011" s="5"/>
    </row>
    <row r="4012" spans="6:6" x14ac:dyDescent="0.25">
      <c r="F4012" s="5"/>
    </row>
    <row r="4013" spans="6:6" x14ac:dyDescent="0.25">
      <c r="F4013" s="5"/>
    </row>
    <row r="4014" spans="6:6" x14ac:dyDescent="0.25">
      <c r="F4014" s="5"/>
    </row>
    <row r="4015" spans="6:6" x14ac:dyDescent="0.25">
      <c r="F4015" s="5"/>
    </row>
    <row r="4016" spans="6:6" x14ac:dyDescent="0.25">
      <c r="F4016" s="5"/>
    </row>
    <row r="4017" spans="6:6" x14ac:dyDescent="0.25">
      <c r="F4017" s="5"/>
    </row>
    <row r="4018" spans="6:6" x14ac:dyDescent="0.25">
      <c r="F4018" s="5"/>
    </row>
    <row r="4019" spans="6:6" x14ac:dyDescent="0.25">
      <c r="F4019" s="5"/>
    </row>
    <row r="4020" spans="6:6" x14ac:dyDescent="0.25">
      <c r="F4020" s="5"/>
    </row>
    <row r="4021" spans="6:6" x14ac:dyDescent="0.25">
      <c r="F4021" s="5"/>
    </row>
    <row r="4022" spans="6:6" x14ac:dyDescent="0.25">
      <c r="F4022" s="5"/>
    </row>
    <row r="4023" spans="6:6" x14ac:dyDescent="0.25">
      <c r="F4023" s="5"/>
    </row>
    <row r="4024" spans="6:6" x14ac:dyDescent="0.25">
      <c r="F4024" s="5"/>
    </row>
    <row r="4025" spans="6:6" x14ac:dyDescent="0.25">
      <c r="F4025" s="5"/>
    </row>
    <row r="4026" spans="6:6" x14ac:dyDescent="0.25">
      <c r="F4026" s="5"/>
    </row>
    <row r="4027" spans="6:6" x14ac:dyDescent="0.25">
      <c r="F4027" s="5"/>
    </row>
    <row r="4028" spans="6:6" x14ac:dyDescent="0.25">
      <c r="F4028" s="5"/>
    </row>
    <row r="4029" spans="6:6" x14ac:dyDescent="0.25">
      <c r="F4029" s="5"/>
    </row>
    <row r="4030" spans="6:6" x14ac:dyDescent="0.25">
      <c r="F4030" s="5"/>
    </row>
    <row r="4031" spans="6:6" x14ac:dyDescent="0.25">
      <c r="F4031" s="5"/>
    </row>
    <row r="4032" spans="6:6" x14ac:dyDescent="0.25">
      <c r="F4032" s="5"/>
    </row>
    <row r="4033" spans="6:6" x14ac:dyDescent="0.25">
      <c r="F4033" s="5"/>
    </row>
    <row r="4034" spans="6:6" x14ac:dyDescent="0.25">
      <c r="F4034" s="5"/>
    </row>
    <row r="4035" spans="6:6" x14ac:dyDescent="0.25">
      <c r="F4035" s="5"/>
    </row>
    <row r="4036" spans="6:6" x14ac:dyDescent="0.25">
      <c r="F4036" s="5"/>
    </row>
    <row r="4037" spans="6:6" x14ac:dyDescent="0.25">
      <c r="F4037" s="5"/>
    </row>
    <row r="4038" spans="6:6" x14ac:dyDescent="0.25">
      <c r="F4038" s="5"/>
    </row>
    <row r="4039" spans="6:6" x14ac:dyDescent="0.25">
      <c r="F4039" s="5"/>
    </row>
    <row r="4040" spans="6:6" x14ac:dyDescent="0.25">
      <c r="F4040" s="5"/>
    </row>
    <row r="4041" spans="6:6" x14ac:dyDescent="0.25">
      <c r="F4041" s="5"/>
    </row>
    <row r="4042" spans="6:6" x14ac:dyDescent="0.25">
      <c r="F4042" s="5"/>
    </row>
    <row r="4043" spans="6:6" x14ac:dyDescent="0.25">
      <c r="F4043" s="5"/>
    </row>
    <row r="4044" spans="6:6" x14ac:dyDescent="0.25">
      <c r="F4044" s="5"/>
    </row>
    <row r="4045" spans="6:6" x14ac:dyDescent="0.25">
      <c r="F4045" s="5"/>
    </row>
    <row r="4046" spans="6:6" x14ac:dyDescent="0.25">
      <c r="F4046" s="5"/>
    </row>
    <row r="4047" spans="6:6" x14ac:dyDescent="0.25">
      <c r="F4047" s="5"/>
    </row>
    <row r="4048" spans="6:6" x14ac:dyDescent="0.25">
      <c r="F4048" s="5"/>
    </row>
    <row r="4049" spans="6:6" x14ac:dyDescent="0.25">
      <c r="F4049" s="5"/>
    </row>
    <row r="4050" spans="6:6" x14ac:dyDescent="0.25">
      <c r="F4050" s="5"/>
    </row>
    <row r="4051" spans="6:6" x14ac:dyDescent="0.25">
      <c r="F4051" s="5"/>
    </row>
    <row r="4052" spans="6:6" x14ac:dyDescent="0.25">
      <c r="F4052" s="5"/>
    </row>
    <row r="4053" spans="6:6" x14ac:dyDescent="0.25">
      <c r="F4053" s="5"/>
    </row>
    <row r="4054" spans="6:6" x14ac:dyDescent="0.25">
      <c r="F4054" s="5"/>
    </row>
    <row r="4055" spans="6:6" x14ac:dyDescent="0.25">
      <c r="F4055" s="5"/>
    </row>
    <row r="4056" spans="6:6" x14ac:dyDescent="0.25">
      <c r="F4056" s="5"/>
    </row>
    <row r="4057" spans="6:6" x14ac:dyDescent="0.25">
      <c r="F4057" s="5"/>
    </row>
    <row r="4058" spans="6:6" x14ac:dyDescent="0.25">
      <c r="F4058" s="5"/>
    </row>
    <row r="4059" spans="6:6" x14ac:dyDescent="0.25">
      <c r="F4059" s="5"/>
    </row>
    <row r="4060" spans="6:6" x14ac:dyDescent="0.25">
      <c r="F4060" s="5"/>
    </row>
    <row r="4061" spans="6:6" x14ac:dyDescent="0.25">
      <c r="F4061" s="5"/>
    </row>
    <row r="4062" spans="6:6" x14ac:dyDescent="0.25">
      <c r="F4062" s="5"/>
    </row>
    <row r="4063" spans="6:6" x14ac:dyDescent="0.25">
      <c r="F4063" s="5"/>
    </row>
    <row r="4064" spans="6:6" x14ac:dyDescent="0.25">
      <c r="F4064" s="5"/>
    </row>
    <row r="4065" spans="6:6" x14ac:dyDescent="0.25">
      <c r="F4065" s="5"/>
    </row>
    <row r="4066" spans="6:6" x14ac:dyDescent="0.25">
      <c r="F4066" s="5"/>
    </row>
    <row r="4067" spans="6:6" x14ac:dyDescent="0.25">
      <c r="F4067" s="5"/>
    </row>
    <row r="4068" spans="6:6" x14ac:dyDescent="0.25">
      <c r="F4068" s="5"/>
    </row>
    <row r="4069" spans="6:6" x14ac:dyDescent="0.25">
      <c r="F4069" s="5"/>
    </row>
    <row r="4070" spans="6:6" x14ac:dyDescent="0.25">
      <c r="F4070" s="5"/>
    </row>
    <row r="4071" spans="6:6" x14ac:dyDescent="0.25">
      <c r="F4071" s="5"/>
    </row>
    <row r="4072" spans="6:6" x14ac:dyDescent="0.25">
      <c r="F4072" s="5"/>
    </row>
    <row r="4073" spans="6:6" x14ac:dyDescent="0.25">
      <c r="F4073" s="5"/>
    </row>
    <row r="4074" spans="6:6" x14ac:dyDescent="0.25">
      <c r="F4074" s="5"/>
    </row>
    <row r="4075" spans="6:6" x14ac:dyDescent="0.25">
      <c r="F4075" s="5"/>
    </row>
    <row r="4076" spans="6:6" x14ac:dyDescent="0.25">
      <c r="F4076" s="5"/>
    </row>
    <row r="4077" spans="6:6" x14ac:dyDescent="0.25">
      <c r="F4077" s="5"/>
    </row>
    <row r="4078" spans="6:6" x14ac:dyDescent="0.25">
      <c r="F4078" s="5"/>
    </row>
    <row r="4079" spans="6:6" x14ac:dyDescent="0.25">
      <c r="F4079" s="5"/>
    </row>
    <row r="4080" spans="6:6" x14ac:dyDescent="0.25">
      <c r="F4080" s="5"/>
    </row>
    <row r="4081" spans="6:6" x14ac:dyDescent="0.25">
      <c r="F4081" s="5"/>
    </row>
    <row r="4082" spans="6:6" x14ac:dyDescent="0.25">
      <c r="F4082" s="5"/>
    </row>
    <row r="4083" spans="6:6" x14ac:dyDescent="0.25">
      <c r="F4083" s="5"/>
    </row>
    <row r="4084" spans="6:6" x14ac:dyDescent="0.25">
      <c r="F4084" s="5"/>
    </row>
    <row r="4085" spans="6:6" x14ac:dyDescent="0.25">
      <c r="F4085" s="5"/>
    </row>
    <row r="4086" spans="6:6" x14ac:dyDescent="0.25">
      <c r="F4086" s="5"/>
    </row>
    <row r="4087" spans="6:6" x14ac:dyDescent="0.25">
      <c r="F4087" s="5"/>
    </row>
    <row r="4088" spans="6:6" x14ac:dyDescent="0.25">
      <c r="F4088" s="5"/>
    </row>
    <row r="4089" spans="6:6" x14ac:dyDescent="0.25">
      <c r="F4089" s="5"/>
    </row>
    <row r="4090" spans="6:6" x14ac:dyDescent="0.25">
      <c r="F4090" s="5"/>
    </row>
    <row r="4091" spans="6:6" x14ac:dyDescent="0.25">
      <c r="F4091" s="5"/>
    </row>
    <row r="4092" spans="6:6" x14ac:dyDescent="0.25">
      <c r="F4092" s="5"/>
    </row>
    <row r="4093" spans="6:6" x14ac:dyDescent="0.25">
      <c r="F4093" s="5"/>
    </row>
    <row r="4094" spans="6:6" x14ac:dyDescent="0.25">
      <c r="F4094" s="5"/>
    </row>
    <row r="4095" spans="6:6" x14ac:dyDescent="0.25">
      <c r="F4095" s="5"/>
    </row>
    <row r="4096" spans="6:6" x14ac:dyDescent="0.25">
      <c r="F4096" s="5"/>
    </row>
    <row r="4097" spans="6:6" x14ac:dyDescent="0.25">
      <c r="F4097" s="5"/>
    </row>
    <row r="4098" spans="6:6" x14ac:dyDescent="0.25">
      <c r="F4098" s="5"/>
    </row>
    <row r="4099" spans="6:6" x14ac:dyDescent="0.25">
      <c r="F4099" s="5"/>
    </row>
    <row r="4100" spans="6:6" x14ac:dyDescent="0.25">
      <c r="F4100" s="5"/>
    </row>
    <row r="4101" spans="6:6" x14ac:dyDescent="0.25">
      <c r="F4101" s="5"/>
    </row>
    <row r="4102" spans="6:6" x14ac:dyDescent="0.25">
      <c r="F4102" s="5"/>
    </row>
    <row r="4103" spans="6:6" x14ac:dyDescent="0.25">
      <c r="F4103" s="5"/>
    </row>
    <row r="4104" spans="6:6" x14ac:dyDescent="0.25">
      <c r="F4104" s="5"/>
    </row>
    <row r="4105" spans="6:6" x14ac:dyDescent="0.25">
      <c r="F4105" s="5"/>
    </row>
    <row r="4106" spans="6:6" x14ac:dyDescent="0.25">
      <c r="F4106" s="5"/>
    </row>
    <row r="4107" spans="6:6" x14ac:dyDescent="0.25">
      <c r="F4107" s="5"/>
    </row>
    <row r="4108" spans="6:6" x14ac:dyDescent="0.25">
      <c r="F4108" s="5"/>
    </row>
    <row r="4109" spans="6:6" x14ac:dyDescent="0.25">
      <c r="F4109" s="5"/>
    </row>
    <row r="4110" spans="6:6" x14ac:dyDescent="0.25">
      <c r="F4110" s="5"/>
    </row>
    <row r="4111" spans="6:6" x14ac:dyDescent="0.25">
      <c r="F4111" s="5"/>
    </row>
    <row r="4112" spans="6:6" x14ac:dyDescent="0.25">
      <c r="F4112" s="5"/>
    </row>
    <row r="4113" spans="6:6" x14ac:dyDescent="0.25">
      <c r="F4113" s="5"/>
    </row>
    <row r="4114" spans="6:6" x14ac:dyDescent="0.25">
      <c r="F4114" s="5"/>
    </row>
    <row r="4115" spans="6:6" x14ac:dyDescent="0.25">
      <c r="F4115" s="5"/>
    </row>
    <row r="4116" spans="6:6" x14ac:dyDescent="0.25">
      <c r="F4116" s="5"/>
    </row>
    <row r="4117" spans="6:6" x14ac:dyDescent="0.25">
      <c r="F4117" s="5"/>
    </row>
    <row r="4118" spans="6:6" x14ac:dyDescent="0.25">
      <c r="F4118" s="5"/>
    </row>
    <row r="4119" spans="6:6" x14ac:dyDescent="0.25">
      <c r="F4119" s="5"/>
    </row>
    <row r="4120" spans="6:6" x14ac:dyDescent="0.25">
      <c r="F4120" s="5"/>
    </row>
    <row r="4121" spans="6:6" x14ac:dyDescent="0.25">
      <c r="F4121" s="5"/>
    </row>
    <row r="4122" spans="6:6" x14ac:dyDescent="0.25">
      <c r="F4122" s="5"/>
    </row>
    <row r="4123" spans="6:6" x14ac:dyDescent="0.25">
      <c r="F4123" s="5"/>
    </row>
    <row r="4124" spans="6:6" x14ac:dyDescent="0.25">
      <c r="F4124" s="5"/>
    </row>
    <row r="4125" spans="6:6" x14ac:dyDescent="0.25">
      <c r="F4125" s="5"/>
    </row>
    <row r="4126" spans="6:6" x14ac:dyDescent="0.25">
      <c r="F4126" s="5"/>
    </row>
    <row r="4127" spans="6:6" x14ac:dyDescent="0.25">
      <c r="F4127" s="5"/>
    </row>
    <row r="4128" spans="6:6" x14ac:dyDescent="0.25">
      <c r="F4128" s="5"/>
    </row>
    <row r="4129" spans="6:6" x14ac:dyDescent="0.25">
      <c r="F4129" s="5"/>
    </row>
    <row r="4130" spans="6:6" x14ac:dyDescent="0.25">
      <c r="F4130" s="5"/>
    </row>
    <row r="4131" spans="6:6" x14ac:dyDescent="0.25">
      <c r="F4131" s="5"/>
    </row>
    <row r="4132" spans="6:6" x14ac:dyDescent="0.25">
      <c r="F4132" s="5"/>
    </row>
    <row r="4133" spans="6:6" x14ac:dyDescent="0.25">
      <c r="F4133" s="5"/>
    </row>
    <row r="4134" spans="6:6" x14ac:dyDescent="0.25">
      <c r="F4134" s="5"/>
    </row>
    <row r="4135" spans="6:6" x14ac:dyDescent="0.25">
      <c r="F4135" s="5"/>
    </row>
    <row r="4136" spans="6:6" x14ac:dyDescent="0.25">
      <c r="F4136" s="5"/>
    </row>
    <row r="4137" spans="6:6" x14ac:dyDescent="0.25">
      <c r="F4137" s="5"/>
    </row>
    <row r="4138" spans="6:6" x14ac:dyDescent="0.25">
      <c r="F4138" s="5"/>
    </row>
    <row r="4139" spans="6:6" x14ac:dyDescent="0.25">
      <c r="F4139" s="5"/>
    </row>
    <row r="4140" spans="6:6" x14ac:dyDescent="0.25">
      <c r="F4140" s="5"/>
    </row>
    <row r="4141" spans="6:6" x14ac:dyDescent="0.25">
      <c r="F4141" s="5"/>
    </row>
    <row r="4142" spans="6:6" x14ac:dyDescent="0.25">
      <c r="F4142" s="5"/>
    </row>
    <row r="4143" spans="6:6" x14ac:dyDescent="0.25">
      <c r="F4143" s="5"/>
    </row>
    <row r="4144" spans="6:6" x14ac:dyDescent="0.25">
      <c r="F4144" s="5"/>
    </row>
    <row r="4145" spans="6:6" x14ac:dyDescent="0.25">
      <c r="F4145" s="5"/>
    </row>
    <row r="4146" spans="6:6" x14ac:dyDescent="0.25">
      <c r="F4146" s="5"/>
    </row>
    <row r="4147" spans="6:6" x14ac:dyDescent="0.25">
      <c r="F4147" s="5"/>
    </row>
    <row r="4148" spans="6:6" x14ac:dyDescent="0.25">
      <c r="F4148" s="5"/>
    </row>
    <row r="4149" spans="6:6" x14ac:dyDescent="0.25">
      <c r="F4149" s="5"/>
    </row>
    <row r="4150" spans="6:6" x14ac:dyDescent="0.25">
      <c r="F4150" s="5"/>
    </row>
    <row r="4151" spans="6:6" x14ac:dyDescent="0.25">
      <c r="F4151" s="5"/>
    </row>
    <row r="4152" spans="6:6" x14ac:dyDescent="0.25">
      <c r="F4152" s="5"/>
    </row>
    <row r="4153" spans="6:6" x14ac:dyDescent="0.25">
      <c r="F4153" s="5"/>
    </row>
    <row r="4154" spans="6:6" x14ac:dyDescent="0.25">
      <c r="F4154" s="5"/>
    </row>
    <row r="4155" spans="6:6" x14ac:dyDescent="0.25">
      <c r="F4155" s="5"/>
    </row>
    <row r="4156" spans="6:6" x14ac:dyDescent="0.25">
      <c r="F4156" s="5"/>
    </row>
    <row r="4157" spans="6:6" x14ac:dyDescent="0.25">
      <c r="F4157" s="5"/>
    </row>
    <row r="4158" spans="6:6" x14ac:dyDescent="0.25">
      <c r="F4158" s="5"/>
    </row>
    <row r="4159" spans="6:6" x14ac:dyDescent="0.25">
      <c r="F4159" s="5"/>
    </row>
    <row r="4160" spans="6:6" x14ac:dyDescent="0.25">
      <c r="F4160" s="5"/>
    </row>
    <row r="4161" spans="6:6" x14ac:dyDescent="0.25">
      <c r="F4161" s="5"/>
    </row>
    <row r="4162" spans="6:6" x14ac:dyDescent="0.25">
      <c r="F4162" s="5"/>
    </row>
    <row r="4163" spans="6:6" x14ac:dyDescent="0.25">
      <c r="F4163" s="5"/>
    </row>
    <row r="4164" spans="6:6" x14ac:dyDescent="0.25">
      <c r="F4164" s="5"/>
    </row>
    <row r="4165" spans="6:6" x14ac:dyDescent="0.25">
      <c r="F4165" s="5"/>
    </row>
    <row r="4166" spans="6:6" x14ac:dyDescent="0.25">
      <c r="F4166" s="5"/>
    </row>
    <row r="4167" spans="6:6" x14ac:dyDescent="0.25">
      <c r="F4167" s="5"/>
    </row>
    <row r="4168" spans="6:6" x14ac:dyDescent="0.25">
      <c r="F4168" s="5"/>
    </row>
    <row r="4169" spans="6:6" x14ac:dyDescent="0.25">
      <c r="F4169" s="5"/>
    </row>
    <row r="4170" spans="6:6" x14ac:dyDescent="0.25">
      <c r="F4170" s="5"/>
    </row>
    <row r="4171" spans="6:6" x14ac:dyDescent="0.25">
      <c r="F4171" s="5"/>
    </row>
    <row r="4172" spans="6:6" x14ac:dyDescent="0.25">
      <c r="F4172" s="5"/>
    </row>
    <row r="4173" spans="6:6" x14ac:dyDescent="0.25">
      <c r="F4173" s="5"/>
    </row>
    <row r="4174" spans="6:6" x14ac:dyDescent="0.25">
      <c r="F4174" s="5"/>
    </row>
    <row r="4175" spans="6:6" x14ac:dyDescent="0.25">
      <c r="F4175" s="5"/>
    </row>
    <row r="4176" spans="6:6" x14ac:dyDescent="0.25">
      <c r="F4176" s="5"/>
    </row>
    <row r="4177" spans="6:6" x14ac:dyDescent="0.25">
      <c r="F4177" s="5"/>
    </row>
    <row r="4178" spans="6:6" x14ac:dyDescent="0.25">
      <c r="F4178" s="5"/>
    </row>
    <row r="4179" spans="6:6" x14ac:dyDescent="0.25">
      <c r="F4179" s="5"/>
    </row>
    <row r="4180" spans="6:6" x14ac:dyDescent="0.25">
      <c r="F4180" s="5"/>
    </row>
    <row r="4181" spans="6:6" x14ac:dyDescent="0.25">
      <c r="F4181" s="5"/>
    </row>
    <row r="4182" spans="6:6" x14ac:dyDescent="0.25">
      <c r="F4182" s="5"/>
    </row>
    <row r="4183" spans="6:6" x14ac:dyDescent="0.25">
      <c r="F4183" s="5"/>
    </row>
    <row r="4184" spans="6:6" x14ac:dyDescent="0.25">
      <c r="F4184" s="5"/>
    </row>
    <row r="4185" spans="6:6" x14ac:dyDescent="0.25">
      <c r="F4185" s="5"/>
    </row>
    <row r="4186" spans="6:6" x14ac:dyDescent="0.25">
      <c r="F4186" s="5"/>
    </row>
    <row r="4187" spans="6:6" x14ac:dyDescent="0.25">
      <c r="F4187" s="5"/>
    </row>
    <row r="4188" spans="6:6" x14ac:dyDescent="0.25">
      <c r="F4188" s="5"/>
    </row>
    <row r="4189" spans="6:6" x14ac:dyDescent="0.25">
      <c r="F4189" s="5"/>
    </row>
    <row r="4190" spans="6:6" x14ac:dyDescent="0.25">
      <c r="F4190" s="5"/>
    </row>
    <row r="4191" spans="6:6" x14ac:dyDescent="0.25">
      <c r="F4191" s="5"/>
    </row>
    <row r="4192" spans="6:6" x14ac:dyDescent="0.25">
      <c r="F4192" s="5"/>
    </row>
    <row r="4193" spans="6:6" x14ac:dyDescent="0.25">
      <c r="F4193" s="5"/>
    </row>
    <row r="4194" spans="6:6" x14ac:dyDescent="0.25">
      <c r="F4194" s="5"/>
    </row>
    <row r="4195" spans="6:6" x14ac:dyDescent="0.25">
      <c r="F4195" s="5"/>
    </row>
    <row r="4196" spans="6:6" x14ac:dyDescent="0.25">
      <c r="F4196" s="5"/>
    </row>
    <row r="4197" spans="6:6" x14ac:dyDescent="0.25">
      <c r="F4197" s="5"/>
    </row>
    <row r="4198" spans="6:6" x14ac:dyDescent="0.25">
      <c r="F4198" s="5"/>
    </row>
    <row r="4199" spans="6:6" x14ac:dyDescent="0.25">
      <c r="F4199" s="5"/>
    </row>
    <row r="4200" spans="6:6" x14ac:dyDescent="0.25">
      <c r="F4200" s="5"/>
    </row>
    <row r="4201" spans="6:6" x14ac:dyDescent="0.25">
      <c r="F4201" s="5"/>
    </row>
    <row r="4202" spans="6:6" x14ac:dyDescent="0.25">
      <c r="F4202" s="5"/>
    </row>
    <row r="4203" spans="6:6" x14ac:dyDescent="0.25">
      <c r="F4203" s="5"/>
    </row>
    <row r="4204" spans="6:6" x14ac:dyDescent="0.25">
      <c r="F4204" s="5"/>
    </row>
    <row r="4205" spans="6:6" x14ac:dyDescent="0.25">
      <c r="F4205" s="5"/>
    </row>
    <row r="4206" spans="6:6" x14ac:dyDescent="0.25">
      <c r="F4206" s="5"/>
    </row>
    <row r="4207" spans="6:6" x14ac:dyDescent="0.25">
      <c r="F4207" s="5"/>
    </row>
    <row r="4208" spans="6:6" x14ac:dyDescent="0.25">
      <c r="F4208" s="5"/>
    </row>
    <row r="4209" spans="6:6" x14ac:dyDescent="0.25">
      <c r="F4209" s="5"/>
    </row>
    <row r="4210" spans="6:6" x14ac:dyDescent="0.25">
      <c r="F4210" s="5"/>
    </row>
    <row r="4211" spans="6:6" x14ac:dyDescent="0.25">
      <c r="F4211" s="5"/>
    </row>
    <row r="4212" spans="6:6" x14ac:dyDescent="0.25">
      <c r="F4212" s="5"/>
    </row>
    <row r="4213" spans="6:6" x14ac:dyDescent="0.25">
      <c r="F4213" s="5"/>
    </row>
    <row r="4214" spans="6:6" x14ac:dyDescent="0.25">
      <c r="F4214" s="5"/>
    </row>
    <row r="4215" spans="6:6" x14ac:dyDescent="0.25">
      <c r="F4215" s="5"/>
    </row>
    <row r="4216" spans="6:6" x14ac:dyDescent="0.25">
      <c r="F4216" s="5"/>
    </row>
    <row r="4217" spans="6:6" x14ac:dyDescent="0.25">
      <c r="F4217" s="5"/>
    </row>
    <row r="4218" spans="6:6" x14ac:dyDescent="0.25">
      <c r="F4218" s="5"/>
    </row>
    <row r="4219" spans="6:6" x14ac:dyDescent="0.25">
      <c r="F4219" s="5"/>
    </row>
    <row r="4220" spans="6:6" x14ac:dyDescent="0.25">
      <c r="F4220" s="5"/>
    </row>
    <row r="4221" spans="6:6" x14ac:dyDescent="0.25">
      <c r="F4221" s="5"/>
    </row>
    <row r="4222" spans="6:6" x14ac:dyDescent="0.25">
      <c r="F4222" s="5"/>
    </row>
    <row r="4223" spans="6:6" x14ac:dyDescent="0.25">
      <c r="F4223" s="5"/>
    </row>
    <row r="4224" spans="6:6" x14ac:dyDescent="0.25">
      <c r="F4224" s="5"/>
    </row>
    <row r="4225" spans="6:6" x14ac:dyDescent="0.25">
      <c r="F4225" s="5"/>
    </row>
    <row r="4226" spans="6:6" x14ac:dyDescent="0.25">
      <c r="F4226" s="5"/>
    </row>
    <row r="4227" spans="6:6" x14ac:dyDescent="0.25">
      <c r="F4227" s="5"/>
    </row>
    <row r="4228" spans="6:6" x14ac:dyDescent="0.25">
      <c r="F4228" s="5"/>
    </row>
    <row r="4229" spans="6:6" x14ac:dyDescent="0.25">
      <c r="F4229" s="5"/>
    </row>
    <row r="4230" spans="6:6" x14ac:dyDescent="0.25">
      <c r="F4230" s="5"/>
    </row>
    <row r="4231" spans="6:6" x14ac:dyDescent="0.25">
      <c r="F4231" s="5"/>
    </row>
    <row r="4232" spans="6:6" x14ac:dyDescent="0.25">
      <c r="F4232" s="5"/>
    </row>
    <row r="4233" spans="6:6" x14ac:dyDescent="0.25">
      <c r="F4233" s="5"/>
    </row>
    <row r="4234" spans="6:6" x14ac:dyDescent="0.25">
      <c r="F4234" s="5"/>
    </row>
    <row r="4235" spans="6:6" x14ac:dyDescent="0.25">
      <c r="F4235" s="5"/>
    </row>
    <row r="4236" spans="6:6" x14ac:dyDescent="0.25">
      <c r="F4236" s="5"/>
    </row>
    <row r="4237" spans="6:6" x14ac:dyDescent="0.25">
      <c r="F4237" s="5"/>
    </row>
    <row r="4238" spans="6:6" x14ac:dyDescent="0.25">
      <c r="F4238" s="5"/>
    </row>
    <row r="4239" spans="6:6" x14ac:dyDescent="0.25">
      <c r="F4239" s="5"/>
    </row>
    <row r="4240" spans="6:6" x14ac:dyDescent="0.25">
      <c r="F4240" s="5"/>
    </row>
    <row r="4241" spans="6:6" x14ac:dyDescent="0.25">
      <c r="F4241" s="5"/>
    </row>
    <row r="4242" spans="6:6" x14ac:dyDescent="0.25">
      <c r="F4242" s="5"/>
    </row>
    <row r="4243" spans="6:6" x14ac:dyDescent="0.25">
      <c r="F4243" s="5"/>
    </row>
    <row r="4244" spans="6:6" x14ac:dyDescent="0.25">
      <c r="F4244" s="5"/>
    </row>
    <row r="4245" spans="6:6" x14ac:dyDescent="0.25">
      <c r="F4245" s="5"/>
    </row>
    <row r="4246" spans="6:6" x14ac:dyDescent="0.25">
      <c r="F4246" s="5"/>
    </row>
    <row r="4247" spans="6:6" x14ac:dyDescent="0.25">
      <c r="F4247" s="5"/>
    </row>
    <row r="4248" spans="6:6" x14ac:dyDescent="0.25">
      <c r="F4248" s="5"/>
    </row>
    <row r="4249" spans="6:6" x14ac:dyDescent="0.25">
      <c r="F4249" s="5"/>
    </row>
    <row r="4250" spans="6:6" x14ac:dyDescent="0.25">
      <c r="F4250" s="5"/>
    </row>
    <row r="4251" spans="6:6" x14ac:dyDescent="0.25">
      <c r="F4251" s="5"/>
    </row>
    <row r="4252" spans="6:6" x14ac:dyDescent="0.25">
      <c r="F4252" s="5"/>
    </row>
    <row r="4253" spans="6:6" x14ac:dyDescent="0.25">
      <c r="F4253" s="5"/>
    </row>
    <row r="4254" spans="6:6" x14ac:dyDescent="0.25">
      <c r="F4254" s="5"/>
    </row>
    <row r="4255" spans="6:6" x14ac:dyDescent="0.25">
      <c r="F4255" s="5"/>
    </row>
    <row r="4256" spans="6:6" x14ac:dyDescent="0.25">
      <c r="F4256" s="5"/>
    </row>
    <row r="4257" spans="6:6" x14ac:dyDescent="0.25">
      <c r="F4257" s="5"/>
    </row>
    <row r="4258" spans="6:6" x14ac:dyDescent="0.25">
      <c r="F4258" s="5"/>
    </row>
    <row r="4259" spans="6:6" x14ac:dyDescent="0.25">
      <c r="F4259" s="5"/>
    </row>
    <row r="4260" spans="6:6" x14ac:dyDescent="0.25">
      <c r="F4260" s="5"/>
    </row>
    <row r="4261" spans="6:6" x14ac:dyDescent="0.25">
      <c r="F4261" s="5"/>
    </row>
    <row r="4262" spans="6:6" x14ac:dyDescent="0.25">
      <c r="F4262" s="5"/>
    </row>
    <row r="4263" spans="6:6" x14ac:dyDescent="0.25">
      <c r="F4263" s="5"/>
    </row>
    <row r="4264" spans="6:6" x14ac:dyDescent="0.25">
      <c r="F4264" s="5"/>
    </row>
    <row r="4265" spans="6:6" x14ac:dyDescent="0.25">
      <c r="F4265" s="5"/>
    </row>
    <row r="4266" spans="6:6" x14ac:dyDescent="0.25">
      <c r="F4266" s="5"/>
    </row>
    <row r="4267" spans="6:6" x14ac:dyDescent="0.25">
      <c r="F4267" s="5"/>
    </row>
    <row r="4268" spans="6:6" x14ac:dyDescent="0.25">
      <c r="F4268" s="5"/>
    </row>
    <row r="4269" spans="6:6" x14ac:dyDescent="0.25">
      <c r="F4269" s="5"/>
    </row>
    <row r="4270" spans="6:6" x14ac:dyDescent="0.25">
      <c r="F4270" s="5"/>
    </row>
    <row r="4271" spans="6:6" x14ac:dyDescent="0.25">
      <c r="F4271" s="5"/>
    </row>
    <row r="4272" spans="6:6" x14ac:dyDescent="0.25">
      <c r="F4272" s="5"/>
    </row>
    <row r="4273" spans="6:6" x14ac:dyDescent="0.25">
      <c r="F4273" s="5"/>
    </row>
    <row r="4274" spans="6:6" x14ac:dyDescent="0.25">
      <c r="F4274" s="5"/>
    </row>
    <row r="4275" spans="6:6" x14ac:dyDescent="0.25">
      <c r="F4275" s="5"/>
    </row>
    <row r="4276" spans="6:6" x14ac:dyDescent="0.25">
      <c r="F4276" s="5"/>
    </row>
    <row r="4277" spans="6:6" x14ac:dyDescent="0.25">
      <c r="F4277" s="5"/>
    </row>
    <row r="4278" spans="6:6" x14ac:dyDescent="0.25">
      <c r="F4278" s="5"/>
    </row>
    <row r="4279" spans="6:6" x14ac:dyDescent="0.25">
      <c r="F4279" s="5"/>
    </row>
    <row r="4280" spans="6:6" x14ac:dyDescent="0.25">
      <c r="F4280" s="5"/>
    </row>
    <row r="4281" spans="6:6" x14ac:dyDescent="0.25">
      <c r="F4281" s="5"/>
    </row>
    <row r="4282" spans="6:6" x14ac:dyDescent="0.25">
      <c r="F4282" s="5"/>
    </row>
    <row r="4283" spans="6:6" x14ac:dyDescent="0.25">
      <c r="F4283" s="5"/>
    </row>
    <row r="4284" spans="6:6" x14ac:dyDescent="0.25">
      <c r="F4284" s="5"/>
    </row>
    <row r="4285" spans="6:6" x14ac:dyDescent="0.25">
      <c r="F4285" s="5"/>
    </row>
    <row r="4286" spans="6:6" x14ac:dyDescent="0.25">
      <c r="F4286" s="5"/>
    </row>
    <row r="4287" spans="6:6" x14ac:dyDescent="0.25">
      <c r="F4287" s="5"/>
    </row>
    <row r="4288" spans="6:6" x14ac:dyDescent="0.25">
      <c r="F4288" s="5"/>
    </row>
    <row r="4289" spans="6:6" x14ac:dyDescent="0.25">
      <c r="F4289" s="5"/>
    </row>
    <row r="4290" spans="6:6" x14ac:dyDescent="0.25">
      <c r="F4290" s="5"/>
    </row>
    <row r="4291" spans="6:6" x14ac:dyDescent="0.25">
      <c r="F4291" s="5"/>
    </row>
    <row r="4292" spans="6:6" x14ac:dyDescent="0.25">
      <c r="F4292" s="5"/>
    </row>
    <row r="4293" spans="6:6" x14ac:dyDescent="0.25">
      <c r="F4293" s="5"/>
    </row>
    <row r="4294" spans="6:6" x14ac:dyDescent="0.25">
      <c r="F4294" s="5"/>
    </row>
    <row r="4295" spans="6:6" x14ac:dyDescent="0.25">
      <c r="F4295" s="5"/>
    </row>
    <row r="4296" spans="6:6" x14ac:dyDescent="0.25">
      <c r="F4296" s="5"/>
    </row>
    <row r="4297" spans="6:6" x14ac:dyDescent="0.25">
      <c r="F4297" s="5"/>
    </row>
    <row r="4298" spans="6:6" x14ac:dyDescent="0.25">
      <c r="F4298" s="5"/>
    </row>
    <row r="4299" spans="6:6" x14ac:dyDescent="0.25">
      <c r="F4299" s="5"/>
    </row>
    <row r="4300" spans="6:6" x14ac:dyDescent="0.25">
      <c r="F4300" s="5"/>
    </row>
    <row r="4301" spans="6:6" x14ac:dyDescent="0.25">
      <c r="F4301" s="5"/>
    </row>
    <row r="4302" spans="6:6" x14ac:dyDescent="0.25">
      <c r="F4302" s="5"/>
    </row>
    <row r="4303" spans="6:6" x14ac:dyDescent="0.25">
      <c r="F4303" s="5"/>
    </row>
    <row r="4304" spans="6:6" x14ac:dyDescent="0.25">
      <c r="F4304" s="5"/>
    </row>
    <row r="4305" spans="6:6" x14ac:dyDescent="0.25">
      <c r="F4305" s="5"/>
    </row>
    <row r="4306" spans="6:6" x14ac:dyDescent="0.25">
      <c r="F4306" s="5"/>
    </row>
    <row r="4307" spans="6:6" x14ac:dyDescent="0.25">
      <c r="F4307" s="5"/>
    </row>
    <row r="4308" spans="6:6" x14ac:dyDescent="0.25">
      <c r="F4308" s="5"/>
    </row>
    <row r="4309" spans="6:6" x14ac:dyDescent="0.25">
      <c r="F4309" s="5"/>
    </row>
    <row r="4310" spans="6:6" x14ac:dyDescent="0.25">
      <c r="F4310" s="5"/>
    </row>
    <row r="4311" spans="6:6" x14ac:dyDescent="0.25">
      <c r="F4311" s="5"/>
    </row>
    <row r="4312" spans="6:6" x14ac:dyDescent="0.25">
      <c r="F4312" s="5"/>
    </row>
    <row r="4313" spans="6:6" x14ac:dyDescent="0.25">
      <c r="F4313" s="5"/>
    </row>
    <row r="4314" spans="6:6" x14ac:dyDescent="0.25">
      <c r="F4314" s="5"/>
    </row>
    <row r="4315" spans="6:6" x14ac:dyDescent="0.25">
      <c r="F4315" s="5"/>
    </row>
    <row r="4316" spans="6:6" x14ac:dyDescent="0.25">
      <c r="F4316" s="5"/>
    </row>
    <row r="4317" spans="6:6" x14ac:dyDescent="0.25">
      <c r="F4317" s="5"/>
    </row>
    <row r="4318" spans="6:6" x14ac:dyDescent="0.25">
      <c r="F4318" s="5"/>
    </row>
    <row r="4319" spans="6:6" x14ac:dyDescent="0.25">
      <c r="F4319" s="5"/>
    </row>
    <row r="4320" spans="6:6" x14ac:dyDescent="0.25">
      <c r="F4320" s="5"/>
    </row>
    <row r="4321" spans="6:6" x14ac:dyDescent="0.25">
      <c r="F4321" s="5"/>
    </row>
    <row r="4322" spans="6:6" x14ac:dyDescent="0.25">
      <c r="F4322" s="5"/>
    </row>
    <row r="4323" spans="6:6" x14ac:dyDescent="0.25">
      <c r="F4323" s="5"/>
    </row>
    <row r="4324" spans="6:6" x14ac:dyDescent="0.25">
      <c r="F4324" s="5"/>
    </row>
    <row r="4325" spans="6:6" x14ac:dyDescent="0.25">
      <c r="F4325" s="5"/>
    </row>
    <row r="4326" spans="6:6" x14ac:dyDescent="0.25">
      <c r="F4326" s="5"/>
    </row>
    <row r="4327" spans="6:6" x14ac:dyDescent="0.25">
      <c r="F4327" s="5"/>
    </row>
    <row r="4328" spans="6:6" x14ac:dyDescent="0.25">
      <c r="F4328" s="5"/>
    </row>
    <row r="4329" spans="6:6" x14ac:dyDescent="0.25">
      <c r="F4329" s="5"/>
    </row>
    <row r="4330" spans="6:6" x14ac:dyDescent="0.25">
      <c r="F4330" s="5"/>
    </row>
    <row r="4331" spans="6:6" x14ac:dyDescent="0.25">
      <c r="F4331" s="5"/>
    </row>
    <row r="4332" spans="6:6" x14ac:dyDescent="0.25">
      <c r="F4332" s="5"/>
    </row>
    <row r="4333" spans="6:6" x14ac:dyDescent="0.25">
      <c r="F4333" s="5"/>
    </row>
    <row r="4334" spans="6:6" x14ac:dyDescent="0.25">
      <c r="F4334" s="5"/>
    </row>
    <row r="4335" spans="6:6" x14ac:dyDescent="0.25">
      <c r="F4335" s="5"/>
    </row>
    <row r="4336" spans="6:6" x14ac:dyDescent="0.25">
      <c r="F4336" s="5"/>
    </row>
    <row r="4337" spans="6:6" x14ac:dyDescent="0.25">
      <c r="F4337" s="5"/>
    </row>
    <row r="4338" spans="6:6" x14ac:dyDescent="0.25">
      <c r="F4338" s="5"/>
    </row>
    <row r="4339" spans="6:6" x14ac:dyDescent="0.25">
      <c r="F4339" s="5"/>
    </row>
    <row r="4340" spans="6:6" x14ac:dyDescent="0.25">
      <c r="F4340" s="5"/>
    </row>
    <row r="4341" spans="6:6" x14ac:dyDescent="0.25">
      <c r="F4341" s="5"/>
    </row>
    <row r="4342" spans="6:6" x14ac:dyDescent="0.25">
      <c r="F4342" s="5"/>
    </row>
    <row r="4343" spans="6:6" x14ac:dyDescent="0.25">
      <c r="F4343" s="5"/>
    </row>
    <row r="4344" spans="6:6" x14ac:dyDescent="0.25">
      <c r="F4344" s="5"/>
    </row>
    <row r="4345" spans="6:6" x14ac:dyDescent="0.25">
      <c r="F4345" s="5"/>
    </row>
    <row r="4346" spans="6:6" x14ac:dyDescent="0.25">
      <c r="F4346" s="5"/>
    </row>
    <row r="4347" spans="6:6" x14ac:dyDescent="0.25">
      <c r="F4347" s="5"/>
    </row>
    <row r="4348" spans="6:6" x14ac:dyDescent="0.25">
      <c r="F4348" s="5"/>
    </row>
    <row r="4349" spans="6:6" x14ac:dyDescent="0.25">
      <c r="F4349" s="5"/>
    </row>
    <row r="4350" spans="6:6" x14ac:dyDescent="0.25">
      <c r="F4350" s="5"/>
    </row>
    <row r="4351" spans="6:6" x14ac:dyDescent="0.25">
      <c r="F4351" s="5"/>
    </row>
    <row r="4352" spans="6:6" x14ac:dyDescent="0.25">
      <c r="F4352" s="5"/>
    </row>
    <row r="4353" spans="6:6" x14ac:dyDescent="0.25">
      <c r="F4353" s="5"/>
    </row>
    <row r="4354" spans="6:6" x14ac:dyDescent="0.25">
      <c r="F4354" s="5"/>
    </row>
    <row r="4355" spans="6:6" x14ac:dyDescent="0.25">
      <c r="F4355" s="5"/>
    </row>
    <row r="4356" spans="6:6" x14ac:dyDescent="0.25">
      <c r="F4356" s="5"/>
    </row>
    <row r="4357" spans="6:6" x14ac:dyDescent="0.25">
      <c r="F4357" s="5"/>
    </row>
    <row r="4358" spans="6:6" x14ac:dyDescent="0.25">
      <c r="F4358" s="5"/>
    </row>
    <row r="4359" spans="6:6" x14ac:dyDescent="0.25">
      <c r="F4359" s="5"/>
    </row>
    <row r="4360" spans="6:6" x14ac:dyDescent="0.25">
      <c r="F4360" s="5"/>
    </row>
    <row r="4361" spans="6:6" x14ac:dyDescent="0.25">
      <c r="F4361" s="5"/>
    </row>
    <row r="4362" spans="6:6" x14ac:dyDescent="0.25">
      <c r="F4362" s="5"/>
    </row>
    <row r="4363" spans="6:6" x14ac:dyDescent="0.25">
      <c r="F4363" s="5"/>
    </row>
    <row r="4364" spans="6:6" x14ac:dyDescent="0.25">
      <c r="F4364" s="5"/>
    </row>
    <row r="4365" spans="6:6" x14ac:dyDescent="0.25">
      <c r="F4365" s="5"/>
    </row>
    <row r="4366" spans="6:6" x14ac:dyDescent="0.25">
      <c r="F4366" s="5"/>
    </row>
    <row r="4367" spans="6:6" x14ac:dyDescent="0.25">
      <c r="F4367" s="5"/>
    </row>
    <row r="4368" spans="6:6" x14ac:dyDescent="0.25">
      <c r="F4368" s="5"/>
    </row>
    <row r="4369" spans="6:6" x14ac:dyDescent="0.25">
      <c r="F4369" s="5"/>
    </row>
    <row r="4370" spans="6:6" x14ac:dyDescent="0.25">
      <c r="F4370" s="5"/>
    </row>
    <row r="4371" spans="6:6" x14ac:dyDescent="0.25">
      <c r="F4371" s="5"/>
    </row>
    <row r="4372" spans="6:6" x14ac:dyDescent="0.25">
      <c r="F4372" s="5"/>
    </row>
    <row r="4373" spans="6:6" x14ac:dyDescent="0.25">
      <c r="F4373" s="5"/>
    </row>
    <row r="4374" spans="6:6" x14ac:dyDescent="0.25">
      <c r="F4374" s="5"/>
    </row>
    <row r="4375" spans="6:6" x14ac:dyDescent="0.25">
      <c r="F4375" s="5"/>
    </row>
    <row r="4376" spans="6:6" x14ac:dyDescent="0.25">
      <c r="F4376" s="5"/>
    </row>
    <row r="4377" spans="6:6" x14ac:dyDescent="0.25">
      <c r="F4377" s="5"/>
    </row>
    <row r="4378" spans="6:6" x14ac:dyDescent="0.25">
      <c r="F4378" s="5"/>
    </row>
    <row r="4379" spans="6:6" x14ac:dyDescent="0.25">
      <c r="F4379" s="5"/>
    </row>
    <row r="4380" spans="6:6" x14ac:dyDescent="0.25">
      <c r="F4380" s="5"/>
    </row>
    <row r="4381" spans="6:6" x14ac:dyDescent="0.25">
      <c r="F4381" s="5"/>
    </row>
    <row r="4382" spans="6:6" x14ac:dyDescent="0.25">
      <c r="F4382" s="5"/>
    </row>
    <row r="4383" spans="6:6" x14ac:dyDescent="0.25">
      <c r="F4383" s="5"/>
    </row>
    <row r="4384" spans="6:6" x14ac:dyDescent="0.25">
      <c r="F4384" s="5"/>
    </row>
    <row r="4385" spans="6:6" x14ac:dyDescent="0.25">
      <c r="F4385" s="5"/>
    </row>
    <row r="4386" spans="6:6" x14ac:dyDescent="0.25">
      <c r="F4386" s="5"/>
    </row>
    <row r="4387" spans="6:6" x14ac:dyDescent="0.25">
      <c r="F4387" s="5"/>
    </row>
    <row r="4388" spans="6:6" x14ac:dyDescent="0.25">
      <c r="F4388" s="5"/>
    </row>
    <row r="4389" spans="6:6" x14ac:dyDescent="0.25">
      <c r="F4389" s="5"/>
    </row>
    <row r="4390" spans="6:6" x14ac:dyDescent="0.25">
      <c r="F4390" s="5"/>
    </row>
    <row r="4391" spans="6:6" x14ac:dyDescent="0.25">
      <c r="F4391" s="5"/>
    </row>
    <row r="4392" spans="6:6" x14ac:dyDescent="0.25">
      <c r="F4392" s="5"/>
    </row>
    <row r="4393" spans="6:6" x14ac:dyDescent="0.25">
      <c r="F4393" s="5"/>
    </row>
    <row r="4394" spans="6:6" x14ac:dyDescent="0.25">
      <c r="F4394" s="5"/>
    </row>
    <row r="4395" spans="6:6" x14ac:dyDescent="0.25">
      <c r="F4395" s="5"/>
    </row>
    <row r="4396" spans="6:6" x14ac:dyDescent="0.25">
      <c r="F4396" s="5"/>
    </row>
    <row r="4397" spans="6:6" x14ac:dyDescent="0.25">
      <c r="F4397" s="5"/>
    </row>
    <row r="4398" spans="6:6" x14ac:dyDescent="0.25">
      <c r="F4398" s="5"/>
    </row>
    <row r="4399" spans="6:6" x14ac:dyDescent="0.25">
      <c r="F4399" s="5"/>
    </row>
    <row r="4400" spans="6:6" x14ac:dyDescent="0.25">
      <c r="F4400" s="5"/>
    </row>
    <row r="4401" spans="6:6" x14ac:dyDescent="0.25">
      <c r="F4401" s="5"/>
    </row>
    <row r="4402" spans="6:6" x14ac:dyDescent="0.25">
      <c r="F4402" s="5"/>
    </row>
    <row r="4403" spans="6:6" x14ac:dyDescent="0.25">
      <c r="F4403" s="5"/>
    </row>
    <row r="4404" spans="6:6" x14ac:dyDescent="0.25">
      <c r="F4404" s="5"/>
    </row>
    <row r="4405" spans="6:6" x14ac:dyDescent="0.25">
      <c r="F4405" s="5"/>
    </row>
    <row r="4406" spans="6:6" x14ac:dyDescent="0.25">
      <c r="F4406" s="5"/>
    </row>
    <row r="4407" spans="6:6" x14ac:dyDescent="0.25">
      <c r="F4407" s="5"/>
    </row>
    <row r="4408" spans="6:6" x14ac:dyDescent="0.25">
      <c r="F4408" s="5"/>
    </row>
    <row r="4409" spans="6:6" x14ac:dyDescent="0.25">
      <c r="F4409" s="5"/>
    </row>
    <row r="4410" spans="6:6" x14ac:dyDescent="0.25">
      <c r="F4410" s="5"/>
    </row>
    <row r="4411" spans="6:6" x14ac:dyDescent="0.25">
      <c r="F4411" s="5"/>
    </row>
    <row r="4412" spans="6:6" x14ac:dyDescent="0.25">
      <c r="F4412" s="5"/>
    </row>
    <row r="4413" spans="6:6" x14ac:dyDescent="0.25">
      <c r="F4413" s="5"/>
    </row>
    <row r="4414" spans="6:6" x14ac:dyDescent="0.25">
      <c r="F4414" s="5"/>
    </row>
    <row r="4415" spans="6:6" x14ac:dyDescent="0.25">
      <c r="F4415" s="5"/>
    </row>
    <row r="4416" spans="6:6" x14ac:dyDescent="0.25">
      <c r="F4416" s="5"/>
    </row>
    <row r="4417" spans="6:6" x14ac:dyDescent="0.25">
      <c r="F4417" s="5"/>
    </row>
    <row r="4418" spans="6:6" x14ac:dyDescent="0.25">
      <c r="F4418" s="5"/>
    </row>
    <row r="4419" spans="6:6" x14ac:dyDescent="0.25">
      <c r="F4419" s="5"/>
    </row>
    <row r="4420" spans="6:6" x14ac:dyDescent="0.25">
      <c r="F4420" s="5"/>
    </row>
    <row r="4421" spans="6:6" x14ac:dyDescent="0.25">
      <c r="F4421" s="5"/>
    </row>
    <row r="4422" spans="6:6" x14ac:dyDescent="0.25">
      <c r="F4422" s="5"/>
    </row>
    <row r="4423" spans="6:6" x14ac:dyDescent="0.25">
      <c r="F4423" s="5"/>
    </row>
    <row r="4424" spans="6:6" x14ac:dyDescent="0.25">
      <c r="F4424" s="5"/>
    </row>
    <row r="4425" spans="6:6" x14ac:dyDescent="0.25">
      <c r="F4425" s="5"/>
    </row>
    <row r="4426" spans="6:6" x14ac:dyDescent="0.25">
      <c r="F4426" s="5"/>
    </row>
    <row r="4427" spans="6:6" x14ac:dyDescent="0.25">
      <c r="F4427" s="5"/>
    </row>
    <row r="4428" spans="6:6" x14ac:dyDescent="0.25">
      <c r="F4428" s="5"/>
    </row>
    <row r="4429" spans="6:6" x14ac:dyDescent="0.25">
      <c r="F4429" s="5"/>
    </row>
    <row r="4430" spans="6:6" x14ac:dyDescent="0.25">
      <c r="F4430" s="5"/>
    </row>
    <row r="4431" spans="6:6" x14ac:dyDescent="0.25">
      <c r="F4431" s="5"/>
    </row>
    <row r="4432" spans="6:6" x14ac:dyDescent="0.25">
      <c r="F4432" s="5"/>
    </row>
    <row r="4433" spans="6:6" x14ac:dyDescent="0.25">
      <c r="F4433" s="5"/>
    </row>
    <row r="4434" spans="6:6" x14ac:dyDescent="0.25">
      <c r="F4434" s="5"/>
    </row>
    <row r="4435" spans="6:6" x14ac:dyDescent="0.25">
      <c r="F4435" s="5"/>
    </row>
    <row r="4436" spans="6:6" x14ac:dyDescent="0.25">
      <c r="F4436" s="5"/>
    </row>
    <row r="4437" spans="6:6" x14ac:dyDescent="0.25">
      <c r="F4437" s="5"/>
    </row>
    <row r="4438" spans="6:6" x14ac:dyDescent="0.25">
      <c r="F4438" s="5"/>
    </row>
    <row r="4439" spans="6:6" x14ac:dyDescent="0.25">
      <c r="F4439" s="5"/>
    </row>
    <row r="4440" spans="6:6" x14ac:dyDescent="0.25">
      <c r="F4440" s="5"/>
    </row>
    <row r="4441" spans="6:6" x14ac:dyDescent="0.25">
      <c r="F4441" s="5"/>
    </row>
    <row r="4442" spans="6:6" x14ac:dyDescent="0.25">
      <c r="F4442" s="5"/>
    </row>
    <row r="4443" spans="6:6" x14ac:dyDescent="0.25">
      <c r="F4443" s="5"/>
    </row>
    <row r="4444" spans="6:6" x14ac:dyDescent="0.25">
      <c r="F4444" s="5"/>
    </row>
    <row r="4445" spans="6:6" x14ac:dyDescent="0.25">
      <c r="F4445" s="5"/>
    </row>
    <row r="4446" spans="6:6" x14ac:dyDescent="0.25">
      <c r="F4446" s="5"/>
    </row>
    <row r="4447" spans="6:6" x14ac:dyDescent="0.25">
      <c r="F4447" s="5"/>
    </row>
    <row r="4448" spans="6:6" x14ac:dyDescent="0.25">
      <c r="F4448" s="5"/>
    </row>
    <row r="4449" spans="6:6" x14ac:dyDescent="0.25">
      <c r="F4449" s="5"/>
    </row>
    <row r="4450" spans="6:6" x14ac:dyDescent="0.25">
      <c r="F4450" s="5"/>
    </row>
    <row r="4451" spans="6:6" x14ac:dyDescent="0.25">
      <c r="F4451" s="5"/>
    </row>
    <row r="4452" spans="6:6" x14ac:dyDescent="0.25">
      <c r="F4452" s="5"/>
    </row>
    <row r="4453" spans="6:6" x14ac:dyDescent="0.25">
      <c r="F4453" s="5"/>
    </row>
    <row r="4454" spans="6:6" x14ac:dyDescent="0.25">
      <c r="F4454" s="5"/>
    </row>
    <row r="4455" spans="6:6" x14ac:dyDescent="0.25">
      <c r="F4455" s="5"/>
    </row>
    <row r="4456" spans="6:6" x14ac:dyDescent="0.25">
      <c r="F4456" s="5"/>
    </row>
    <row r="4457" spans="6:6" x14ac:dyDescent="0.25">
      <c r="F4457" s="5"/>
    </row>
    <row r="4458" spans="6:6" x14ac:dyDescent="0.25">
      <c r="F4458" s="5"/>
    </row>
    <row r="4459" spans="6:6" x14ac:dyDescent="0.25">
      <c r="F4459" s="5"/>
    </row>
    <row r="4460" spans="6:6" x14ac:dyDescent="0.25">
      <c r="F4460" s="5"/>
    </row>
    <row r="4461" spans="6:6" x14ac:dyDescent="0.25">
      <c r="F4461" s="5"/>
    </row>
    <row r="4462" spans="6:6" x14ac:dyDescent="0.25">
      <c r="F4462" s="5"/>
    </row>
    <row r="4463" spans="6:6" x14ac:dyDescent="0.25">
      <c r="F4463" s="5"/>
    </row>
    <row r="4464" spans="6:6" x14ac:dyDescent="0.25">
      <c r="F4464" s="5"/>
    </row>
    <row r="4465" spans="6:6" x14ac:dyDescent="0.25">
      <c r="F4465" s="5"/>
    </row>
    <row r="4466" spans="6:6" x14ac:dyDescent="0.25">
      <c r="F4466" s="5"/>
    </row>
    <row r="4467" spans="6:6" x14ac:dyDescent="0.25">
      <c r="F4467" s="5"/>
    </row>
    <row r="4468" spans="6:6" x14ac:dyDescent="0.25">
      <c r="F4468" s="5"/>
    </row>
    <row r="4469" spans="6:6" x14ac:dyDescent="0.25">
      <c r="F4469" s="5"/>
    </row>
    <row r="4470" spans="6:6" x14ac:dyDescent="0.25">
      <c r="F4470" s="5"/>
    </row>
    <row r="4471" spans="6:6" x14ac:dyDescent="0.25">
      <c r="F4471" s="5"/>
    </row>
    <row r="4472" spans="6:6" x14ac:dyDescent="0.25">
      <c r="F4472" s="5"/>
    </row>
    <row r="4473" spans="6:6" x14ac:dyDescent="0.25">
      <c r="F4473" s="5"/>
    </row>
    <row r="4474" spans="6:6" x14ac:dyDescent="0.25">
      <c r="F4474" s="5"/>
    </row>
    <row r="4475" spans="6:6" x14ac:dyDescent="0.25">
      <c r="F4475" s="5"/>
    </row>
    <row r="4476" spans="6:6" x14ac:dyDescent="0.25">
      <c r="F4476" s="5"/>
    </row>
    <row r="4477" spans="6:6" x14ac:dyDescent="0.25">
      <c r="F4477" s="5"/>
    </row>
    <row r="4478" spans="6:6" x14ac:dyDescent="0.25">
      <c r="F4478" s="5"/>
    </row>
    <row r="4479" spans="6:6" x14ac:dyDescent="0.25">
      <c r="F4479" s="5"/>
    </row>
    <row r="4480" spans="6:6" x14ac:dyDescent="0.25">
      <c r="F4480" s="5"/>
    </row>
    <row r="4481" spans="6:6" x14ac:dyDescent="0.25">
      <c r="F4481" s="5"/>
    </row>
    <row r="4482" spans="6:6" x14ac:dyDescent="0.25">
      <c r="F4482" s="5"/>
    </row>
    <row r="4483" spans="6:6" x14ac:dyDescent="0.25">
      <c r="F4483" s="5"/>
    </row>
    <row r="4484" spans="6:6" x14ac:dyDescent="0.25">
      <c r="F4484" s="5"/>
    </row>
    <row r="4485" spans="6:6" x14ac:dyDescent="0.25">
      <c r="F4485" s="5"/>
    </row>
    <row r="4486" spans="6:6" x14ac:dyDescent="0.25">
      <c r="F4486" s="5"/>
    </row>
    <row r="4487" spans="6:6" x14ac:dyDescent="0.25">
      <c r="F4487" s="5"/>
    </row>
    <row r="4488" spans="6:6" x14ac:dyDescent="0.25">
      <c r="F4488" s="5"/>
    </row>
    <row r="4489" spans="6:6" x14ac:dyDescent="0.25">
      <c r="F4489" s="5"/>
    </row>
    <row r="4490" spans="6:6" x14ac:dyDescent="0.25">
      <c r="F4490" s="5"/>
    </row>
    <row r="4491" spans="6:6" x14ac:dyDescent="0.25">
      <c r="F4491" s="5"/>
    </row>
    <row r="4492" spans="6:6" x14ac:dyDescent="0.25">
      <c r="F4492" s="5"/>
    </row>
    <row r="4493" spans="6:6" x14ac:dyDescent="0.25">
      <c r="F4493" s="5"/>
    </row>
    <row r="4494" spans="6:6" x14ac:dyDescent="0.25">
      <c r="F4494" s="5"/>
    </row>
    <row r="4495" spans="6:6" x14ac:dyDescent="0.25">
      <c r="F4495" s="5"/>
    </row>
    <row r="4496" spans="6:6" x14ac:dyDescent="0.25">
      <c r="F4496" s="5"/>
    </row>
    <row r="4497" spans="6:6" x14ac:dyDescent="0.25">
      <c r="F4497" s="5"/>
    </row>
    <row r="4498" spans="6:6" x14ac:dyDescent="0.25">
      <c r="F4498" s="5"/>
    </row>
    <row r="4499" spans="6:6" x14ac:dyDescent="0.25">
      <c r="F4499" s="5"/>
    </row>
    <row r="4500" spans="6:6" x14ac:dyDescent="0.25">
      <c r="F4500" s="5"/>
    </row>
    <row r="4501" spans="6:6" x14ac:dyDescent="0.25">
      <c r="F4501" s="5"/>
    </row>
    <row r="4502" spans="6:6" x14ac:dyDescent="0.25">
      <c r="F4502" s="5"/>
    </row>
    <row r="4503" spans="6:6" x14ac:dyDescent="0.25">
      <c r="F4503" s="5"/>
    </row>
    <row r="4504" spans="6:6" x14ac:dyDescent="0.25">
      <c r="F4504" s="5"/>
    </row>
    <row r="4505" spans="6:6" x14ac:dyDescent="0.25">
      <c r="F4505" s="5"/>
    </row>
    <row r="4506" spans="6:6" x14ac:dyDescent="0.25">
      <c r="F4506" s="5"/>
    </row>
    <row r="4507" spans="6:6" x14ac:dyDescent="0.25">
      <c r="F4507" s="5"/>
    </row>
    <row r="4508" spans="6:6" x14ac:dyDescent="0.25">
      <c r="F4508" s="5"/>
    </row>
    <row r="4509" spans="6:6" x14ac:dyDescent="0.25">
      <c r="F4509" s="5"/>
    </row>
    <row r="4510" spans="6:6" x14ac:dyDescent="0.25">
      <c r="F4510" s="5"/>
    </row>
    <row r="4511" spans="6:6" x14ac:dyDescent="0.25">
      <c r="F4511" s="5"/>
    </row>
    <row r="4512" spans="6:6" x14ac:dyDescent="0.25">
      <c r="F4512" s="5"/>
    </row>
    <row r="4513" spans="6:6" x14ac:dyDescent="0.25">
      <c r="F4513" s="5"/>
    </row>
    <row r="4514" spans="6:6" x14ac:dyDescent="0.25">
      <c r="F4514" s="5"/>
    </row>
    <row r="4515" spans="6:6" x14ac:dyDescent="0.25">
      <c r="F4515" s="5"/>
    </row>
    <row r="4516" spans="6:6" x14ac:dyDescent="0.25">
      <c r="F4516" s="5"/>
    </row>
    <row r="4517" spans="6:6" x14ac:dyDescent="0.25">
      <c r="F4517" s="5"/>
    </row>
    <row r="4518" spans="6:6" x14ac:dyDescent="0.25">
      <c r="F4518" s="5"/>
    </row>
    <row r="4519" spans="6:6" x14ac:dyDescent="0.25">
      <c r="F4519" s="5"/>
    </row>
    <row r="4520" spans="6:6" x14ac:dyDescent="0.25">
      <c r="F4520" s="5"/>
    </row>
    <row r="4521" spans="6:6" x14ac:dyDescent="0.25">
      <c r="F4521" s="5"/>
    </row>
    <row r="4522" spans="6:6" x14ac:dyDescent="0.25">
      <c r="F4522" s="5"/>
    </row>
    <row r="4523" spans="6:6" x14ac:dyDescent="0.25">
      <c r="F4523" s="5"/>
    </row>
    <row r="4524" spans="6:6" x14ac:dyDescent="0.25">
      <c r="F4524" s="5"/>
    </row>
    <row r="4525" spans="6:6" x14ac:dyDescent="0.25">
      <c r="F4525" s="5"/>
    </row>
    <row r="4526" spans="6:6" x14ac:dyDescent="0.25">
      <c r="F4526" s="5"/>
    </row>
    <row r="4527" spans="6:6" x14ac:dyDescent="0.25">
      <c r="F4527" s="5"/>
    </row>
    <row r="4528" spans="6:6" x14ac:dyDescent="0.25">
      <c r="F4528" s="5"/>
    </row>
    <row r="4529" spans="6:6" x14ac:dyDescent="0.25">
      <c r="F4529" s="5"/>
    </row>
    <row r="4530" spans="6:6" x14ac:dyDescent="0.25">
      <c r="F4530" s="5"/>
    </row>
    <row r="4531" spans="6:6" x14ac:dyDescent="0.25">
      <c r="F4531" s="5"/>
    </row>
    <row r="4532" spans="6:6" x14ac:dyDescent="0.25">
      <c r="F4532" s="5"/>
    </row>
    <row r="4533" spans="6:6" x14ac:dyDescent="0.25">
      <c r="F4533" s="5"/>
    </row>
    <row r="4534" spans="6:6" x14ac:dyDescent="0.25">
      <c r="F4534" s="5"/>
    </row>
    <row r="4535" spans="6:6" x14ac:dyDescent="0.25">
      <c r="F4535" s="5"/>
    </row>
    <row r="4536" spans="6:6" x14ac:dyDescent="0.25">
      <c r="F4536" s="5"/>
    </row>
    <row r="4537" spans="6:6" x14ac:dyDescent="0.25">
      <c r="F4537" s="5"/>
    </row>
    <row r="4538" spans="6:6" x14ac:dyDescent="0.25">
      <c r="F4538" s="5"/>
    </row>
    <row r="4539" spans="6:6" x14ac:dyDescent="0.25">
      <c r="F4539" s="5"/>
    </row>
    <row r="4540" spans="6:6" x14ac:dyDescent="0.25">
      <c r="F4540" s="5"/>
    </row>
    <row r="4541" spans="6:6" x14ac:dyDescent="0.25">
      <c r="F4541" s="5"/>
    </row>
    <row r="4542" spans="6:6" x14ac:dyDescent="0.25">
      <c r="F4542" s="5"/>
    </row>
    <row r="4543" spans="6:6" x14ac:dyDescent="0.25">
      <c r="F4543" s="5"/>
    </row>
    <row r="4544" spans="6:6" x14ac:dyDescent="0.25">
      <c r="F4544" s="5"/>
    </row>
    <row r="4545" spans="6:6" x14ac:dyDescent="0.25">
      <c r="F4545" s="5"/>
    </row>
    <row r="4546" spans="6:6" x14ac:dyDescent="0.25">
      <c r="F4546" s="5"/>
    </row>
    <row r="4547" spans="6:6" x14ac:dyDescent="0.25">
      <c r="F4547" s="5"/>
    </row>
    <row r="4548" spans="6:6" x14ac:dyDescent="0.25">
      <c r="F4548" s="5"/>
    </row>
    <row r="4549" spans="6:6" x14ac:dyDescent="0.25">
      <c r="F4549" s="5"/>
    </row>
    <row r="4550" spans="6:6" x14ac:dyDescent="0.25">
      <c r="F4550" s="5"/>
    </row>
    <row r="4551" spans="6:6" x14ac:dyDescent="0.25">
      <c r="F4551" s="5"/>
    </row>
    <row r="4552" spans="6:6" x14ac:dyDescent="0.25">
      <c r="F4552" s="5"/>
    </row>
    <row r="4553" spans="6:6" x14ac:dyDescent="0.25">
      <c r="F4553" s="5"/>
    </row>
    <row r="4554" spans="6:6" x14ac:dyDescent="0.25">
      <c r="F4554" s="5"/>
    </row>
    <row r="4555" spans="6:6" x14ac:dyDescent="0.25">
      <c r="F4555" s="5"/>
    </row>
    <row r="4556" spans="6:6" x14ac:dyDescent="0.25">
      <c r="F4556" s="5"/>
    </row>
    <row r="4557" spans="6:6" x14ac:dyDescent="0.25">
      <c r="F4557" s="5"/>
    </row>
    <row r="4558" spans="6:6" x14ac:dyDescent="0.25">
      <c r="F4558" s="5"/>
    </row>
    <row r="4559" spans="6:6" x14ac:dyDescent="0.25">
      <c r="F4559" s="5"/>
    </row>
    <row r="4560" spans="6:6" x14ac:dyDescent="0.25">
      <c r="F4560" s="5"/>
    </row>
    <row r="4561" spans="6:6" x14ac:dyDescent="0.25">
      <c r="F4561" s="5"/>
    </row>
    <row r="4562" spans="6:6" x14ac:dyDescent="0.25">
      <c r="F4562" s="5"/>
    </row>
    <row r="4563" spans="6:6" x14ac:dyDescent="0.25">
      <c r="F4563" s="5"/>
    </row>
    <row r="4564" spans="6:6" x14ac:dyDescent="0.25">
      <c r="F4564" s="5"/>
    </row>
    <row r="4565" spans="6:6" x14ac:dyDescent="0.25">
      <c r="F4565" s="5"/>
    </row>
    <row r="4566" spans="6:6" x14ac:dyDescent="0.25">
      <c r="F4566" s="5"/>
    </row>
    <row r="4567" spans="6:6" x14ac:dyDescent="0.25">
      <c r="F4567" s="5"/>
    </row>
    <row r="4568" spans="6:6" x14ac:dyDescent="0.25">
      <c r="F4568" s="5"/>
    </row>
    <row r="4569" spans="6:6" x14ac:dyDescent="0.25">
      <c r="F4569" s="5"/>
    </row>
    <row r="4570" spans="6:6" x14ac:dyDescent="0.25">
      <c r="F4570" s="5"/>
    </row>
    <row r="4571" spans="6:6" x14ac:dyDescent="0.25">
      <c r="F4571" s="5"/>
    </row>
    <row r="4572" spans="6:6" x14ac:dyDescent="0.25">
      <c r="F4572" s="5"/>
    </row>
    <row r="4573" spans="6:6" x14ac:dyDescent="0.25">
      <c r="F4573" s="5"/>
    </row>
    <row r="4574" spans="6:6" x14ac:dyDescent="0.25">
      <c r="F4574" s="5"/>
    </row>
    <row r="4575" spans="6:6" x14ac:dyDescent="0.25">
      <c r="F4575" s="5"/>
    </row>
    <row r="4576" spans="6:6" x14ac:dyDescent="0.25">
      <c r="F4576" s="5"/>
    </row>
    <row r="4577" spans="6:6" x14ac:dyDescent="0.25">
      <c r="F4577" s="5"/>
    </row>
    <row r="4578" spans="6:6" x14ac:dyDescent="0.25">
      <c r="F4578" s="5"/>
    </row>
    <row r="4579" spans="6:6" x14ac:dyDescent="0.25">
      <c r="F4579" s="5"/>
    </row>
    <row r="4580" spans="6:6" x14ac:dyDescent="0.25">
      <c r="F4580" s="5"/>
    </row>
    <row r="4581" spans="6:6" x14ac:dyDescent="0.25">
      <c r="F4581" s="5"/>
    </row>
    <row r="4582" spans="6:6" x14ac:dyDescent="0.25">
      <c r="F4582" s="5"/>
    </row>
    <row r="4583" spans="6:6" x14ac:dyDescent="0.25">
      <c r="F4583" s="5"/>
    </row>
    <row r="4584" spans="6:6" x14ac:dyDescent="0.25">
      <c r="F4584" s="5"/>
    </row>
    <row r="4585" spans="6:6" x14ac:dyDescent="0.25">
      <c r="F4585" s="5"/>
    </row>
    <row r="4586" spans="6:6" x14ac:dyDescent="0.25">
      <c r="F4586" s="5"/>
    </row>
    <row r="4587" spans="6:6" x14ac:dyDescent="0.25">
      <c r="F4587" s="5"/>
    </row>
    <row r="4588" spans="6:6" x14ac:dyDescent="0.25">
      <c r="F4588" s="5"/>
    </row>
    <row r="4589" spans="6:6" x14ac:dyDescent="0.25">
      <c r="F4589" s="5"/>
    </row>
    <row r="4590" spans="6:6" x14ac:dyDescent="0.25">
      <c r="F4590" s="5"/>
    </row>
    <row r="4591" spans="6:6" x14ac:dyDescent="0.25">
      <c r="F4591" s="5"/>
    </row>
    <row r="4592" spans="6:6" x14ac:dyDescent="0.25">
      <c r="F4592" s="5"/>
    </row>
    <row r="4593" spans="6:6" x14ac:dyDescent="0.25">
      <c r="F4593" s="5"/>
    </row>
    <row r="4594" spans="6:6" x14ac:dyDescent="0.25">
      <c r="F4594" s="5"/>
    </row>
    <row r="4595" spans="6:6" x14ac:dyDescent="0.25">
      <c r="F4595" s="5"/>
    </row>
    <row r="4596" spans="6:6" x14ac:dyDescent="0.25">
      <c r="F4596" s="5"/>
    </row>
    <row r="4597" spans="6:6" x14ac:dyDescent="0.25">
      <c r="F4597" s="5"/>
    </row>
    <row r="4598" spans="6:6" x14ac:dyDescent="0.25">
      <c r="F4598" s="5"/>
    </row>
    <row r="4599" spans="6:6" x14ac:dyDescent="0.25">
      <c r="F4599" s="5"/>
    </row>
    <row r="4600" spans="6:6" x14ac:dyDescent="0.25">
      <c r="F4600" s="5"/>
    </row>
    <row r="4601" spans="6:6" x14ac:dyDescent="0.25">
      <c r="F4601" s="5"/>
    </row>
    <row r="4602" spans="6:6" x14ac:dyDescent="0.25">
      <c r="F4602" s="5"/>
    </row>
    <row r="4603" spans="6:6" x14ac:dyDescent="0.25">
      <c r="F4603" s="5"/>
    </row>
    <row r="4604" spans="6:6" x14ac:dyDescent="0.25">
      <c r="F4604" s="5"/>
    </row>
    <row r="4605" spans="6:6" x14ac:dyDescent="0.25">
      <c r="F4605" s="5"/>
    </row>
    <row r="4606" spans="6:6" x14ac:dyDescent="0.25">
      <c r="F4606" s="5"/>
    </row>
    <row r="4607" spans="6:6" x14ac:dyDescent="0.25">
      <c r="F4607" s="5"/>
    </row>
    <row r="4608" spans="6:6" x14ac:dyDescent="0.25">
      <c r="F4608" s="5"/>
    </row>
    <row r="4609" spans="6:6" x14ac:dyDescent="0.25">
      <c r="F4609" s="5"/>
    </row>
    <row r="4610" spans="6:6" x14ac:dyDescent="0.25">
      <c r="F4610" s="5"/>
    </row>
    <row r="4611" spans="6:6" x14ac:dyDescent="0.25">
      <c r="F4611" s="5"/>
    </row>
    <row r="4612" spans="6:6" x14ac:dyDescent="0.25">
      <c r="F4612" s="5"/>
    </row>
    <row r="4613" spans="6:6" x14ac:dyDescent="0.25">
      <c r="F4613" s="5"/>
    </row>
    <row r="4614" spans="6:6" x14ac:dyDescent="0.25">
      <c r="F4614" s="5"/>
    </row>
    <row r="4615" spans="6:6" x14ac:dyDescent="0.25">
      <c r="F4615" s="5"/>
    </row>
    <row r="4616" spans="6:6" x14ac:dyDescent="0.25">
      <c r="F4616" s="5"/>
    </row>
    <row r="4617" spans="6:6" x14ac:dyDescent="0.25">
      <c r="F4617" s="5"/>
    </row>
    <row r="4618" spans="6:6" x14ac:dyDescent="0.25">
      <c r="F4618" s="5"/>
    </row>
    <row r="4619" spans="6:6" x14ac:dyDescent="0.25">
      <c r="F4619" s="5"/>
    </row>
    <row r="4620" spans="6:6" x14ac:dyDescent="0.25">
      <c r="F4620" s="5"/>
    </row>
    <row r="4621" spans="6:6" x14ac:dyDescent="0.25">
      <c r="F4621" s="5"/>
    </row>
    <row r="4622" spans="6:6" x14ac:dyDescent="0.25">
      <c r="F4622" s="5"/>
    </row>
    <row r="4623" spans="6:6" x14ac:dyDescent="0.25">
      <c r="F4623" s="5"/>
    </row>
    <row r="4624" spans="6:6" x14ac:dyDescent="0.25">
      <c r="F4624" s="5"/>
    </row>
    <row r="4625" spans="6:6" x14ac:dyDescent="0.25">
      <c r="F4625" s="5"/>
    </row>
    <row r="4626" spans="6:6" x14ac:dyDescent="0.25">
      <c r="F4626" s="5"/>
    </row>
    <row r="4627" spans="6:6" x14ac:dyDescent="0.25">
      <c r="F4627" s="5"/>
    </row>
    <row r="4628" spans="6:6" x14ac:dyDescent="0.25">
      <c r="F4628" s="5"/>
    </row>
    <row r="4629" spans="6:6" x14ac:dyDescent="0.25">
      <c r="F4629" s="5"/>
    </row>
    <row r="4630" spans="6:6" x14ac:dyDescent="0.25">
      <c r="F4630" s="5"/>
    </row>
    <row r="4631" spans="6:6" x14ac:dyDescent="0.25">
      <c r="F4631" s="5"/>
    </row>
    <row r="4632" spans="6:6" x14ac:dyDescent="0.25">
      <c r="F4632" s="5"/>
    </row>
    <row r="4633" spans="6:6" x14ac:dyDescent="0.25">
      <c r="F4633" s="5"/>
    </row>
    <row r="4634" spans="6:6" x14ac:dyDescent="0.25">
      <c r="F4634" s="5"/>
    </row>
    <row r="4635" spans="6:6" x14ac:dyDescent="0.25">
      <c r="F4635" s="5"/>
    </row>
    <row r="4636" spans="6:6" x14ac:dyDescent="0.25">
      <c r="F4636" s="5"/>
    </row>
    <row r="4637" spans="6:6" x14ac:dyDescent="0.25">
      <c r="F4637" s="5"/>
    </row>
    <row r="4638" spans="6:6" x14ac:dyDescent="0.25">
      <c r="F4638" s="5"/>
    </row>
    <row r="4639" spans="6:6" x14ac:dyDescent="0.25">
      <c r="F4639" s="5"/>
    </row>
    <row r="4640" spans="6:6" x14ac:dyDescent="0.25">
      <c r="F4640" s="5"/>
    </row>
    <row r="4641" spans="6:6" x14ac:dyDescent="0.25">
      <c r="F4641" s="5"/>
    </row>
    <row r="4642" spans="6:6" x14ac:dyDescent="0.25">
      <c r="F4642" s="5"/>
    </row>
    <row r="4643" spans="6:6" x14ac:dyDescent="0.25">
      <c r="F4643" s="5"/>
    </row>
    <row r="4644" spans="6:6" x14ac:dyDescent="0.25">
      <c r="F4644" s="5"/>
    </row>
    <row r="4645" spans="6:6" x14ac:dyDescent="0.25">
      <c r="F4645" s="5"/>
    </row>
    <row r="4646" spans="6:6" x14ac:dyDescent="0.25">
      <c r="F4646" s="5"/>
    </row>
    <row r="4647" spans="6:6" x14ac:dyDescent="0.25">
      <c r="F4647" s="5"/>
    </row>
    <row r="4648" spans="6:6" x14ac:dyDescent="0.25">
      <c r="F4648" s="5"/>
    </row>
    <row r="4649" spans="6:6" x14ac:dyDescent="0.25">
      <c r="F4649" s="5"/>
    </row>
    <row r="4650" spans="6:6" x14ac:dyDescent="0.25">
      <c r="F4650" s="5"/>
    </row>
    <row r="4651" spans="6:6" x14ac:dyDescent="0.25">
      <c r="F4651" s="5"/>
    </row>
    <row r="4652" spans="6:6" x14ac:dyDescent="0.25">
      <c r="F4652" s="5"/>
    </row>
    <row r="4653" spans="6:6" x14ac:dyDescent="0.25">
      <c r="F4653" s="5"/>
    </row>
    <row r="4654" spans="6:6" x14ac:dyDescent="0.25">
      <c r="F4654" s="5"/>
    </row>
    <row r="4655" spans="6:6" x14ac:dyDescent="0.25">
      <c r="F4655" s="5"/>
    </row>
    <row r="4656" spans="6:6" x14ac:dyDescent="0.25">
      <c r="F4656" s="5"/>
    </row>
    <row r="4657" spans="6:6" x14ac:dyDescent="0.25">
      <c r="F4657" s="5"/>
    </row>
    <row r="4658" spans="6:6" x14ac:dyDescent="0.25">
      <c r="F4658" s="5"/>
    </row>
    <row r="4659" spans="6:6" x14ac:dyDescent="0.25">
      <c r="F4659" s="5"/>
    </row>
    <row r="4660" spans="6:6" x14ac:dyDescent="0.25">
      <c r="F4660" s="5"/>
    </row>
    <row r="4661" spans="6:6" x14ac:dyDescent="0.25">
      <c r="F4661" s="5"/>
    </row>
    <row r="4662" spans="6:6" x14ac:dyDescent="0.25">
      <c r="F4662" s="5"/>
    </row>
    <row r="4663" spans="6:6" x14ac:dyDescent="0.25">
      <c r="F4663" s="5"/>
    </row>
    <row r="4664" spans="6:6" x14ac:dyDescent="0.25">
      <c r="F4664" s="5"/>
    </row>
    <row r="4665" spans="6:6" x14ac:dyDescent="0.25">
      <c r="F4665" s="5"/>
    </row>
    <row r="4666" spans="6:6" x14ac:dyDescent="0.25">
      <c r="F4666" s="5"/>
    </row>
    <row r="4667" spans="6:6" x14ac:dyDescent="0.25">
      <c r="F4667" s="5"/>
    </row>
    <row r="4668" spans="6:6" x14ac:dyDescent="0.25">
      <c r="F4668" s="5"/>
    </row>
    <row r="4669" spans="6:6" x14ac:dyDescent="0.25">
      <c r="F4669" s="5"/>
    </row>
    <row r="4670" spans="6:6" x14ac:dyDescent="0.25">
      <c r="F4670" s="5"/>
    </row>
    <row r="4671" spans="6:6" x14ac:dyDescent="0.25">
      <c r="F4671" s="5"/>
    </row>
    <row r="4672" spans="6:6" x14ac:dyDescent="0.25">
      <c r="F4672" s="5"/>
    </row>
    <row r="4673" spans="6:6" x14ac:dyDescent="0.25">
      <c r="F4673" s="5"/>
    </row>
    <row r="4674" spans="6:6" x14ac:dyDescent="0.25">
      <c r="F4674" s="5"/>
    </row>
    <row r="4675" spans="6:6" x14ac:dyDescent="0.25">
      <c r="F4675" s="5"/>
    </row>
    <row r="4676" spans="6:6" x14ac:dyDescent="0.25">
      <c r="F4676" s="5"/>
    </row>
    <row r="4677" spans="6:6" x14ac:dyDescent="0.25">
      <c r="F4677" s="5"/>
    </row>
    <row r="4678" spans="6:6" x14ac:dyDescent="0.25">
      <c r="F4678" s="5"/>
    </row>
    <row r="4679" spans="6:6" x14ac:dyDescent="0.25">
      <c r="F4679" s="5"/>
    </row>
    <row r="4680" spans="6:6" x14ac:dyDescent="0.25">
      <c r="F4680" s="5"/>
    </row>
    <row r="4681" spans="6:6" x14ac:dyDescent="0.25">
      <c r="F4681" s="5"/>
    </row>
    <row r="4682" spans="6:6" x14ac:dyDescent="0.25">
      <c r="F4682" s="5"/>
    </row>
    <row r="4683" spans="6:6" x14ac:dyDescent="0.25">
      <c r="F4683" s="5"/>
    </row>
    <row r="4684" spans="6:6" x14ac:dyDescent="0.25">
      <c r="F4684" s="5"/>
    </row>
    <row r="4685" spans="6:6" x14ac:dyDescent="0.25">
      <c r="F4685" s="5"/>
    </row>
    <row r="4686" spans="6:6" x14ac:dyDescent="0.25">
      <c r="F4686" s="5"/>
    </row>
    <row r="4687" spans="6:6" x14ac:dyDescent="0.25">
      <c r="F4687" s="5"/>
    </row>
    <row r="4688" spans="6:6" x14ac:dyDescent="0.25">
      <c r="F4688" s="5"/>
    </row>
    <row r="4689" spans="6:6" x14ac:dyDescent="0.25">
      <c r="F4689" s="5"/>
    </row>
    <row r="4690" spans="6:6" x14ac:dyDescent="0.25">
      <c r="F4690" s="5"/>
    </row>
    <row r="4691" spans="6:6" x14ac:dyDescent="0.25">
      <c r="F4691" s="5"/>
    </row>
    <row r="4692" spans="6:6" x14ac:dyDescent="0.25">
      <c r="F4692" s="5"/>
    </row>
    <row r="4693" spans="6:6" x14ac:dyDescent="0.25">
      <c r="F4693" s="5"/>
    </row>
    <row r="4694" spans="6:6" x14ac:dyDescent="0.25">
      <c r="F4694" s="5"/>
    </row>
    <row r="4695" spans="6:6" x14ac:dyDescent="0.25">
      <c r="F4695" s="5"/>
    </row>
    <row r="4696" spans="6:6" x14ac:dyDescent="0.25">
      <c r="F4696" s="5"/>
    </row>
    <row r="4697" spans="6:6" x14ac:dyDescent="0.25">
      <c r="F4697" s="5"/>
    </row>
    <row r="4698" spans="6:6" x14ac:dyDescent="0.25">
      <c r="F4698" s="5"/>
    </row>
    <row r="4699" spans="6:6" x14ac:dyDescent="0.25">
      <c r="F4699" s="5"/>
    </row>
    <row r="4700" spans="6:6" x14ac:dyDescent="0.25">
      <c r="F4700" s="5"/>
    </row>
    <row r="4701" spans="6:6" x14ac:dyDescent="0.25">
      <c r="F4701" s="5"/>
    </row>
    <row r="4702" spans="6:6" x14ac:dyDescent="0.25">
      <c r="F4702" s="5"/>
    </row>
    <row r="4703" spans="6:6" x14ac:dyDescent="0.25">
      <c r="F4703" s="5"/>
    </row>
    <row r="4704" spans="6:6" x14ac:dyDescent="0.25">
      <c r="F4704" s="5"/>
    </row>
    <row r="4705" spans="6:6" x14ac:dyDescent="0.25">
      <c r="F4705" s="5"/>
    </row>
    <row r="4706" spans="6:6" x14ac:dyDescent="0.25">
      <c r="F4706" s="5"/>
    </row>
    <row r="4707" spans="6:6" x14ac:dyDescent="0.25">
      <c r="F4707" s="5"/>
    </row>
    <row r="4708" spans="6:6" x14ac:dyDescent="0.25">
      <c r="F4708" s="5"/>
    </row>
    <row r="4709" spans="6:6" x14ac:dyDescent="0.25">
      <c r="F4709" s="5"/>
    </row>
    <row r="4710" spans="6:6" x14ac:dyDescent="0.25">
      <c r="F4710" s="5"/>
    </row>
    <row r="4711" spans="6:6" x14ac:dyDescent="0.25">
      <c r="F4711" s="5"/>
    </row>
    <row r="4712" spans="6:6" x14ac:dyDescent="0.25">
      <c r="F4712" s="5"/>
    </row>
    <row r="4713" spans="6:6" x14ac:dyDescent="0.25">
      <c r="F4713" s="5"/>
    </row>
    <row r="4714" spans="6:6" x14ac:dyDescent="0.25">
      <c r="F4714" s="5"/>
    </row>
    <row r="4715" spans="6:6" x14ac:dyDescent="0.25">
      <c r="F4715" s="5"/>
    </row>
    <row r="4716" spans="6:6" x14ac:dyDescent="0.25">
      <c r="F4716" s="5"/>
    </row>
    <row r="4717" spans="6:6" x14ac:dyDescent="0.25">
      <c r="F4717" s="5"/>
    </row>
    <row r="4718" spans="6:6" x14ac:dyDescent="0.25">
      <c r="F4718" s="5"/>
    </row>
    <row r="4719" spans="6:6" x14ac:dyDescent="0.25">
      <c r="F4719" s="5"/>
    </row>
    <row r="4720" spans="6:6" x14ac:dyDescent="0.25">
      <c r="F4720" s="5"/>
    </row>
    <row r="4721" spans="6:6" x14ac:dyDescent="0.25">
      <c r="F4721" s="5"/>
    </row>
    <row r="4722" spans="6:6" x14ac:dyDescent="0.25">
      <c r="F4722" s="5"/>
    </row>
    <row r="4723" spans="6:6" x14ac:dyDescent="0.25">
      <c r="F4723" s="5"/>
    </row>
    <row r="4724" spans="6:6" x14ac:dyDescent="0.25">
      <c r="F4724" s="5"/>
    </row>
    <row r="4725" spans="6:6" x14ac:dyDescent="0.25">
      <c r="F4725" s="5"/>
    </row>
    <row r="4726" spans="6:6" x14ac:dyDescent="0.25">
      <c r="F4726" s="5"/>
    </row>
    <row r="4727" spans="6:6" x14ac:dyDescent="0.25">
      <c r="F4727" s="5"/>
    </row>
    <row r="4728" spans="6:6" x14ac:dyDescent="0.25">
      <c r="F4728" s="5"/>
    </row>
    <row r="4729" spans="6:6" x14ac:dyDescent="0.25">
      <c r="F4729" s="5"/>
    </row>
    <row r="4730" spans="6:6" x14ac:dyDescent="0.25">
      <c r="F4730" s="5"/>
    </row>
    <row r="4731" spans="6:6" x14ac:dyDescent="0.25">
      <c r="F4731" s="5"/>
    </row>
    <row r="4732" spans="6:6" x14ac:dyDescent="0.25">
      <c r="F4732" s="5"/>
    </row>
    <row r="4733" spans="6:6" x14ac:dyDescent="0.25">
      <c r="F4733" s="5"/>
    </row>
    <row r="4734" spans="6:6" x14ac:dyDescent="0.25">
      <c r="F4734" s="5"/>
    </row>
    <row r="4735" spans="6:6" x14ac:dyDescent="0.25">
      <c r="F4735" s="5"/>
    </row>
    <row r="4736" spans="6:6" x14ac:dyDescent="0.25">
      <c r="F4736" s="5"/>
    </row>
    <row r="4737" spans="6:6" x14ac:dyDescent="0.25">
      <c r="F4737" s="5"/>
    </row>
    <row r="4738" spans="6:6" x14ac:dyDescent="0.25">
      <c r="F4738" s="5"/>
    </row>
    <row r="4739" spans="6:6" x14ac:dyDescent="0.25">
      <c r="F4739" s="5"/>
    </row>
    <row r="4740" spans="6:6" x14ac:dyDescent="0.25">
      <c r="F4740" s="5"/>
    </row>
    <row r="4741" spans="6:6" x14ac:dyDescent="0.25">
      <c r="F4741" s="5"/>
    </row>
    <row r="4742" spans="6:6" x14ac:dyDescent="0.25">
      <c r="F4742" s="5"/>
    </row>
    <row r="4743" spans="6:6" x14ac:dyDescent="0.25">
      <c r="F4743" s="5"/>
    </row>
    <row r="4744" spans="6:6" x14ac:dyDescent="0.25">
      <c r="F4744" s="5"/>
    </row>
    <row r="4745" spans="6:6" x14ac:dyDescent="0.25">
      <c r="F4745" s="5"/>
    </row>
    <row r="4746" spans="6:6" x14ac:dyDescent="0.25">
      <c r="F4746" s="5"/>
    </row>
    <row r="4747" spans="6:6" x14ac:dyDescent="0.25">
      <c r="F4747" s="5"/>
    </row>
    <row r="4748" spans="6:6" x14ac:dyDescent="0.25">
      <c r="F4748" s="5"/>
    </row>
    <row r="4749" spans="6:6" x14ac:dyDescent="0.25">
      <c r="F4749" s="5"/>
    </row>
    <row r="4750" spans="6:6" x14ac:dyDescent="0.25">
      <c r="F4750" s="5"/>
    </row>
    <row r="4751" spans="6:6" x14ac:dyDescent="0.25">
      <c r="F4751" s="5"/>
    </row>
    <row r="4752" spans="6:6" x14ac:dyDescent="0.25">
      <c r="F4752" s="5"/>
    </row>
    <row r="4753" spans="6:6" x14ac:dyDescent="0.25">
      <c r="F4753" s="5"/>
    </row>
    <row r="4754" spans="6:6" x14ac:dyDescent="0.25">
      <c r="F4754" s="5"/>
    </row>
    <row r="4755" spans="6:6" x14ac:dyDescent="0.25">
      <c r="F4755" s="5"/>
    </row>
    <row r="4756" spans="6:6" x14ac:dyDescent="0.25">
      <c r="F4756" s="5"/>
    </row>
    <row r="4757" spans="6:6" x14ac:dyDescent="0.25">
      <c r="F4757" s="5"/>
    </row>
    <row r="4758" spans="6:6" x14ac:dyDescent="0.25">
      <c r="F4758" s="5"/>
    </row>
    <row r="4759" spans="6:6" x14ac:dyDescent="0.25">
      <c r="F4759" s="5"/>
    </row>
    <row r="4760" spans="6:6" x14ac:dyDescent="0.25">
      <c r="F4760" s="5"/>
    </row>
    <row r="4761" spans="6:6" x14ac:dyDescent="0.25">
      <c r="F4761" s="5"/>
    </row>
    <row r="4762" spans="6:6" x14ac:dyDescent="0.25">
      <c r="F4762" s="5"/>
    </row>
    <row r="4763" spans="6:6" x14ac:dyDescent="0.25">
      <c r="F4763" s="5"/>
    </row>
    <row r="4764" spans="6:6" x14ac:dyDescent="0.25">
      <c r="F4764" s="5"/>
    </row>
    <row r="4765" spans="6:6" x14ac:dyDescent="0.25">
      <c r="F4765" s="5"/>
    </row>
    <row r="4766" spans="6:6" x14ac:dyDescent="0.25">
      <c r="F4766" s="5"/>
    </row>
    <row r="4767" spans="6:6" x14ac:dyDescent="0.25">
      <c r="F4767" s="5"/>
    </row>
    <row r="4768" spans="6:6" x14ac:dyDescent="0.25">
      <c r="F4768" s="5"/>
    </row>
    <row r="4769" spans="6:6" x14ac:dyDescent="0.25">
      <c r="F4769" s="5"/>
    </row>
    <row r="4770" spans="6:6" x14ac:dyDescent="0.25">
      <c r="F4770" s="5"/>
    </row>
    <row r="4771" spans="6:6" x14ac:dyDescent="0.25">
      <c r="F4771" s="5"/>
    </row>
    <row r="4772" spans="6:6" x14ac:dyDescent="0.25">
      <c r="F4772" s="5"/>
    </row>
    <row r="4773" spans="6:6" x14ac:dyDescent="0.25">
      <c r="F4773" s="5"/>
    </row>
    <row r="4774" spans="6:6" x14ac:dyDescent="0.25">
      <c r="F4774" s="5"/>
    </row>
    <row r="4775" spans="6:6" x14ac:dyDescent="0.25">
      <c r="F4775" s="5"/>
    </row>
    <row r="4776" spans="6:6" x14ac:dyDescent="0.25">
      <c r="F4776" s="5"/>
    </row>
    <row r="4777" spans="6:6" x14ac:dyDescent="0.25">
      <c r="F4777" s="5"/>
    </row>
    <row r="4778" spans="6:6" x14ac:dyDescent="0.25">
      <c r="F4778" s="5"/>
    </row>
    <row r="4779" spans="6:6" x14ac:dyDescent="0.25">
      <c r="F4779" s="5"/>
    </row>
    <row r="4780" spans="6:6" x14ac:dyDescent="0.25">
      <c r="F4780" s="5"/>
    </row>
    <row r="4781" spans="6:6" x14ac:dyDescent="0.25">
      <c r="F4781" s="5"/>
    </row>
    <row r="4782" spans="6:6" x14ac:dyDescent="0.25">
      <c r="F4782" s="5"/>
    </row>
    <row r="4783" spans="6:6" x14ac:dyDescent="0.25">
      <c r="F4783" s="5"/>
    </row>
    <row r="4784" spans="6:6" x14ac:dyDescent="0.25">
      <c r="F4784" s="5"/>
    </row>
    <row r="4785" spans="6:6" x14ac:dyDescent="0.25">
      <c r="F4785" s="5"/>
    </row>
    <row r="4786" spans="6:6" x14ac:dyDescent="0.25">
      <c r="F4786" s="5"/>
    </row>
    <row r="4787" spans="6:6" x14ac:dyDescent="0.25">
      <c r="F4787" s="5"/>
    </row>
    <row r="4788" spans="6:6" x14ac:dyDescent="0.25">
      <c r="F4788" s="5"/>
    </row>
    <row r="4789" spans="6:6" x14ac:dyDescent="0.25">
      <c r="F4789" s="5"/>
    </row>
    <row r="4790" spans="6:6" x14ac:dyDescent="0.25">
      <c r="F4790" s="5"/>
    </row>
    <row r="4791" spans="6:6" x14ac:dyDescent="0.25">
      <c r="F4791" s="5"/>
    </row>
    <row r="4792" spans="6:6" x14ac:dyDescent="0.25">
      <c r="F4792" s="5"/>
    </row>
    <row r="4793" spans="6:6" x14ac:dyDescent="0.25">
      <c r="F4793" s="5"/>
    </row>
    <row r="4794" spans="6:6" x14ac:dyDescent="0.25">
      <c r="F4794" s="5"/>
    </row>
    <row r="4795" spans="6:6" x14ac:dyDescent="0.25">
      <c r="F4795" s="5"/>
    </row>
    <row r="4796" spans="6:6" x14ac:dyDescent="0.25">
      <c r="F4796" s="5"/>
    </row>
    <row r="4797" spans="6:6" x14ac:dyDescent="0.25">
      <c r="F4797" s="5"/>
    </row>
    <row r="4798" spans="6:6" x14ac:dyDescent="0.25">
      <c r="F4798" s="5"/>
    </row>
    <row r="4799" spans="6:6" x14ac:dyDescent="0.25">
      <c r="F4799" s="5"/>
    </row>
    <row r="4800" spans="6:6" x14ac:dyDescent="0.25">
      <c r="F4800" s="5"/>
    </row>
    <row r="4801" spans="6:6" x14ac:dyDescent="0.25">
      <c r="F4801" s="5"/>
    </row>
    <row r="4802" spans="6:6" x14ac:dyDescent="0.25">
      <c r="F4802" s="5"/>
    </row>
    <row r="4803" spans="6:6" x14ac:dyDescent="0.25">
      <c r="F4803" s="5"/>
    </row>
    <row r="4804" spans="6:6" x14ac:dyDescent="0.25">
      <c r="F4804" s="5"/>
    </row>
    <row r="4805" spans="6:6" x14ac:dyDescent="0.25">
      <c r="F4805" s="5"/>
    </row>
    <row r="4806" spans="6:6" x14ac:dyDescent="0.25">
      <c r="F4806" s="5"/>
    </row>
    <row r="4807" spans="6:6" x14ac:dyDescent="0.25">
      <c r="F4807" s="5"/>
    </row>
    <row r="4808" spans="6:6" x14ac:dyDescent="0.25">
      <c r="F4808" s="5"/>
    </row>
    <row r="4809" spans="6:6" x14ac:dyDescent="0.25">
      <c r="F4809" s="5"/>
    </row>
    <row r="4810" spans="6:6" x14ac:dyDescent="0.25">
      <c r="F4810" s="5"/>
    </row>
    <row r="4811" spans="6:6" x14ac:dyDescent="0.25">
      <c r="F4811" s="5"/>
    </row>
    <row r="4812" spans="6:6" x14ac:dyDescent="0.25">
      <c r="F4812" s="5"/>
    </row>
    <row r="4813" spans="6:6" x14ac:dyDescent="0.25">
      <c r="F4813" s="5"/>
    </row>
    <row r="4814" spans="6:6" x14ac:dyDescent="0.25">
      <c r="F4814" s="5"/>
    </row>
    <row r="4815" spans="6:6" x14ac:dyDescent="0.25">
      <c r="F4815" s="5"/>
    </row>
    <row r="4816" spans="6:6" x14ac:dyDescent="0.25">
      <c r="F4816" s="5"/>
    </row>
    <row r="4817" spans="6:6" x14ac:dyDescent="0.25">
      <c r="F4817" s="5"/>
    </row>
    <row r="4818" spans="6:6" x14ac:dyDescent="0.25">
      <c r="F4818" s="5"/>
    </row>
    <row r="4819" spans="6:6" x14ac:dyDescent="0.25">
      <c r="F4819" s="5"/>
    </row>
    <row r="4820" spans="6:6" x14ac:dyDescent="0.25">
      <c r="F4820" s="5"/>
    </row>
    <row r="4821" spans="6:6" x14ac:dyDescent="0.25">
      <c r="F4821" s="5"/>
    </row>
    <row r="4822" spans="6:6" x14ac:dyDescent="0.25">
      <c r="F4822" s="5"/>
    </row>
    <row r="4823" spans="6:6" x14ac:dyDescent="0.25">
      <c r="F4823" s="5"/>
    </row>
    <row r="4824" spans="6:6" x14ac:dyDescent="0.25">
      <c r="F4824" s="5"/>
    </row>
    <row r="4825" spans="6:6" x14ac:dyDescent="0.25">
      <c r="F4825" s="5"/>
    </row>
    <row r="4826" spans="6:6" x14ac:dyDescent="0.25">
      <c r="F4826" s="5"/>
    </row>
    <row r="4827" spans="6:6" x14ac:dyDescent="0.25">
      <c r="F4827" s="5"/>
    </row>
    <row r="4828" spans="6:6" x14ac:dyDescent="0.25">
      <c r="F4828" s="5"/>
    </row>
    <row r="4829" spans="6:6" x14ac:dyDescent="0.25">
      <c r="F4829" s="5"/>
    </row>
    <row r="4830" spans="6:6" x14ac:dyDescent="0.25">
      <c r="F4830" s="5"/>
    </row>
    <row r="4831" spans="6:6" x14ac:dyDescent="0.25">
      <c r="F4831" s="5"/>
    </row>
    <row r="4832" spans="6:6" x14ac:dyDescent="0.25">
      <c r="F4832" s="5"/>
    </row>
    <row r="4833" spans="6:6" x14ac:dyDescent="0.25">
      <c r="F4833" s="5"/>
    </row>
    <row r="4834" spans="6:6" x14ac:dyDescent="0.25">
      <c r="F4834" s="5"/>
    </row>
    <row r="4835" spans="6:6" x14ac:dyDescent="0.25">
      <c r="F4835" s="5"/>
    </row>
    <row r="4836" spans="6:6" x14ac:dyDescent="0.25">
      <c r="F4836" s="5"/>
    </row>
    <row r="4837" spans="6:6" x14ac:dyDescent="0.25">
      <c r="F4837" s="5"/>
    </row>
    <row r="4838" spans="6:6" x14ac:dyDescent="0.25">
      <c r="F4838" s="5"/>
    </row>
    <row r="4839" spans="6:6" x14ac:dyDescent="0.25">
      <c r="F4839" s="5"/>
    </row>
    <row r="4840" spans="6:6" x14ac:dyDescent="0.25">
      <c r="F4840" s="5"/>
    </row>
    <row r="4841" spans="6:6" x14ac:dyDescent="0.25">
      <c r="F4841" s="5"/>
    </row>
    <row r="4842" spans="6:6" x14ac:dyDescent="0.25">
      <c r="F4842" s="5"/>
    </row>
    <row r="4843" spans="6:6" x14ac:dyDescent="0.25">
      <c r="F4843" s="5"/>
    </row>
    <row r="4844" spans="6:6" x14ac:dyDescent="0.25">
      <c r="F4844" s="5"/>
    </row>
    <row r="4845" spans="6:6" x14ac:dyDescent="0.25">
      <c r="F4845" s="5"/>
    </row>
    <row r="4846" spans="6:6" x14ac:dyDescent="0.25">
      <c r="F4846" s="5"/>
    </row>
    <row r="4847" spans="6:6" x14ac:dyDescent="0.25">
      <c r="F4847" s="5"/>
    </row>
    <row r="4848" spans="6:6" x14ac:dyDescent="0.25">
      <c r="F4848" s="5"/>
    </row>
    <row r="4849" spans="6:6" x14ac:dyDescent="0.25">
      <c r="F4849" s="5"/>
    </row>
    <row r="4850" spans="6:6" x14ac:dyDescent="0.25">
      <c r="F4850" s="5"/>
    </row>
    <row r="4851" spans="6:6" x14ac:dyDescent="0.25">
      <c r="F4851" s="5"/>
    </row>
    <row r="4852" spans="6:6" x14ac:dyDescent="0.25">
      <c r="F4852" s="5"/>
    </row>
    <row r="4853" spans="6:6" x14ac:dyDescent="0.25">
      <c r="F4853" s="5"/>
    </row>
    <row r="4854" spans="6:6" x14ac:dyDescent="0.25">
      <c r="F4854" s="5"/>
    </row>
    <row r="4855" spans="6:6" x14ac:dyDescent="0.25">
      <c r="F4855" s="5"/>
    </row>
    <row r="4856" spans="6:6" x14ac:dyDescent="0.25">
      <c r="F4856" s="5"/>
    </row>
    <row r="4857" spans="6:6" x14ac:dyDescent="0.25">
      <c r="F4857" s="5"/>
    </row>
    <row r="4858" spans="6:6" x14ac:dyDescent="0.25">
      <c r="F4858" s="5"/>
    </row>
    <row r="4859" spans="6:6" x14ac:dyDescent="0.25">
      <c r="F4859" s="5"/>
    </row>
    <row r="4860" spans="6:6" x14ac:dyDescent="0.25">
      <c r="F4860" s="5"/>
    </row>
    <row r="4861" spans="6:6" x14ac:dyDescent="0.25">
      <c r="F4861" s="5"/>
    </row>
    <row r="4862" spans="6:6" x14ac:dyDescent="0.25">
      <c r="F4862" s="5"/>
    </row>
    <row r="4863" spans="6:6" x14ac:dyDescent="0.25">
      <c r="F4863" s="5"/>
    </row>
    <row r="4864" spans="6:6" x14ac:dyDescent="0.25">
      <c r="F4864" s="5"/>
    </row>
    <row r="4865" spans="6:6" x14ac:dyDescent="0.25">
      <c r="F4865" s="5"/>
    </row>
    <row r="4866" spans="6:6" x14ac:dyDescent="0.25">
      <c r="F4866" s="5"/>
    </row>
    <row r="4867" spans="6:6" x14ac:dyDescent="0.25">
      <c r="F4867" s="5"/>
    </row>
    <row r="4868" spans="6:6" x14ac:dyDescent="0.25">
      <c r="F4868" s="5"/>
    </row>
    <row r="4869" spans="6:6" x14ac:dyDescent="0.25">
      <c r="F4869" s="5"/>
    </row>
    <row r="4870" spans="6:6" x14ac:dyDescent="0.25">
      <c r="F4870" s="5"/>
    </row>
    <row r="4871" spans="6:6" x14ac:dyDescent="0.25">
      <c r="F4871" s="5"/>
    </row>
    <row r="4872" spans="6:6" x14ac:dyDescent="0.25">
      <c r="F4872" s="5"/>
    </row>
    <row r="4873" spans="6:6" x14ac:dyDescent="0.25">
      <c r="F4873" s="5"/>
    </row>
    <row r="4874" spans="6:6" x14ac:dyDescent="0.25">
      <c r="F4874" s="5"/>
    </row>
    <row r="4875" spans="6:6" x14ac:dyDescent="0.25">
      <c r="F4875" s="5"/>
    </row>
    <row r="4876" spans="6:6" x14ac:dyDescent="0.25">
      <c r="F4876" s="5"/>
    </row>
    <row r="4877" spans="6:6" x14ac:dyDescent="0.25">
      <c r="F4877" s="5"/>
    </row>
    <row r="4878" spans="6:6" x14ac:dyDescent="0.25">
      <c r="F4878" s="5"/>
    </row>
    <row r="4879" spans="6:6" x14ac:dyDescent="0.25">
      <c r="F4879" s="5"/>
    </row>
    <row r="4880" spans="6:6" x14ac:dyDescent="0.25">
      <c r="F4880" s="5"/>
    </row>
    <row r="4881" spans="6:6" x14ac:dyDescent="0.25">
      <c r="F4881" s="5"/>
    </row>
    <row r="4882" spans="6:6" x14ac:dyDescent="0.25">
      <c r="F4882" s="5"/>
    </row>
    <row r="4883" spans="6:6" x14ac:dyDescent="0.25">
      <c r="F4883" s="5"/>
    </row>
    <row r="4884" spans="6:6" x14ac:dyDescent="0.25">
      <c r="F4884" s="5"/>
    </row>
    <row r="4885" spans="6:6" x14ac:dyDescent="0.25">
      <c r="F4885" s="5"/>
    </row>
    <row r="4886" spans="6:6" x14ac:dyDescent="0.25">
      <c r="F4886" s="5"/>
    </row>
    <row r="4887" spans="6:6" x14ac:dyDescent="0.25">
      <c r="F4887" s="5"/>
    </row>
    <row r="4888" spans="6:6" x14ac:dyDescent="0.25">
      <c r="F4888" s="5"/>
    </row>
    <row r="4889" spans="6:6" x14ac:dyDescent="0.25">
      <c r="F4889" s="5"/>
    </row>
    <row r="4890" spans="6:6" x14ac:dyDescent="0.25">
      <c r="F4890" s="5"/>
    </row>
    <row r="4891" spans="6:6" x14ac:dyDescent="0.25">
      <c r="F4891" s="5"/>
    </row>
    <row r="4892" spans="6:6" x14ac:dyDescent="0.25">
      <c r="F4892" s="5"/>
    </row>
    <row r="4893" spans="6:6" x14ac:dyDescent="0.25">
      <c r="F4893" s="5"/>
    </row>
    <row r="4894" spans="6:6" x14ac:dyDescent="0.25">
      <c r="F4894" s="5"/>
    </row>
    <row r="4895" spans="6:6" x14ac:dyDescent="0.25">
      <c r="F4895" s="5"/>
    </row>
    <row r="4896" spans="6:6" x14ac:dyDescent="0.25">
      <c r="F4896" s="5"/>
    </row>
    <row r="4897" spans="6:6" x14ac:dyDescent="0.25">
      <c r="F4897" s="5"/>
    </row>
    <row r="4898" spans="6:6" x14ac:dyDescent="0.25">
      <c r="F4898" s="5"/>
    </row>
    <row r="4899" spans="6:6" x14ac:dyDescent="0.25">
      <c r="F4899" s="5"/>
    </row>
    <row r="4900" spans="6:6" x14ac:dyDescent="0.25">
      <c r="F4900" s="5"/>
    </row>
    <row r="4901" spans="6:6" x14ac:dyDescent="0.25">
      <c r="F4901" s="5"/>
    </row>
    <row r="4902" spans="6:6" x14ac:dyDescent="0.25">
      <c r="F4902" s="5"/>
    </row>
    <row r="4903" spans="6:6" x14ac:dyDescent="0.25">
      <c r="F4903" s="5"/>
    </row>
    <row r="4904" spans="6:6" x14ac:dyDescent="0.25">
      <c r="F4904" s="5"/>
    </row>
    <row r="4905" spans="6:6" x14ac:dyDescent="0.25">
      <c r="F4905" s="5"/>
    </row>
    <row r="4906" spans="6:6" x14ac:dyDescent="0.25">
      <c r="F4906" s="5"/>
    </row>
    <row r="4907" spans="6:6" x14ac:dyDescent="0.25">
      <c r="F4907" s="5"/>
    </row>
    <row r="4908" spans="6:6" x14ac:dyDescent="0.25">
      <c r="F4908" s="5"/>
    </row>
    <row r="4909" spans="6:6" x14ac:dyDescent="0.25">
      <c r="F4909" s="5"/>
    </row>
    <row r="4910" spans="6:6" x14ac:dyDescent="0.25">
      <c r="F4910" s="5"/>
    </row>
    <row r="4911" spans="6:6" x14ac:dyDescent="0.25">
      <c r="F4911" s="5"/>
    </row>
    <row r="4912" spans="6:6" x14ac:dyDescent="0.25">
      <c r="F4912" s="5"/>
    </row>
    <row r="4913" spans="6:6" x14ac:dyDescent="0.25">
      <c r="F4913" s="5"/>
    </row>
    <row r="4914" spans="6:6" x14ac:dyDescent="0.25">
      <c r="F4914" s="5"/>
    </row>
    <row r="4915" spans="6:6" x14ac:dyDescent="0.25">
      <c r="F4915" s="5"/>
    </row>
    <row r="4916" spans="6:6" x14ac:dyDescent="0.25">
      <c r="F4916" s="5"/>
    </row>
    <row r="4917" spans="6:6" x14ac:dyDescent="0.25">
      <c r="F4917" s="5"/>
    </row>
    <row r="4918" spans="6:6" x14ac:dyDescent="0.25">
      <c r="F4918" s="5"/>
    </row>
    <row r="4919" spans="6:6" x14ac:dyDescent="0.25">
      <c r="F4919" s="5"/>
    </row>
    <row r="4920" spans="6:6" x14ac:dyDescent="0.25">
      <c r="F4920" s="5"/>
    </row>
    <row r="4921" spans="6:6" x14ac:dyDescent="0.25">
      <c r="F4921" s="5"/>
    </row>
    <row r="4922" spans="6:6" x14ac:dyDescent="0.25">
      <c r="F4922" s="5"/>
    </row>
    <row r="4923" spans="6:6" x14ac:dyDescent="0.25">
      <c r="F4923" s="5"/>
    </row>
    <row r="4924" spans="6:6" x14ac:dyDescent="0.25">
      <c r="F4924" s="5"/>
    </row>
    <row r="4925" spans="6:6" x14ac:dyDescent="0.25">
      <c r="F4925" s="5"/>
    </row>
    <row r="4926" spans="6:6" x14ac:dyDescent="0.25">
      <c r="F4926" s="5"/>
    </row>
    <row r="4927" spans="6:6" x14ac:dyDescent="0.25">
      <c r="F4927" s="5"/>
    </row>
    <row r="4928" spans="6:6" x14ac:dyDescent="0.25">
      <c r="F4928" s="5"/>
    </row>
    <row r="4929" spans="6:6" x14ac:dyDescent="0.25">
      <c r="F4929" s="5"/>
    </row>
    <row r="4930" spans="6:6" x14ac:dyDescent="0.25">
      <c r="F4930" s="5"/>
    </row>
    <row r="4931" spans="6:6" x14ac:dyDescent="0.25">
      <c r="F4931" s="5"/>
    </row>
    <row r="4932" spans="6:6" x14ac:dyDescent="0.25">
      <c r="F4932" s="5"/>
    </row>
    <row r="4933" spans="6:6" x14ac:dyDescent="0.25">
      <c r="F4933" s="5"/>
    </row>
    <row r="4934" spans="6:6" x14ac:dyDescent="0.25">
      <c r="F4934" s="5"/>
    </row>
    <row r="4935" spans="6:6" x14ac:dyDescent="0.25">
      <c r="F4935" s="5"/>
    </row>
    <row r="4936" spans="6:6" x14ac:dyDescent="0.25">
      <c r="F4936" s="5"/>
    </row>
    <row r="4937" spans="6:6" x14ac:dyDescent="0.25">
      <c r="F4937" s="5"/>
    </row>
    <row r="4938" spans="6:6" x14ac:dyDescent="0.25">
      <c r="F4938" s="5"/>
    </row>
    <row r="4939" spans="6:6" x14ac:dyDescent="0.25">
      <c r="F4939" s="5"/>
    </row>
    <row r="4940" spans="6:6" x14ac:dyDescent="0.25">
      <c r="F4940" s="5"/>
    </row>
    <row r="4941" spans="6:6" x14ac:dyDescent="0.25">
      <c r="F4941" s="5"/>
    </row>
    <row r="4942" spans="6:6" x14ac:dyDescent="0.25">
      <c r="F4942" s="5"/>
    </row>
    <row r="4943" spans="6:6" x14ac:dyDescent="0.25">
      <c r="F4943" s="5"/>
    </row>
    <row r="4944" spans="6:6" x14ac:dyDescent="0.25">
      <c r="F4944" s="5"/>
    </row>
    <row r="4945" spans="6:6" x14ac:dyDescent="0.25">
      <c r="F4945" s="5"/>
    </row>
    <row r="4946" spans="6:6" x14ac:dyDescent="0.25">
      <c r="F4946" s="5"/>
    </row>
    <row r="4947" spans="6:6" x14ac:dyDescent="0.25">
      <c r="F4947" s="5"/>
    </row>
    <row r="4948" spans="6:6" x14ac:dyDescent="0.25">
      <c r="F4948" s="5"/>
    </row>
    <row r="4949" spans="6:6" x14ac:dyDescent="0.25">
      <c r="F4949" s="5"/>
    </row>
    <row r="4950" spans="6:6" x14ac:dyDescent="0.25">
      <c r="F4950" s="5"/>
    </row>
    <row r="4951" spans="6:6" x14ac:dyDescent="0.25">
      <c r="F4951" s="5"/>
    </row>
    <row r="4952" spans="6:6" x14ac:dyDescent="0.25">
      <c r="F4952" s="5"/>
    </row>
    <row r="4953" spans="6:6" x14ac:dyDescent="0.25">
      <c r="F4953" s="5"/>
    </row>
    <row r="4954" spans="6:6" x14ac:dyDescent="0.25">
      <c r="F4954" s="5"/>
    </row>
    <row r="4955" spans="6:6" x14ac:dyDescent="0.25">
      <c r="F4955" s="5"/>
    </row>
    <row r="4956" spans="6:6" x14ac:dyDescent="0.25">
      <c r="F4956" s="5"/>
    </row>
    <row r="4957" spans="6:6" x14ac:dyDescent="0.25">
      <c r="F4957" s="5"/>
    </row>
    <row r="4958" spans="6:6" x14ac:dyDescent="0.25">
      <c r="F4958" s="5"/>
    </row>
    <row r="4959" spans="6:6" x14ac:dyDescent="0.25">
      <c r="F4959" s="5"/>
    </row>
    <row r="4960" spans="6:6" x14ac:dyDescent="0.25">
      <c r="F4960" s="5"/>
    </row>
    <row r="4961" spans="6:6" x14ac:dyDescent="0.25">
      <c r="F4961" s="5"/>
    </row>
    <row r="4962" spans="6:6" x14ac:dyDescent="0.25">
      <c r="F4962" s="5"/>
    </row>
    <row r="4963" spans="6:6" x14ac:dyDescent="0.25">
      <c r="F4963" s="5"/>
    </row>
    <row r="4964" spans="6:6" x14ac:dyDescent="0.25">
      <c r="F4964" s="5"/>
    </row>
    <row r="4965" spans="6:6" x14ac:dyDescent="0.25">
      <c r="F4965" s="5"/>
    </row>
    <row r="4966" spans="6:6" x14ac:dyDescent="0.25">
      <c r="F4966" s="5"/>
    </row>
    <row r="4967" spans="6:6" x14ac:dyDescent="0.25">
      <c r="F4967" s="5"/>
    </row>
    <row r="4968" spans="6:6" x14ac:dyDescent="0.25">
      <c r="F4968" s="5"/>
    </row>
    <row r="4969" spans="6:6" x14ac:dyDescent="0.25">
      <c r="F4969" s="5"/>
    </row>
    <row r="4970" spans="6:6" x14ac:dyDescent="0.25">
      <c r="F4970" s="5"/>
    </row>
    <row r="4971" spans="6:6" x14ac:dyDescent="0.25">
      <c r="F4971" s="5"/>
    </row>
    <row r="4972" spans="6:6" x14ac:dyDescent="0.25">
      <c r="F4972" s="5"/>
    </row>
    <row r="4973" spans="6:6" x14ac:dyDescent="0.25">
      <c r="F4973" s="5"/>
    </row>
    <row r="4974" spans="6:6" x14ac:dyDescent="0.25">
      <c r="F4974" s="5"/>
    </row>
    <row r="4975" spans="6:6" x14ac:dyDescent="0.25">
      <c r="F4975" s="5"/>
    </row>
    <row r="4976" spans="6:6" x14ac:dyDescent="0.25">
      <c r="F4976" s="5"/>
    </row>
    <row r="4977" spans="6:6" x14ac:dyDescent="0.25">
      <c r="F4977" s="5"/>
    </row>
    <row r="4978" spans="6:6" x14ac:dyDescent="0.25">
      <c r="F4978" s="5"/>
    </row>
    <row r="4979" spans="6:6" x14ac:dyDescent="0.25">
      <c r="F4979" s="5"/>
    </row>
    <row r="4980" spans="6:6" x14ac:dyDescent="0.25">
      <c r="F4980" s="5"/>
    </row>
    <row r="4981" spans="6:6" x14ac:dyDescent="0.25">
      <c r="F4981" s="5"/>
    </row>
    <row r="4982" spans="6:6" x14ac:dyDescent="0.25">
      <c r="F4982" s="5"/>
    </row>
    <row r="4983" spans="6:6" x14ac:dyDescent="0.25">
      <c r="F4983" s="5"/>
    </row>
    <row r="4984" spans="6:6" x14ac:dyDescent="0.25">
      <c r="F4984" s="5"/>
    </row>
    <row r="4985" spans="6:6" x14ac:dyDescent="0.25">
      <c r="F4985" s="5"/>
    </row>
    <row r="4986" spans="6:6" x14ac:dyDescent="0.25">
      <c r="F4986" s="5"/>
    </row>
    <row r="4987" spans="6:6" x14ac:dyDescent="0.25">
      <c r="F4987" s="5"/>
    </row>
    <row r="4988" spans="6:6" x14ac:dyDescent="0.25">
      <c r="F4988" s="5"/>
    </row>
    <row r="4989" spans="6:6" x14ac:dyDescent="0.25">
      <c r="F4989" s="5"/>
    </row>
    <row r="4990" spans="6:6" x14ac:dyDescent="0.25">
      <c r="F4990" s="5"/>
    </row>
    <row r="4991" spans="6:6" x14ac:dyDescent="0.25">
      <c r="F4991" s="5"/>
    </row>
    <row r="4992" spans="6:6" x14ac:dyDescent="0.25">
      <c r="F4992" s="5"/>
    </row>
    <row r="4993" spans="6:6" x14ac:dyDescent="0.25">
      <c r="F4993" s="5"/>
    </row>
    <row r="4994" spans="6:6" x14ac:dyDescent="0.25">
      <c r="F4994" s="5"/>
    </row>
    <row r="4995" spans="6:6" x14ac:dyDescent="0.25">
      <c r="F4995" s="5"/>
    </row>
    <row r="4996" spans="6:6" x14ac:dyDescent="0.25">
      <c r="F4996" s="5"/>
    </row>
    <row r="4997" spans="6:6" x14ac:dyDescent="0.25">
      <c r="F4997" s="5"/>
    </row>
    <row r="4998" spans="6:6" x14ac:dyDescent="0.25">
      <c r="F4998" s="5"/>
    </row>
    <row r="4999" spans="6:6" x14ac:dyDescent="0.25">
      <c r="F4999" s="5"/>
    </row>
    <row r="5000" spans="6:6" x14ac:dyDescent="0.25">
      <c r="F5000" s="5"/>
    </row>
    <row r="5001" spans="6:6" x14ac:dyDescent="0.25">
      <c r="F5001" s="5"/>
    </row>
    <row r="5002" spans="6:6" x14ac:dyDescent="0.25">
      <c r="F5002" s="5"/>
    </row>
    <row r="5003" spans="6:6" x14ac:dyDescent="0.25">
      <c r="F5003" s="5"/>
    </row>
    <row r="5004" spans="6:6" x14ac:dyDescent="0.25">
      <c r="F5004" s="5"/>
    </row>
    <row r="5005" spans="6:6" x14ac:dyDescent="0.25">
      <c r="F5005" s="5"/>
    </row>
    <row r="5006" spans="6:6" x14ac:dyDescent="0.25">
      <c r="F5006" s="5"/>
    </row>
    <row r="5007" spans="6:6" x14ac:dyDescent="0.25">
      <c r="F5007" s="5"/>
    </row>
    <row r="5008" spans="6:6" x14ac:dyDescent="0.25">
      <c r="F5008" s="5"/>
    </row>
    <row r="5009" spans="6:6" x14ac:dyDescent="0.25">
      <c r="F5009" s="5"/>
    </row>
    <row r="5010" spans="6:6" x14ac:dyDescent="0.25">
      <c r="F5010" s="5"/>
    </row>
    <row r="5011" spans="6:6" x14ac:dyDescent="0.25">
      <c r="F5011" s="5"/>
    </row>
    <row r="5012" spans="6:6" x14ac:dyDescent="0.25">
      <c r="F5012" s="5"/>
    </row>
    <row r="5013" spans="6:6" x14ac:dyDescent="0.25">
      <c r="F5013" s="5"/>
    </row>
    <row r="5014" spans="6:6" x14ac:dyDescent="0.25">
      <c r="F5014" s="5"/>
    </row>
    <row r="5015" spans="6:6" x14ac:dyDescent="0.25">
      <c r="F5015" s="5"/>
    </row>
    <row r="5016" spans="6:6" x14ac:dyDescent="0.25">
      <c r="F5016" s="5"/>
    </row>
    <row r="5017" spans="6:6" x14ac:dyDescent="0.25">
      <c r="F5017" s="5"/>
    </row>
    <row r="5018" spans="6:6" x14ac:dyDescent="0.25">
      <c r="F5018" s="5"/>
    </row>
    <row r="5019" spans="6:6" x14ac:dyDescent="0.25">
      <c r="F5019" s="5"/>
    </row>
    <row r="5020" spans="6:6" x14ac:dyDescent="0.25">
      <c r="F5020" s="5"/>
    </row>
    <row r="5021" spans="6:6" x14ac:dyDescent="0.25">
      <c r="F5021" s="5"/>
    </row>
    <row r="5022" spans="6:6" x14ac:dyDescent="0.25">
      <c r="F5022" s="5"/>
    </row>
    <row r="5023" spans="6:6" x14ac:dyDescent="0.25">
      <c r="F5023" s="5"/>
    </row>
    <row r="5024" spans="6:6" x14ac:dyDescent="0.25">
      <c r="F5024" s="5"/>
    </row>
    <row r="5025" spans="6:6" x14ac:dyDescent="0.25">
      <c r="F5025" s="5"/>
    </row>
    <row r="5026" spans="6:6" x14ac:dyDescent="0.25">
      <c r="F5026" s="5"/>
    </row>
    <row r="5027" spans="6:6" x14ac:dyDescent="0.25">
      <c r="F5027" s="5"/>
    </row>
    <row r="5028" spans="6:6" x14ac:dyDescent="0.25">
      <c r="F5028" s="5"/>
    </row>
    <row r="5029" spans="6:6" x14ac:dyDescent="0.25">
      <c r="F5029" s="5"/>
    </row>
    <row r="5030" spans="6:6" x14ac:dyDescent="0.25">
      <c r="F5030" s="5"/>
    </row>
    <row r="5031" spans="6:6" x14ac:dyDescent="0.25">
      <c r="F5031" s="5"/>
    </row>
    <row r="5032" spans="6:6" x14ac:dyDescent="0.25">
      <c r="F5032" s="5"/>
    </row>
    <row r="5033" spans="6:6" x14ac:dyDescent="0.25">
      <c r="F5033" s="5"/>
    </row>
    <row r="5034" spans="6:6" x14ac:dyDescent="0.25">
      <c r="F5034" s="5"/>
    </row>
    <row r="5035" spans="6:6" x14ac:dyDescent="0.25">
      <c r="F5035" s="5"/>
    </row>
    <row r="5036" spans="6:6" x14ac:dyDescent="0.25">
      <c r="F5036" s="5"/>
    </row>
    <row r="5037" spans="6:6" x14ac:dyDescent="0.25">
      <c r="F5037" s="5"/>
    </row>
    <row r="5038" spans="6:6" x14ac:dyDescent="0.25">
      <c r="F5038" s="5"/>
    </row>
    <row r="5039" spans="6:6" x14ac:dyDescent="0.25">
      <c r="F5039" s="5"/>
    </row>
    <row r="5040" spans="6:6" x14ac:dyDescent="0.25">
      <c r="F5040" s="5"/>
    </row>
    <row r="5041" spans="6:6" x14ac:dyDescent="0.25">
      <c r="F5041" s="5"/>
    </row>
    <row r="5042" spans="6:6" x14ac:dyDescent="0.25">
      <c r="F5042" s="5"/>
    </row>
    <row r="5043" spans="6:6" x14ac:dyDescent="0.25">
      <c r="F5043" s="5"/>
    </row>
    <row r="5044" spans="6:6" x14ac:dyDescent="0.25">
      <c r="F5044" s="5"/>
    </row>
    <row r="5045" spans="6:6" x14ac:dyDescent="0.25">
      <c r="F5045" s="5"/>
    </row>
    <row r="5046" spans="6:6" x14ac:dyDescent="0.25">
      <c r="F5046" s="5"/>
    </row>
    <row r="5047" spans="6:6" x14ac:dyDescent="0.25">
      <c r="F5047" s="5"/>
    </row>
    <row r="5048" spans="6:6" x14ac:dyDescent="0.25">
      <c r="F5048" s="5"/>
    </row>
    <row r="5049" spans="6:6" x14ac:dyDescent="0.25">
      <c r="F5049" s="5"/>
    </row>
    <row r="5050" spans="6:6" x14ac:dyDescent="0.25">
      <c r="F5050" s="5"/>
    </row>
    <row r="5051" spans="6:6" x14ac:dyDescent="0.25">
      <c r="F5051" s="5"/>
    </row>
    <row r="5052" spans="6:6" x14ac:dyDescent="0.25">
      <c r="F5052" s="5"/>
    </row>
    <row r="5053" spans="6:6" x14ac:dyDescent="0.25">
      <c r="F5053" s="5"/>
    </row>
    <row r="5054" spans="6:6" x14ac:dyDescent="0.25">
      <c r="F5054" s="5"/>
    </row>
    <row r="5055" spans="6:6" x14ac:dyDescent="0.25">
      <c r="F5055" s="5"/>
    </row>
    <row r="5056" spans="6:6" x14ac:dyDescent="0.25">
      <c r="F5056" s="5"/>
    </row>
    <row r="5057" spans="6:6" x14ac:dyDescent="0.25">
      <c r="F5057" s="5"/>
    </row>
    <row r="5058" spans="6:6" x14ac:dyDescent="0.25">
      <c r="F5058" s="5"/>
    </row>
    <row r="5059" spans="6:6" x14ac:dyDescent="0.25">
      <c r="F5059" s="5"/>
    </row>
    <row r="5060" spans="6:6" x14ac:dyDescent="0.25">
      <c r="F5060" s="5"/>
    </row>
    <row r="5061" spans="6:6" x14ac:dyDescent="0.25">
      <c r="F5061" s="5"/>
    </row>
    <row r="5062" spans="6:6" x14ac:dyDescent="0.25">
      <c r="F5062" s="5"/>
    </row>
    <row r="5063" spans="6:6" x14ac:dyDescent="0.25">
      <c r="F5063" s="5"/>
    </row>
    <row r="5064" spans="6:6" x14ac:dyDescent="0.25">
      <c r="F5064" s="5"/>
    </row>
    <row r="5065" spans="6:6" x14ac:dyDescent="0.25">
      <c r="F5065" s="5"/>
    </row>
    <row r="5066" spans="6:6" x14ac:dyDescent="0.25">
      <c r="F5066" s="5"/>
    </row>
    <row r="5067" spans="6:6" x14ac:dyDescent="0.25">
      <c r="F5067" s="5"/>
    </row>
    <row r="5068" spans="6:6" x14ac:dyDescent="0.25">
      <c r="F5068" s="5"/>
    </row>
    <row r="5069" spans="6:6" x14ac:dyDescent="0.25">
      <c r="F5069" s="5"/>
    </row>
    <row r="5070" spans="6:6" x14ac:dyDescent="0.25">
      <c r="F5070" s="5"/>
    </row>
    <row r="5071" spans="6:6" x14ac:dyDescent="0.25">
      <c r="F5071" s="5"/>
    </row>
    <row r="5072" spans="6:6" x14ac:dyDescent="0.25">
      <c r="F5072" s="5"/>
    </row>
    <row r="5073" spans="6:6" x14ac:dyDescent="0.25">
      <c r="F5073" s="5"/>
    </row>
    <row r="5074" spans="6:6" x14ac:dyDescent="0.25">
      <c r="F5074" s="5"/>
    </row>
    <row r="5075" spans="6:6" x14ac:dyDescent="0.25">
      <c r="F5075" s="5"/>
    </row>
    <row r="5076" spans="6:6" x14ac:dyDescent="0.25">
      <c r="F5076" s="5"/>
    </row>
    <row r="5077" spans="6:6" x14ac:dyDescent="0.25">
      <c r="F5077" s="5"/>
    </row>
    <row r="5078" spans="6:6" x14ac:dyDescent="0.25">
      <c r="F5078" s="5"/>
    </row>
    <row r="5079" spans="6:6" x14ac:dyDescent="0.25">
      <c r="F5079" s="5"/>
    </row>
    <row r="5080" spans="6:6" x14ac:dyDescent="0.25">
      <c r="F5080" s="5"/>
    </row>
    <row r="5081" spans="6:6" x14ac:dyDescent="0.25">
      <c r="F5081" s="5"/>
    </row>
    <row r="5082" spans="6:6" x14ac:dyDescent="0.25">
      <c r="F5082" s="5"/>
    </row>
    <row r="5083" spans="6:6" x14ac:dyDescent="0.25">
      <c r="F5083" s="5"/>
    </row>
    <row r="5084" spans="6:6" x14ac:dyDescent="0.25">
      <c r="F5084" s="5"/>
    </row>
    <row r="5085" spans="6:6" x14ac:dyDescent="0.25">
      <c r="F5085" s="5"/>
    </row>
    <row r="5086" spans="6:6" x14ac:dyDescent="0.25">
      <c r="F5086" s="5"/>
    </row>
    <row r="5087" spans="6:6" x14ac:dyDescent="0.25">
      <c r="F5087" s="5"/>
    </row>
    <row r="5088" spans="6:6" x14ac:dyDescent="0.25">
      <c r="F5088" s="5"/>
    </row>
    <row r="5089" spans="6:6" x14ac:dyDescent="0.25">
      <c r="F5089" s="5"/>
    </row>
    <row r="5090" spans="6:6" x14ac:dyDescent="0.25">
      <c r="F5090" s="5"/>
    </row>
    <row r="5091" spans="6:6" x14ac:dyDescent="0.25">
      <c r="F5091" s="5"/>
    </row>
    <row r="5092" spans="6:6" x14ac:dyDescent="0.25">
      <c r="F5092" s="5"/>
    </row>
    <row r="5093" spans="6:6" x14ac:dyDescent="0.25">
      <c r="F5093" s="5"/>
    </row>
    <row r="5094" spans="6:6" x14ac:dyDescent="0.25">
      <c r="F5094" s="5"/>
    </row>
    <row r="5095" spans="6:6" x14ac:dyDescent="0.25">
      <c r="F5095" s="5"/>
    </row>
    <row r="5096" spans="6:6" x14ac:dyDescent="0.25">
      <c r="F5096" s="5"/>
    </row>
    <row r="5097" spans="6:6" x14ac:dyDescent="0.25">
      <c r="F5097" s="5"/>
    </row>
    <row r="5098" spans="6:6" x14ac:dyDescent="0.25">
      <c r="F5098" s="5"/>
    </row>
    <row r="5099" spans="6:6" x14ac:dyDescent="0.25">
      <c r="F5099" s="5"/>
    </row>
    <row r="5100" spans="6:6" x14ac:dyDescent="0.25">
      <c r="F5100" s="5"/>
    </row>
    <row r="5101" spans="6:6" x14ac:dyDescent="0.25">
      <c r="F5101" s="5"/>
    </row>
    <row r="5102" spans="6:6" x14ac:dyDescent="0.25">
      <c r="F5102" s="5"/>
    </row>
    <row r="5103" spans="6:6" x14ac:dyDescent="0.25">
      <c r="F5103" s="5"/>
    </row>
    <row r="5104" spans="6:6" x14ac:dyDescent="0.25">
      <c r="F5104" s="5"/>
    </row>
    <row r="5105" spans="6:6" x14ac:dyDescent="0.25">
      <c r="F5105" s="5"/>
    </row>
    <row r="5106" spans="6:6" x14ac:dyDescent="0.25">
      <c r="F5106" s="5"/>
    </row>
    <row r="5107" spans="6:6" x14ac:dyDescent="0.25">
      <c r="F5107" s="5"/>
    </row>
    <row r="5108" spans="6:6" x14ac:dyDescent="0.25">
      <c r="F5108" s="5"/>
    </row>
    <row r="5109" spans="6:6" x14ac:dyDescent="0.25">
      <c r="F5109" s="5"/>
    </row>
    <row r="5110" spans="6:6" x14ac:dyDescent="0.25">
      <c r="F5110" s="5"/>
    </row>
    <row r="5111" spans="6:6" x14ac:dyDescent="0.25">
      <c r="F5111" s="5"/>
    </row>
    <row r="5112" spans="6:6" x14ac:dyDescent="0.25">
      <c r="F5112" s="5"/>
    </row>
    <row r="5113" spans="6:6" x14ac:dyDescent="0.25">
      <c r="F5113" s="5"/>
    </row>
    <row r="5114" spans="6:6" x14ac:dyDescent="0.25">
      <c r="F5114" s="5"/>
    </row>
    <row r="5115" spans="6:6" x14ac:dyDescent="0.25">
      <c r="F5115" s="5"/>
    </row>
    <row r="5116" spans="6:6" x14ac:dyDescent="0.25">
      <c r="F5116" s="5"/>
    </row>
    <row r="5117" spans="6:6" x14ac:dyDescent="0.25">
      <c r="F5117" s="5"/>
    </row>
    <row r="5118" spans="6:6" x14ac:dyDescent="0.25">
      <c r="F5118" s="5"/>
    </row>
    <row r="5119" spans="6:6" x14ac:dyDescent="0.25">
      <c r="F5119" s="5"/>
    </row>
    <row r="5120" spans="6:6" x14ac:dyDescent="0.25">
      <c r="F5120" s="5"/>
    </row>
    <row r="5121" spans="6:6" x14ac:dyDescent="0.25">
      <c r="F5121" s="5"/>
    </row>
    <row r="5122" spans="6:6" x14ac:dyDescent="0.25">
      <c r="F5122" s="5"/>
    </row>
    <row r="5123" spans="6:6" x14ac:dyDescent="0.25">
      <c r="F5123" s="5"/>
    </row>
    <row r="5124" spans="6:6" x14ac:dyDescent="0.25">
      <c r="F5124" s="5"/>
    </row>
    <row r="5125" spans="6:6" x14ac:dyDescent="0.25">
      <c r="F5125" s="5"/>
    </row>
    <row r="5126" spans="6:6" x14ac:dyDescent="0.25">
      <c r="F5126" s="5"/>
    </row>
    <row r="5127" spans="6:6" x14ac:dyDescent="0.25">
      <c r="F5127" s="5"/>
    </row>
    <row r="5128" spans="6:6" x14ac:dyDescent="0.25">
      <c r="F5128" s="5"/>
    </row>
    <row r="5129" spans="6:6" x14ac:dyDescent="0.25">
      <c r="F5129" s="5"/>
    </row>
    <row r="5130" spans="6:6" x14ac:dyDescent="0.25">
      <c r="F5130" s="5"/>
    </row>
    <row r="5131" spans="6:6" x14ac:dyDescent="0.25">
      <c r="F5131" s="5"/>
    </row>
    <row r="5132" spans="6:6" x14ac:dyDescent="0.25">
      <c r="F5132" s="5"/>
    </row>
    <row r="5133" spans="6:6" x14ac:dyDescent="0.25">
      <c r="F5133" s="5"/>
    </row>
    <row r="5134" spans="6:6" x14ac:dyDescent="0.25">
      <c r="F5134" s="5"/>
    </row>
    <row r="5135" spans="6:6" x14ac:dyDescent="0.25">
      <c r="F5135" s="5"/>
    </row>
    <row r="5136" spans="6:6" x14ac:dyDescent="0.25">
      <c r="F5136" s="5"/>
    </row>
    <row r="5137" spans="6:6" x14ac:dyDescent="0.25">
      <c r="F5137" s="5"/>
    </row>
    <row r="5138" spans="6:6" x14ac:dyDescent="0.25">
      <c r="F5138" s="5"/>
    </row>
    <row r="5139" spans="6:6" x14ac:dyDescent="0.25">
      <c r="F5139" s="5"/>
    </row>
    <row r="5140" spans="6:6" x14ac:dyDescent="0.25">
      <c r="F5140" s="5"/>
    </row>
    <row r="5141" spans="6:6" x14ac:dyDescent="0.25">
      <c r="F5141" s="5"/>
    </row>
    <row r="5142" spans="6:6" x14ac:dyDescent="0.25">
      <c r="F5142" s="5"/>
    </row>
    <row r="5143" spans="6:6" x14ac:dyDescent="0.25">
      <c r="F5143" s="5"/>
    </row>
    <row r="5144" spans="6:6" x14ac:dyDescent="0.25">
      <c r="F5144" s="5"/>
    </row>
    <row r="5145" spans="6:6" x14ac:dyDescent="0.25">
      <c r="F5145" s="5"/>
    </row>
    <row r="5146" spans="6:6" x14ac:dyDescent="0.25">
      <c r="F5146" s="5"/>
    </row>
    <row r="5147" spans="6:6" x14ac:dyDescent="0.25">
      <c r="F5147" s="5"/>
    </row>
    <row r="5148" spans="6:6" x14ac:dyDescent="0.25">
      <c r="F5148" s="5"/>
    </row>
    <row r="5149" spans="6:6" x14ac:dyDescent="0.25">
      <c r="F5149" s="5"/>
    </row>
    <row r="5150" spans="6:6" x14ac:dyDescent="0.25">
      <c r="F5150" s="5"/>
    </row>
    <row r="5151" spans="6:6" x14ac:dyDescent="0.25">
      <c r="F5151" s="5"/>
    </row>
    <row r="5152" spans="6:6" x14ac:dyDescent="0.25">
      <c r="F5152" s="5"/>
    </row>
    <row r="5153" spans="6:6" x14ac:dyDescent="0.25">
      <c r="F5153" s="5"/>
    </row>
    <row r="5154" spans="6:6" x14ac:dyDescent="0.25">
      <c r="F5154" s="5"/>
    </row>
    <row r="5155" spans="6:6" x14ac:dyDescent="0.25">
      <c r="F5155" s="5"/>
    </row>
    <row r="5156" spans="6:6" x14ac:dyDescent="0.25">
      <c r="F5156" s="5"/>
    </row>
    <row r="5157" spans="6:6" x14ac:dyDescent="0.25">
      <c r="F5157" s="5"/>
    </row>
    <row r="5158" spans="6:6" x14ac:dyDescent="0.25">
      <c r="F5158" s="5"/>
    </row>
    <row r="5159" spans="6:6" x14ac:dyDescent="0.25">
      <c r="F5159" s="5"/>
    </row>
    <row r="5160" spans="6:6" x14ac:dyDescent="0.25">
      <c r="F5160" s="5"/>
    </row>
    <row r="5161" spans="6:6" x14ac:dyDescent="0.25">
      <c r="F5161" s="5"/>
    </row>
    <row r="5162" spans="6:6" x14ac:dyDescent="0.25">
      <c r="F5162" s="5"/>
    </row>
    <row r="5163" spans="6:6" x14ac:dyDescent="0.25">
      <c r="F5163" s="5"/>
    </row>
    <row r="5164" spans="6:6" x14ac:dyDescent="0.25">
      <c r="F5164" s="5"/>
    </row>
    <row r="5165" spans="6:6" x14ac:dyDescent="0.25">
      <c r="F5165" s="5"/>
    </row>
    <row r="5166" spans="6:6" x14ac:dyDescent="0.25">
      <c r="F5166" s="5"/>
    </row>
    <row r="5167" spans="6:6" x14ac:dyDescent="0.25">
      <c r="F5167" s="5"/>
    </row>
    <row r="5168" spans="6:6" x14ac:dyDescent="0.25">
      <c r="F5168" s="5"/>
    </row>
    <row r="5169" spans="6:6" x14ac:dyDescent="0.25">
      <c r="F5169" s="5"/>
    </row>
    <row r="5170" spans="6:6" x14ac:dyDescent="0.25">
      <c r="F5170" s="5"/>
    </row>
    <row r="5171" spans="6:6" x14ac:dyDescent="0.25">
      <c r="F5171" s="5"/>
    </row>
    <row r="5172" spans="6:6" x14ac:dyDescent="0.25">
      <c r="F5172" s="5"/>
    </row>
    <row r="5173" spans="6:6" x14ac:dyDescent="0.25">
      <c r="F5173" s="5"/>
    </row>
    <row r="5174" spans="6:6" x14ac:dyDescent="0.25">
      <c r="F5174" s="5"/>
    </row>
    <row r="5175" spans="6:6" x14ac:dyDescent="0.25">
      <c r="F5175" s="5"/>
    </row>
    <row r="5176" spans="6:6" x14ac:dyDescent="0.25">
      <c r="F5176" s="5"/>
    </row>
    <row r="5177" spans="6:6" x14ac:dyDescent="0.25">
      <c r="F5177" s="5"/>
    </row>
    <row r="5178" spans="6:6" x14ac:dyDescent="0.25">
      <c r="F5178" s="5"/>
    </row>
    <row r="5179" spans="6:6" x14ac:dyDescent="0.25">
      <c r="F5179" s="5"/>
    </row>
    <row r="5180" spans="6:6" x14ac:dyDescent="0.25">
      <c r="F5180" s="5"/>
    </row>
    <row r="5181" spans="6:6" x14ac:dyDescent="0.25">
      <c r="F5181" s="5"/>
    </row>
    <row r="5182" spans="6:6" x14ac:dyDescent="0.25">
      <c r="F5182" s="5"/>
    </row>
    <row r="5183" spans="6:6" x14ac:dyDescent="0.25">
      <c r="F5183" s="5"/>
    </row>
    <row r="5184" spans="6:6" x14ac:dyDescent="0.25">
      <c r="F5184" s="5"/>
    </row>
    <row r="5185" spans="6:6" x14ac:dyDescent="0.25">
      <c r="F5185" s="5"/>
    </row>
    <row r="5186" spans="6:6" x14ac:dyDescent="0.25">
      <c r="F5186" s="5"/>
    </row>
    <row r="5187" spans="6:6" x14ac:dyDescent="0.25">
      <c r="F5187" s="5"/>
    </row>
    <row r="5188" spans="6:6" x14ac:dyDescent="0.25">
      <c r="F5188" s="5"/>
    </row>
    <row r="5189" spans="6:6" x14ac:dyDescent="0.25">
      <c r="F5189" s="5"/>
    </row>
    <row r="5190" spans="6:6" x14ac:dyDescent="0.25">
      <c r="F5190" s="5"/>
    </row>
    <row r="5191" spans="6:6" x14ac:dyDescent="0.25">
      <c r="F5191" s="5"/>
    </row>
    <row r="5192" spans="6:6" x14ac:dyDescent="0.25">
      <c r="F5192" s="5"/>
    </row>
    <row r="5193" spans="6:6" x14ac:dyDescent="0.25">
      <c r="F5193" s="5"/>
    </row>
    <row r="5194" spans="6:6" x14ac:dyDescent="0.25">
      <c r="F5194" s="5"/>
    </row>
    <row r="5195" spans="6:6" x14ac:dyDescent="0.25">
      <c r="F5195" s="5"/>
    </row>
    <row r="5196" spans="6:6" x14ac:dyDescent="0.25">
      <c r="F5196" s="5"/>
    </row>
    <row r="5197" spans="6:6" x14ac:dyDescent="0.25">
      <c r="F5197" s="5"/>
    </row>
    <row r="5198" spans="6:6" x14ac:dyDescent="0.25">
      <c r="F5198" s="5"/>
    </row>
    <row r="5199" spans="6:6" x14ac:dyDescent="0.25">
      <c r="F5199" s="5"/>
    </row>
    <row r="5200" spans="6:6" x14ac:dyDescent="0.25">
      <c r="F5200" s="5"/>
    </row>
    <row r="5201" spans="6:6" x14ac:dyDescent="0.25">
      <c r="F5201" s="5"/>
    </row>
    <row r="5202" spans="6:6" x14ac:dyDescent="0.25">
      <c r="F5202" s="5"/>
    </row>
    <row r="5203" spans="6:6" x14ac:dyDescent="0.25">
      <c r="F5203" s="5"/>
    </row>
    <row r="5204" spans="6:6" x14ac:dyDescent="0.25">
      <c r="F5204" s="5"/>
    </row>
    <row r="5205" spans="6:6" x14ac:dyDescent="0.25">
      <c r="F5205" s="5"/>
    </row>
    <row r="5206" spans="6:6" x14ac:dyDescent="0.25">
      <c r="F5206" s="5"/>
    </row>
    <row r="5207" spans="6:6" x14ac:dyDescent="0.25">
      <c r="F5207" s="5"/>
    </row>
    <row r="5208" spans="6:6" x14ac:dyDescent="0.25">
      <c r="F5208" s="5"/>
    </row>
    <row r="5209" spans="6:6" x14ac:dyDescent="0.25">
      <c r="F5209" s="5"/>
    </row>
    <row r="5210" spans="6:6" x14ac:dyDescent="0.25">
      <c r="F5210" s="5"/>
    </row>
    <row r="5211" spans="6:6" x14ac:dyDescent="0.25">
      <c r="F5211" s="5"/>
    </row>
    <row r="5212" spans="6:6" x14ac:dyDescent="0.25">
      <c r="F5212" s="5"/>
    </row>
    <row r="5213" spans="6:6" x14ac:dyDescent="0.25">
      <c r="F5213" s="5"/>
    </row>
    <row r="5214" spans="6:6" x14ac:dyDescent="0.25">
      <c r="F5214" s="5"/>
    </row>
    <row r="5215" spans="6:6" x14ac:dyDescent="0.25">
      <c r="F5215" s="5"/>
    </row>
    <row r="5216" spans="6:6" x14ac:dyDescent="0.25">
      <c r="F5216" s="5"/>
    </row>
    <row r="5217" spans="6:6" x14ac:dyDescent="0.25">
      <c r="F5217" s="5"/>
    </row>
    <row r="5218" spans="6:6" x14ac:dyDescent="0.25">
      <c r="F5218" s="5"/>
    </row>
    <row r="5219" spans="6:6" x14ac:dyDescent="0.25">
      <c r="F5219" s="5"/>
    </row>
    <row r="5220" spans="6:6" x14ac:dyDescent="0.25">
      <c r="F5220" s="5"/>
    </row>
    <row r="5221" spans="6:6" x14ac:dyDescent="0.25">
      <c r="F5221" s="5"/>
    </row>
    <row r="5222" spans="6:6" x14ac:dyDescent="0.25">
      <c r="F5222" s="5"/>
    </row>
    <row r="5223" spans="6:6" x14ac:dyDescent="0.25">
      <c r="F5223" s="5"/>
    </row>
    <row r="5224" spans="6:6" x14ac:dyDescent="0.25">
      <c r="F5224" s="5"/>
    </row>
    <row r="5225" spans="6:6" x14ac:dyDescent="0.25">
      <c r="F5225" s="5"/>
    </row>
    <row r="5226" spans="6:6" x14ac:dyDescent="0.25">
      <c r="F5226" s="5"/>
    </row>
    <row r="5227" spans="6:6" x14ac:dyDescent="0.25">
      <c r="F5227" s="5"/>
    </row>
    <row r="5228" spans="6:6" x14ac:dyDescent="0.25">
      <c r="F5228" s="5"/>
    </row>
    <row r="5229" spans="6:6" x14ac:dyDescent="0.25">
      <c r="F5229" s="5"/>
    </row>
    <row r="5230" spans="6:6" x14ac:dyDescent="0.25">
      <c r="F5230" s="5"/>
    </row>
    <row r="5231" spans="6:6" x14ac:dyDescent="0.25">
      <c r="F5231" s="5"/>
    </row>
    <row r="5232" spans="6:6" x14ac:dyDescent="0.25">
      <c r="F5232" s="5"/>
    </row>
    <row r="5233" spans="6:6" x14ac:dyDescent="0.25">
      <c r="F5233" s="5"/>
    </row>
    <row r="5234" spans="6:6" x14ac:dyDescent="0.25">
      <c r="F5234" s="5"/>
    </row>
    <row r="5235" spans="6:6" x14ac:dyDescent="0.25">
      <c r="F5235" s="5"/>
    </row>
    <row r="5236" spans="6:6" x14ac:dyDescent="0.25">
      <c r="F5236" s="5"/>
    </row>
    <row r="5237" spans="6:6" x14ac:dyDescent="0.25">
      <c r="F5237" s="5"/>
    </row>
    <row r="5238" spans="6:6" x14ac:dyDescent="0.25">
      <c r="F5238" s="5"/>
    </row>
    <row r="5239" spans="6:6" x14ac:dyDescent="0.25">
      <c r="F5239" s="5"/>
    </row>
    <row r="5240" spans="6:6" x14ac:dyDescent="0.25">
      <c r="F5240" s="5"/>
    </row>
    <row r="5241" spans="6:6" x14ac:dyDescent="0.25">
      <c r="F5241" s="5"/>
    </row>
    <row r="5242" spans="6:6" x14ac:dyDescent="0.25">
      <c r="F5242" s="5"/>
    </row>
    <row r="5243" spans="6:6" x14ac:dyDescent="0.25">
      <c r="F5243" s="5"/>
    </row>
    <row r="5244" spans="6:6" x14ac:dyDescent="0.25">
      <c r="F5244" s="5"/>
    </row>
    <row r="5245" spans="6:6" x14ac:dyDescent="0.25">
      <c r="F5245" s="5"/>
    </row>
    <row r="5246" spans="6:6" x14ac:dyDescent="0.25">
      <c r="F5246" s="5"/>
    </row>
    <row r="5247" spans="6:6" x14ac:dyDescent="0.25">
      <c r="F5247" s="5"/>
    </row>
    <row r="5248" spans="6:6" x14ac:dyDescent="0.25">
      <c r="F5248" s="5"/>
    </row>
    <row r="5249" spans="6:6" x14ac:dyDescent="0.25">
      <c r="F5249" s="5"/>
    </row>
    <row r="5250" spans="6:6" x14ac:dyDescent="0.25">
      <c r="F5250" s="5"/>
    </row>
    <row r="5251" spans="6:6" x14ac:dyDescent="0.25">
      <c r="F5251" s="5"/>
    </row>
    <row r="5252" spans="6:6" x14ac:dyDescent="0.25">
      <c r="F5252" s="5"/>
    </row>
    <row r="5253" spans="6:6" x14ac:dyDescent="0.25">
      <c r="F5253" s="5"/>
    </row>
    <row r="5254" spans="6:6" x14ac:dyDescent="0.25">
      <c r="F5254" s="5"/>
    </row>
    <row r="5255" spans="6:6" x14ac:dyDescent="0.25">
      <c r="F5255" s="5"/>
    </row>
    <row r="5256" spans="6:6" x14ac:dyDescent="0.25">
      <c r="F5256" s="5"/>
    </row>
    <row r="5257" spans="6:6" x14ac:dyDescent="0.25">
      <c r="F5257" s="5"/>
    </row>
    <row r="5258" spans="6:6" x14ac:dyDescent="0.25">
      <c r="F5258" s="5"/>
    </row>
    <row r="5259" spans="6:6" x14ac:dyDescent="0.25">
      <c r="F5259" s="5"/>
    </row>
    <row r="5260" spans="6:6" x14ac:dyDescent="0.25">
      <c r="F5260" s="5"/>
    </row>
    <row r="5261" spans="6:6" x14ac:dyDescent="0.25">
      <c r="F5261" s="5"/>
    </row>
    <row r="5262" spans="6:6" x14ac:dyDescent="0.25">
      <c r="F5262" s="5"/>
    </row>
    <row r="5263" spans="6:6" x14ac:dyDescent="0.25">
      <c r="F5263" s="5"/>
    </row>
    <row r="5264" spans="6:6" x14ac:dyDescent="0.25">
      <c r="F5264" s="5"/>
    </row>
    <row r="5265" spans="6:6" x14ac:dyDescent="0.25">
      <c r="F5265" s="5"/>
    </row>
    <row r="5266" spans="6:6" x14ac:dyDescent="0.25">
      <c r="F5266" s="5"/>
    </row>
    <row r="5267" spans="6:6" x14ac:dyDescent="0.25">
      <c r="F5267" s="5"/>
    </row>
    <row r="5268" spans="6:6" x14ac:dyDescent="0.25">
      <c r="F5268" s="5"/>
    </row>
    <row r="5269" spans="6:6" x14ac:dyDescent="0.25">
      <c r="F5269" s="5"/>
    </row>
    <row r="5270" spans="6:6" x14ac:dyDescent="0.25">
      <c r="F5270" s="5"/>
    </row>
    <row r="5271" spans="6:6" x14ac:dyDescent="0.25">
      <c r="F5271" s="5"/>
    </row>
    <row r="5272" spans="6:6" x14ac:dyDescent="0.25">
      <c r="F5272" s="5"/>
    </row>
    <row r="5273" spans="6:6" x14ac:dyDescent="0.25">
      <c r="F5273" s="5"/>
    </row>
    <row r="5274" spans="6:6" x14ac:dyDescent="0.25">
      <c r="F5274" s="5"/>
    </row>
    <row r="5275" spans="6:6" x14ac:dyDescent="0.25">
      <c r="F5275" s="5"/>
    </row>
    <row r="5276" spans="6:6" x14ac:dyDescent="0.25">
      <c r="F5276" s="5"/>
    </row>
    <row r="5277" spans="6:6" x14ac:dyDescent="0.25">
      <c r="F5277" s="5"/>
    </row>
    <row r="5278" spans="6:6" x14ac:dyDescent="0.25">
      <c r="F5278" s="5"/>
    </row>
    <row r="5279" spans="6:6" x14ac:dyDescent="0.25">
      <c r="F5279" s="5"/>
    </row>
    <row r="5280" spans="6:6" x14ac:dyDescent="0.25">
      <c r="F5280" s="5"/>
    </row>
    <row r="5281" spans="6:6" x14ac:dyDescent="0.25">
      <c r="F5281" s="5"/>
    </row>
    <row r="5282" spans="6:6" x14ac:dyDescent="0.25">
      <c r="F5282" s="5"/>
    </row>
    <row r="5283" spans="6:6" x14ac:dyDescent="0.25">
      <c r="F5283" s="5"/>
    </row>
    <row r="5284" spans="6:6" x14ac:dyDescent="0.25">
      <c r="F5284" s="5"/>
    </row>
    <row r="5285" spans="6:6" x14ac:dyDescent="0.25">
      <c r="F5285" s="5"/>
    </row>
    <row r="5286" spans="6:6" x14ac:dyDescent="0.25">
      <c r="F5286" s="5"/>
    </row>
    <row r="5287" spans="6:6" x14ac:dyDescent="0.25">
      <c r="F5287" s="5"/>
    </row>
    <row r="5288" spans="6:6" x14ac:dyDescent="0.25">
      <c r="F5288" s="5"/>
    </row>
    <row r="5289" spans="6:6" x14ac:dyDescent="0.25">
      <c r="F5289" s="5"/>
    </row>
    <row r="5290" spans="6:6" x14ac:dyDescent="0.25">
      <c r="F5290" s="5"/>
    </row>
    <row r="5291" spans="6:6" x14ac:dyDescent="0.25">
      <c r="F5291" s="5"/>
    </row>
    <row r="5292" spans="6:6" x14ac:dyDescent="0.25">
      <c r="F5292" s="5"/>
    </row>
    <row r="5293" spans="6:6" x14ac:dyDescent="0.25">
      <c r="F5293" s="5"/>
    </row>
    <row r="5294" spans="6:6" x14ac:dyDescent="0.25">
      <c r="F5294" s="5"/>
    </row>
    <row r="5295" spans="6:6" x14ac:dyDescent="0.25">
      <c r="F5295" s="5"/>
    </row>
    <row r="5296" spans="6:6" x14ac:dyDescent="0.25">
      <c r="F5296" s="5"/>
    </row>
    <row r="5297" spans="6:6" x14ac:dyDescent="0.25">
      <c r="F5297" s="5"/>
    </row>
    <row r="5298" spans="6:6" x14ac:dyDescent="0.25">
      <c r="F5298" s="5"/>
    </row>
    <row r="5299" spans="6:6" x14ac:dyDescent="0.25">
      <c r="F5299" s="5"/>
    </row>
    <row r="5300" spans="6:6" x14ac:dyDescent="0.25">
      <c r="F5300" s="5"/>
    </row>
    <row r="5301" spans="6:6" x14ac:dyDescent="0.25">
      <c r="F5301" s="5"/>
    </row>
    <row r="5302" spans="6:6" x14ac:dyDescent="0.25">
      <c r="F5302" s="5"/>
    </row>
    <row r="5303" spans="6:6" x14ac:dyDescent="0.25">
      <c r="F5303" s="5"/>
    </row>
    <row r="5304" spans="6:6" x14ac:dyDescent="0.25">
      <c r="F5304" s="5"/>
    </row>
    <row r="5305" spans="6:6" x14ac:dyDescent="0.25">
      <c r="F5305" s="5"/>
    </row>
    <row r="5306" spans="6:6" x14ac:dyDescent="0.25">
      <c r="F5306" s="5"/>
    </row>
    <row r="5307" spans="6:6" x14ac:dyDescent="0.25">
      <c r="F5307" s="5"/>
    </row>
    <row r="5308" spans="6:6" x14ac:dyDescent="0.25">
      <c r="F5308" s="5"/>
    </row>
    <row r="5309" spans="6:6" x14ac:dyDescent="0.25">
      <c r="F5309" s="5"/>
    </row>
    <row r="5310" spans="6:6" x14ac:dyDescent="0.25">
      <c r="F5310" s="5"/>
    </row>
    <row r="5311" spans="6:6" x14ac:dyDescent="0.25">
      <c r="F5311" s="5"/>
    </row>
    <row r="5312" spans="6:6" x14ac:dyDescent="0.25">
      <c r="F5312" s="5"/>
    </row>
    <row r="5313" spans="6:6" x14ac:dyDescent="0.25">
      <c r="F5313" s="5"/>
    </row>
    <row r="5314" spans="6:6" x14ac:dyDescent="0.25">
      <c r="F5314" s="5"/>
    </row>
    <row r="5315" spans="6:6" x14ac:dyDescent="0.25">
      <c r="F5315" s="5"/>
    </row>
    <row r="5316" spans="6:6" x14ac:dyDescent="0.25">
      <c r="F5316" s="5"/>
    </row>
    <row r="5317" spans="6:6" x14ac:dyDescent="0.25">
      <c r="F5317" s="5"/>
    </row>
    <row r="5318" spans="6:6" x14ac:dyDescent="0.25">
      <c r="F5318" s="5"/>
    </row>
    <row r="5319" spans="6:6" x14ac:dyDescent="0.25">
      <c r="F5319" s="5"/>
    </row>
    <row r="5320" spans="6:6" x14ac:dyDescent="0.25">
      <c r="F5320" s="5"/>
    </row>
    <row r="5321" spans="6:6" x14ac:dyDescent="0.25">
      <c r="F5321" s="5"/>
    </row>
    <row r="5322" spans="6:6" x14ac:dyDescent="0.25">
      <c r="F5322" s="5"/>
    </row>
    <row r="5323" spans="6:6" x14ac:dyDescent="0.25">
      <c r="F5323" s="5"/>
    </row>
    <row r="5324" spans="6:6" x14ac:dyDescent="0.25">
      <c r="F5324" s="5"/>
    </row>
    <row r="5325" spans="6:6" x14ac:dyDescent="0.25">
      <c r="F5325" s="5"/>
    </row>
    <row r="5326" spans="6:6" x14ac:dyDescent="0.25">
      <c r="F5326" s="5"/>
    </row>
    <row r="5327" spans="6:6" x14ac:dyDescent="0.25">
      <c r="F5327" s="5"/>
    </row>
    <row r="5328" spans="6:6" x14ac:dyDescent="0.25">
      <c r="F5328" s="5"/>
    </row>
    <row r="5329" spans="6:6" x14ac:dyDescent="0.25">
      <c r="F5329" s="5"/>
    </row>
    <row r="5330" spans="6:6" x14ac:dyDescent="0.25">
      <c r="F5330" s="5"/>
    </row>
    <row r="5331" spans="6:6" x14ac:dyDescent="0.25">
      <c r="F5331" s="5"/>
    </row>
    <row r="5332" spans="6:6" x14ac:dyDescent="0.25">
      <c r="F5332" s="5"/>
    </row>
    <row r="5333" spans="6:6" x14ac:dyDescent="0.25">
      <c r="F5333" s="5"/>
    </row>
    <row r="5334" spans="6:6" x14ac:dyDescent="0.25">
      <c r="F5334" s="5"/>
    </row>
    <row r="5335" spans="6:6" x14ac:dyDescent="0.25">
      <c r="F5335" s="5"/>
    </row>
    <row r="5336" spans="6:6" x14ac:dyDescent="0.25">
      <c r="F5336" s="5"/>
    </row>
    <row r="5337" spans="6:6" x14ac:dyDescent="0.25">
      <c r="F5337" s="5"/>
    </row>
    <row r="5338" spans="6:6" x14ac:dyDescent="0.25">
      <c r="F5338" s="5"/>
    </row>
    <row r="5339" spans="6:6" x14ac:dyDescent="0.25">
      <c r="F5339" s="5"/>
    </row>
    <row r="5340" spans="6:6" x14ac:dyDescent="0.25">
      <c r="F5340" s="5"/>
    </row>
    <row r="5341" spans="6:6" x14ac:dyDescent="0.25">
      <c r="F5341" s="5"/>
    </row>
    <row r="5342" spans="6:6" x14ac:dyDescent="0.25">
      <c r="F5342" s="5"/>
    </row>
    <row r="5343" spans="6:6" x14ac:dyDescent="0.25">
      <c r="F5343" s="5"/>
    </row>
    <row r="5344" spans="6:6" x14ac:dyDescent="0.25">
      <c r="F5344" s="5"/>
    </row>
    <row r="5345" spans="6:6" x14ac:dyDescent="0.25">
      <c r="F5345" s="5"/>
    </row>
    <row r="5346" spans="6:6" x14ac:dyDescent="0.25">
      <c r="F5346" s="5"/>
    </row>
    <row r="5347" spans="6:6" x14ac:dyDescent="0.25">
      <c r="F5347" s="5"/>
    </row>
    <row r="5348" spans="6:6" x14ac:dyDescent="0.25">
      <c r="F5348" s="5"/>
    </row>
    <row r="5349" spans="6:6" x14ac:dyDescent="0.25">
      <c r="F5349" s="5"/>
    </row>
    <row r="5350" spans="6:6" x14ac:dyDescent="0.25">
      <c r="F5350" s="5"/>
    </row>
    <row r="5351" spans="6:6" x14ac:dyDescent="0.25">
      <c r="F5351" s="5"/>
    </row>
    <row r="5352" spans="6:6" x14ac:dyDescent="0.25">
      <c r="F5352" s="5"/>
    </row>
    <row r="5353" spans="6:6" x14ac:dyDescent="0.25">
      <c r="F5353" s="5"/>
    </row>
    <row r="5354" spans="6:6" x14ac:dyDescent="0.25">
      <c r="F5354" s="5"/>
    </row>
    <row r="5355" spans="6:6" x14ac:dyDescent="0.25">
      <c r="F5355" s="5"/>
    </row>
    <row r="5356" spans="6:6" x14ac:dyDescent="0.25">
      <c r="F5356" s="5"/>
    </row>
    <row r="5357" spans="6:6" x14ac:dyDescent="0.25">
      <c r="F5357" s="5"/>
    </row>
    <row r="5358" spans="6:6" x14ac:dyDescent="0.25">
      <c r="F5358" s="5"/>
    </row>
    <row r="5359" spans="6:6" x14ac:dyDescent="0.25">
      <c r="F5359" s="5"/>
    </row>
    <row r="5360" spans="6:6" x14ac:dyDescent="0.25">
      <c r="F5360" s="5"/>
    </row>
    <row r="5361" spans="6:6" x14ac:dyDescent="0.25">
      <c r="F5361" s="5"/>
    </row>
    <row r="5362" spans="6:6" x14ac:dyDescent="0.25">
      <c r="F5362" s="5"/>
    </row>
    <row r="5363" spans="6:6" x14ac:dyDescent="0.25">
      <c r="F5363" s="5"/>
    </row>
    <row r="5364" spans="6:6" x14ac:dyDescent="0.25">
      <c r="F5364" s="5"/>
    </row>
    <row r="5365" spans="6:6" x14ac:dyDescent="0.25">
      <c r="F5365" s="5"/>
    </row>
    <row r="5366" spans="6:6" x14ac:dyDescent="0.25">
      <c r="F5366" s="5"/>
    </row>
    <row r="5367" spans="6:6" x14ac:dyDescent="0.25">
      <c r="F5367" s="5"/>
    </row>
    <row r="5368" spans="6:6" x14ac:dyDescent="0.25">
      <c r="F5368" s="5"/>
    </row>
    <row r="5369" spans="6:6" x14ac:dyDescent="0.25">
      <c r="F5369" s="5"/>
    </row>
    <row r="5370" spans="6:6" x14ac:dyDescent="0.25">
      <c r="F5370" s="5"/>
    </row>
    <row r="5371" spans="6:6" x14ac:dyDescent="0.25">
      <c r="F5371" s="5"/>
    </row>
    <row r="5372" spans="6:6" x14ac:dyDescent="0.25">
      <c r="F5372" s="5"/>
    </row>
    <row r="5373" spans="6:6" x14ac:dyDescent="0.25">
      <c r="F5373" s="5"/>
    </row>
    <row r="5374" spans="6:6" x14ac:dyDescent="0.25">
      <c r="F5374" s="5"/>
    </row>
    <row r="5375" spans="6:6" x14ac:dyDescent="0.25">
      <c r="F5375" s="5"/>
    </row>
    <row r="5376" spans="6:6" x14ac:dyDescent="0.25">
      <c r="F5376" s="5"/>
    </row>
    <row r="5377" spans="6:6" x14ac:dyDescent="0.25">
      <c r="F5377" s="5"/>
    </row>
    <row r="5378" spans="6:6" x14ac:dyDescent="0.25">
      <c r="F5378" s="5"/>
    </row>
    <row r="5379" spans="6:6" x14ac:dyDescent="0.25">
      <c r="F5379" s="5"/>
    </row>
    <row r="5380" spans="6:6" x14ac:dyDescent="0.25">
      <c r="F5380" s="5"/>
    </row>
    <row r="5381" spans="6:6" x14ac:dyDescent="0.25">
      <c r="F5381" s="5"/>
    </row>
    <row r="5382" spans="6:6" x14ac:dyDescent="0.25">
      <c r="F5382" s="5"/>
    </row>
    <row r="5383" spans="6:6" x14ac:dyDescent="0.25">
      <c r="F5383" s="5"/>
    </row>
    <row r="5384" spans="6:6" x14ac:dyDescent="0.25">
      <c r="F5384" s="5"/>
    </row>
    <row r="5385" spans="6:6" x14ac:dyDescent="0.25">
      <c r="F5385" s="5"/>
    </row>
    <row r="5386" spans="6:6" x14ac:dyDescent="0.25">
      <c r="F5386" s="5"/>
    </row>
    <row r="5387" spans="6:6" x14ac:dyDescent="0.25">
      <c r="F5387" s="5"/>
    </row>
    <row r="5388" spans="6:6" x14ac:dyDescent="0.25">
      <c r="F5388" s="5"/>
    </row>
    <row r="5389" spans="6:6" x14ac:dyDescent="0.25">
      <c r="F5389" s="5"/>
    </row>
    <row r="5390" spans="6:6" x14ac:dyDescent="0.25">
      <c r="F5390" s="5"/>
    </row>
    <row r="5391" spans="6:6" x14ac:dyDescent="0.25">
      <c r="F5391" s="5"/>
    </row>
    <row r="5392" spans="6:6" x14ac:dyDescent="0.25">
      <c r="F5392" s="5"/>
    </row>
    <row r="5393" spans="6:6" x14ac:dyDescent="0.25">
      <c r="F5393" s="5"/>
    </row>
    <row r="5394" spans="6:6" x14ac:dyDescent="0.25">
      <c r="F5394" s="5"/>
    </row>
    <row r="5395" spans="6:6" x14ac:dyDescent="0.25">
      <c r="F5395" s="5"/>
    </row>
    <row r="5396" spans="6:6" x14ac:dyDescent="0.25">
      <c r="F5396" s="5"/>
    </row>
    <row r="5397" spans="6:6" x14ac:dyDescent="0.25">
      <c r="F5397" s="5"/>
    </row>
    <row r="5398" spans="6:6" x14ac:dyDescent="0.25">
      <c r="F5398" s="5"/>
    </row>
    <row r="5399" spans="6:6" x14ac:dyDescent="0.25">
      <c r="F5399" s="5"/>
    </row>
    <row r="5400" spans="6:6" x14ac:dyDescent="0.25">
      <c r="F5400" s="5"/>
    </row>
    <row r="5401" spans="6:6" x14ac:dyDescent="0.25">
      <c r="F5401" s="5"/>
    </row>
    <row r="5402" spans="6:6" x14ac:dyDescent="0.25">
      <c r="F5402" s="5"/>
    </row>
    <row r="5403" spans="6:6" x14ac:dyDescent="0.25">
      <c r="F5403" s="5"/>
    </row>
    <row r="5404" spans="6:6" x14ac:dyDescent="0.25">
      <c r="F5404" s="5"/>
    </row>
    <row r="5405" spans="6:6" x14ac:dyDescent="0.25">
      <c r="F5405" s="5"/>
    </row>
    <row r="5406" spans="6:6" x14ac:dyDescent="0.25">
      <c r="F5406" s="5"/>
    </row>
    <row r="5407" spans="6:6" x14ac:dyDescent="0.25">
      <c r="F5407" s="5"/>
    </row>
    <row r="5408" spans="6:6" x14ac:dyDescent="0.25">
      <c r="F5408" s="5"/>
    </row>
    <row r="5409" spans="6:6" x14ac:dyDescent="0.25">
      <c r="F5409" s="5"/>
    </row>
    <row r="5410" spans="6:6" x14ac:dyDescent="0.25">
      <c r="F5410" s="5"/>
    </row>
    <row r="5411" spans="6:6" x14ac:dyDescent="0.25">
      <c r="F5411" s="5"/>
    </row>
    <row r="5412" spans="6:6" x14ac:dyDescent="0.25">
      <c r="F5412" s="5"/>
    </row>
    <row r="5413" spans="6:6" x14ac:dyDescent="0.25">
      <c r="F5413" s="5"/>
    </row>
    <row r="5414" spans="6:6" x14ac:dyDescent="0.25">
      <c r="F5414" s="5"/>
    </row>
    <row r="5415" spans="6:6" x14ac:dyDescent="0.25">
      <c r="F5415" s="5"/>
    </row>
    <row r="5416" spans="6:6" x14ac:dyDescent="0.25">
      <c r="F5416" s="5"/>
    </row>
    <row r="5417" spans="6:6" x14ac:dyDescent="0.25">
      <c r="F5417" s="5"/>
    </row>
    <row r="5418" spans="6:6" x14ac:dyDescent="0.25">
      <c r="F5418" s="5"/>
    </row>
    <row r="5419" spans="6:6" x14ac:dyDescent="0.25">
      <c r="F5419" s="5"/>
    </row>
    <row r="5420" spans="6:6" x14ac:dyDescent="0.25">
      <c r="F5420" s="5"/>
    </row>
    <row r="5421" spans="6:6" x14ac:dyDescent="0.25">
      <c r="F5421" s="5"/>
    </row>
    <row r="5422" spans="6:6" x14ac:dyDescent="0.25">
      <c r="F5422" s="5"/>
    </row>
    <row r="5423" spans="6:6" x14ac:dyDescent="0.25">
      <c r="F5423" s="5"/>
    </row>
    <row r="5424" spans="6:6" x14ac:dyDescent="0.25">
      <c r="F5424" s="5"/>
    </row>
    <row r="5425" spans="6:6" x14ac:dyDescent="0.25">
      <c r="F5425" s="5"/>
    </row>
    <row r="5426" spans="6:6" x14ac:dyDescent="0.25">
      <c r="F5426" s="5"/>
    </row>
    <row r="5427" spans="6:6" x14ac:dyDescent="0.25">
      <c r="F5427" s="5"/>
    </row>
    <row r="5428" spans="6:6" x14ac:dyDescent="0.25">
      <c r="F5428" s="5"/>
    </row>
    <row r="5429" spans="6:6" x14ac:dyDescent="0.25">
      <c r="F5429" s="5"/>
    </row>
    <row r="5430" spans="6:6" x14ac:dyDescent="0.25">
      <c r="F5430" s="5"/>
    </row>
    <row r="5431" spans="6:6" x14ac:dyDescent="0.25">
      <c r="F5431" s="5"/>
    </row>
    <row r="5432" spans="6:6" x14ac:dyDescent="0.25">
      <c r="F5432" s="5"/>
    </row>
    <row r="5433" spans="6:6" x14ac:dyDescent="0.25">
      <c r="F5433" s="5"/>
    </row>
    <row r="5434" spans="6:6" x14ac:dyDescent="0.25">
      <c r="F5434" s="5"/>
    </row>
    <row r="5435" spans="6:6" x14ac:dyDescent="0.25">
      <c r="F5435" s="5"/>
    </row>
    <row r="5436" spans="6:6" x14ac:dyDescent="0.25">
      <c r="F5436" s="5"/>
    </row>
    <row r="5437" spans="6:6" x14ac:dyDescent="0.25">
      <c r="F5437" s="5"/>
    </row>
    <row r="5438" spans="6:6" x14ac:dyDescent="0.25">
      <c r="F5438" s="5"/>
    </row>
    <row r="5439" spans="6:6" x14ac:dyDescent="0.25">
      <c r="F5439" s="5"/>
    </row>
    <row r="5440" spans="6:6" x14ac:dyDescent="0.25">
      <c r="F5440" s="5"/>
    </row>
    <row r="5441" spans="6:6" x14ac:dyDescent="0.25">
      <c r="F5441" s="5"/>
    </row>
    <row r="5442" spans="6:6" x14ac:dyDescent="0.25">
      <c r="F5442" s="5"/>
    </row>
    <row r="5443" spans="6:6" x14ac:dyDescent="0.25">
      <c r="F5443" s="5"/>
    </row>
    <row r="5444" spans="6:6" x14ac:dyDescent="0.25">
      <c r="F5444" s="5"/>
    </row>
    <row r="5445" spans="6:6" x14ac:dyDescent="0.25">
      <c r="F5445" s="5"/>
    </row>
    <row r="5446" spans="6:6" x14ac:dyDescent="0.25">
      <c r="F5446" s="5"/>
    </row>
    <row r="5447" spans="6:6" x14ac:dyDescent="0.25">
      <c r="F5447" s="5"/>
    </row>
    <row r="5448" spans="6:6" x14ac:dyDescent="0.25">
      <c r="F5448" s="5"/>
    </row>
    <row r="5449" spans="6:6" x14ac:dyDescent="0.25">
      <c r="F5449" s="5"/>
    </row>
    <row r="5450" spans="6:6" x14ac:dyDescent="0.25">
      <c r="F5450" s="5"/>
    </row>
    <row r="5451" spans="6:6" x14ac:dyDescent="0.25">
      <c r="F5451" s="5"/>
    </row>
    <row r="5452" spans="6:6" x14ac:dyDescent="0.25">
      <c r="F5452" s="5"/>
    </row>
    <row r="5453" spans="6:6" x14ac:dyDescent="0.25">
      <c r="F5453" s="5"/>
    </row>
    <row r="5454" spans="6:6" x14ac:dyDescent="0.25">
      <c r="F5454" s="5"/>
    </row>
    <row r="5455" spans="6:6" x14ac:dyDescent="0.25">
      <c r="F5455" s="5"/>
    </row>
    <row r="5456" spans="6:6" x14ac:dyDescent="0.25">
      <c r="F5456" s="5"/>
    </row>
    <row r="5457" spans="6:6" x14ac:dyDescent="0.25">
      <c r="F5457" s="5"/>
    </row>
    <row r="5458" spans="6:6" x14ac:dyDescent="0.25">
      <c r="F5458" s="5"/>
    </row>
    <row r="5459" spans="6:6" x14ac:dyDescent="0.25">
      <c r="F5459" s="5"/>
    </row>
    <row r="5460" spans="6:6" x14ac:dyDescent="0.25">
      <c r="F5460" s="5"/>
    </row>
    <row r="5461" spans="6:6" x14ac:dyDescent="0.25">
      <c r="F5461" s="5"/>
    </row>
    <row r="5462" spans="6:6" x14ac:dyDescent="0.25">
      <c r="F5462" s="5"/>
    </row>
    <row r="5463" spans="6:6" x14ac:dyDescent="0.25">
      <c r="F5463" s="5"/>
    </row>
    <row r="5464" spans="6:6" x14ac:dyDescent="0.25">
      <c r="F5464" s="5"/>
    </row>
    <row r="5465" spans="6:6" x14ac:dyDescent="0.25">
      <c r="F5465" s="5"/>
    </row>
    <row r="5466" spans="6:6" x14ac:dyDescent="0.25">
      <c r="F5466" s="5"/>
    </row>
    <row r="5467" spans="6:6" x14ac:dyDescent="0.25">
      <c r="F5467" s="5"/>
    </row>
    <row r="5468" spans="6:6" x14ac:dyDescent="0.25">
      <c r="F5468" s="5"/>
    </row>
    <row r="5469" spans="6:6" x14ac:dyDescent="0.25">
      <c r="F5469" s="5"/>
    </row>
    <row r="5470" spans="6:6" x14ac:dyDescent="0.25">
      <c r="F5470" s="5"/>
    </row>
    <row r="5471" spans="6:6" x14ac:dyDescent="0.25">
      <c r="F5471" s="5"/>
    </row>
    <row r="5472" spans="6:6" x14ac:dyDescent="0.25">
      <c r="F5472" s="5"/>
    </row>
    <row r="5473" spans="6:6" x14ac:dyDescent="0.25">
      <c r="F5473" s="5"/>
    </row>
    <row r="5474" spans="6:6" x14ac:dyDescent="0.25">
      <c r="F5474" s="5"/>
    </row>
    <row r="5475" spans="6:6" x14ac:dyDescent="0.25">
      <c r="F5475" s="5"/>
    </row>
    <row r="5476" spans="6:6" x14ac:dyDescent="0.25">
      <c r="F5476" s="5"/>
    </row>
    <row r="5477" spans="6:6" x14ac:dyDescent="0.25">
      <c r="F5477" s="5"/>
    </row>
    <row r="5478" spans="6:6" x14ac:dyDescent="0.25">
      <c r="F5478" s="5"/>
    </row>
    <row r="5479" spans="6:6" x14ac:dyDescent="0.25">
      <c r="F5479" s="5"/>
    </row>
    <row r="5480" spans="6:6" x14ac:dyDescent="0.25">
      <c r="F5480" s="5"/>
    </row>
    <row r="5481" spans="6:6" x14ac:dyDescent="0.25">
      <c r="F5481" s="5"/>
    </row>
    <row r="5482" spans="6:6" x14ac:dyDescent="0.25">
      <c r="F5482" s="5"/>
    </row>
    <row r="5483" spans="6:6" x14ac:dyDescent="0.25">
      <c r="F5483" s="5"/>
    </row>
    <row r="5484" spans="6:6" x14ac:dyDescent="0.25">
      <c r="F5484" s="5"/>
    </row>
    <row r="5485" spans="6:6" x14ac:dyDescent="0.25">
      <c r="F5485" s="5"/>
    </row>
    <row r="5486" spans="6:6" x14ac:dyDescent="0.25">
      <c r="F5486" s="5"/>
    </row>
    <row r="5487" spans="6:6" x14ac:dyDescent="0.25">
      <c r="F5487" s="5"/>
    </row>
    <row r="5488" spans="6:6" x14ac:dyDescent="0.25">
      <c r="F5488" s="5"/>
    </row>
    <row r="5489" spans="6:6" x14ac:dyDescent="0.25">
      <c r="F5489" s="5"/>
    </row>
    <row r="5490" spans="6:6" x14ac:dyDescent="0.25">
      <c r="F5490" s="5"/>
    </row>
    <row r="5491" spans="6:6" x14ac:dyDescent="0.25">
      <c r="F5491" s="5"/>
    </row>
    <row r="5492" spans="6:6" x14ac:dyDescent="0.25">
      <c r="F5492" s="5"/>
    </row>
    <row r="5493" spans="6:6" x14ac:dyDescent="0.25">
      <c r="F5493" s="5"/>
    </row>
    <row r="5494" spans="6:6" x14ac:dyDescent="0.25">
      <c r="F5494" s="5"/>
    </row>
    <row r="5495" spans="6:6" x14ac:dyDescent="0.25">
      <c r="F5495" s="5"/>
    </row>
    <row r="5496" spans="6:6" x14ac:dyDescent="0.25">
      <c r="F5496" s="5"/>
    </row>
    <row r="5497" spans="6:6" x14ac:dyDescent="0.25">
      <c r="F5497" s="5"/>
    </row>
    <row r="5498" spans="6:6" x14ac:dyDescent="0.25">
      <c r="F5498" s="5"/>
    </row>
    <row r="5499" spans="6:6" x14ac:dyDescent="0.25">
      <c r="F5499" s="5"/>
    </row>
    <row r="5500" spans="6:6" x14ac:dyDescent="0.25">
      <c r="F5500" s="5"/>
    </row>
    <row r="5501" spans="6:6" x14ac:dyDescent="0.25">
      <c r="F5501" s="5"/>
    </row>
    <row r="5502" spans="6:6" x14ac:dyDescent="0.25">
      <c r="F5502" s="5"/>
    </row>
    <row r="5503" spans="6:6" x14ac:dyDescent="0.25">
      <c r="F5503" s="5"/>
    </row>
    <row r="5504" spans="6:6" x14ac:dyDescent="0.25">
      <c r="F5504" s="5"/>
    </row>
    <row r="5505" spans="6:6" x14ac:dyDescent="0.25">
      <c r="F5505" s="5"/>
    </row>
    <row r="5506" spans="6:6" x14ac:dyDescent="0.25">
      <c r="F5506" s="5"/>
    </row>
    <row r="5507" spans="6:6" x14ac:dyDescent="0.25">
      <c r="F5507" s="5"/>
    </row>
    <row r="5508" spans="6:6" x14ac:dyDescent="0.25">
      <c r="F5508" s="5"/>
    </row>
    <row r="5509" spans="6:6" x14ac:dyDescent="0.25">
      <c r="F5509" s="5"/>
    </row>
    <row r="5510" spans="6:6" x14ac:dyDescent="0.25">
      <c r="F5510" s="5"/>
    </row>
    <row r="5511" spans="6:6" x14ac:dyDescent="0.25">
      <c r="F5511" s="5"/>
    </row>
    <row r="5512" spans="6:6" x14ac:dyDescent="0.25">
      <c r="F5512" s="5"/>
    </row>
    <row r="5513" spans="6:6" x14ac:dyDescent="0.25">
      <c r="F5513" s="5"/>
    </row>
    <row r="5514" spans="6:6" x14ac:dyDescent="0.25">
      <c r="F5514" s="5"/>
    </row>
    <row r="5515" spans="6:6" x14ac:dyDescent="0.25">
      <c r="F5515" s="5"/>
    </row>
    <row r="5516" spans="6:6" x14ac:dyDescent="0.25">
      <c r="F5516" s="5"/>
    </row>
    <row r="5517" spans="6:6" x14ac:dyDescent="0.25">
      <c r="F5517" s="5"/>
    </row>
    <row r="5518" spans="6:6" x14ac:dyDescent="0.25">
      <c r="F5518" s="5"/>
    </row>
    <row r="5519" spans="6:6" x14ac:dyDescent="0.25">
      <c r="F5519" s="5"/>
    </row>
    <row r="5520" spans="6:6" x14ac:dyDescent="0.25">
      <c r="F5520" s="5"/>
    </row>
    <row r="5521" spans="6:6" x14ac:dyDescent="0.25">
      <c r="F5521" s="5"/>
    </row>
    <row r="5522" spans="6:6" x14ac:dyDescent="0.25">
      <c r="F5522" s="5"/>
    </row>
    <row r="5523" spans="6:6" x14ac:dyDescent="0.25">
      <c r="F5523" s="5"/>
    </row>
    <row r="5524" spans="6:6" x14ac:dyDescent="0.25">
      <c r="F5524" s="5"/>
    </row>
    <row r="5525" spans="6:6" x14ac:dyDescent="0.25">
      <c r="F5525" s="5"/>
    </row>
    <row r="5526" spans="6:6" x14ac:dyDescent="0.25">
      <c r="F5526" s="5"/>
    </row>
    <row r="5527" spans="6:6" x14ac:dyDescent="0.25">
      <c r="F5527" s="5"/>
    </row>
    <row r="5528" spans="6:6" x14ac:dyDescent="0.25">
      <c r="F5528" s="5"/>
    </row>
    <row r="5529" spans="6:6" x14ac:dyDescent="0.25">
      <c r="F5529" s="5"/>
    </row>
    <row r="5530" spans="6:6" x14ac:dyDescent="0.25">
      <c r="F5530" s="5"/>
    </row>
    <row r="5531" spans="6:6" x14ac:dyDescent="0.25">
      <c r="F5531" s="5"/>
    </row>
    <row r="5532" spans="6:6" x14ac:dyDescent="0.25">
      <c r="F5532" s="5"/>
    </row>
    <row r="5533" spans="6:6" x14ac:dyDescent="0.25">
      <c r="F5533" s="5"/>
    </row>
    <row r="5534" spans="6:6" x14ac:dyDescent="0.25">
      <c r="F5534" s="5"/>
    </row>
    <row r="5535" spans="6:6" x14ac:dyDescent="0.25">
      <c r="F5535" s="5"/>
    </row>
    <row r="5536" spans="6:6" x14ac:dyDescent="0.25">
      <c r="F5536" s="5"/>
    </row>
    <row r="5537" spans="6:6" x14ac:dyDescent="0.25">
      <c r="F5537" s="5"/>
    </row>
    <row r="5538" spans="6:6" x14ac:dyDescent="0.25">
      <c r="F5538" s="5"/>
    </row>
    <row r="5539" spans="6:6" x14ac:dyDescent="0.25">
      <c r="F5539" s="5"/>
    </row>
    <row r="5540" spans="6:6" x14ac:dyDescent="0.25">
      <c r="F5540" s="5"/>
    </row>
    <row r="5541" spans="6:6" x14ac:dyDescent="0.25">
      <c r="F5541" s="5"/>
    </row>
    <row r="5542" spans="6:6" x14ac:dyDescent="0.25">
      <c r="F5542" s="5"/>
    </row>
    <row r="5543" spans="6:6" x14ac:dyDescent="0.25">
      <c r="F5543" s="5"/>
    </row>
    <row r="5544" spans="6:6" x14ac:dyDescent="0.25">
      <c r="F5544" s="5"/>
    </row>
    <row r="5545" spans="6:6" x14ac:dyDescent="0.25">
      <c r="F5545" s="5"/>
    </row>
    <row r="5546" spans="6:6" x14ac:dyDescent="0.25">
      <c r="F5546" s="5"/>
    </row>
    <row r="5547" spans="6:6" x14ac:dyDescent="0.25">
      <c r="F5547" s="5"/>
    </row>
    <row r="5548" spans="6:6" x14ac:dyDescent="0.25">
      <c r="F5548" s="5"/>
    </row>
    <row r="5549" spans="6:6" x14ac:dyDescent="0.25">
      <c r="F5549" s="5"/>
    </row>
    <row r="5550" spans="6:6" x14ac:dyDescent="0.25">
      <c r="F5550" s="5"/>
    </row>
    <row r="5551" spans="6:6" x14ac:dyDescent="0.25">
      <c r="F5551" s="5"/>
    </row>
    <row r="5552" spans="6:6" x14ac:dyDescent="0.25">
      <c r="F5552" s="5"/>
    </row>
    <row r="5553" spans="6:6" x14ac:dyDescent="0.25">
      <c r="F5553" s="5"/>
    </row>
    <row r="5554" spans="6:6" x14ac:dyDescent="0.25">
      <c r="F5554" s="5"/>
    </row>
    <row r="5555" spans="6:6" x14ac:dyDescent="0.25">
      <c r="F5555" s="5"/>
    </row>
    <row r="5556" spans="6:6" x14ac:dyDescent="0.25">
      <c r="F5556" s="5"/>
    </row>
    <row r="5557" spans="6:6" x14ac:dyDescent="0.25">
      <c r="F5557" s="5"/>
    </row>
    <row r="5558" spans="6:6" x14ac:dyDescent="0.25">
      <c r="F5558" s="5"/>
    </row>
    <row r="5559" spans="6:6" x14ac:dyDescent="0.25">
      <c r="F5559" s="5"/>
    </row>
    <row r="5560" spans="6:6" x14ac:dyDescent="0.25">
      <c r="F5560" s="5"/>
    </row>
    <row r="5561" spans="6:6" x14ac:dyDescent="0.25">
      <c r="F5561" s="5"/>
    </row>
    <row r="5562" spans="6:6" x14ac:dyDescent="0.25">
      <c r="F5562" s="5"/>
    </row>
    <row r="5563" spans="6:6" x14ac:dyDescent="0.25">
      <c r="F5563" s="5"/>
    </row>
    <row r="5564" spans="6:6" x14ac:dyDescent="0.25">
      <c r="F5564" s="5"/>
    </row>
    <row r="5565" spans="6:6" x14ac:dyDescent="0.25">
      <c r="F5565" s="5"/>
    </row>
    <row r="5566" spans="6:6" x14ac:dyDescent="0.25">
      <c r="F5566" s="5"/>
    </row>
    <row r="5567" spans="6:6" x14ac:dyDescent="0.25">
      <c r="F5567" s="5"/>
    </row>
    <row r="5568" spans="6:6" x14ac:dyDescent="0.25">
      <c r="F5568" s="5"/>
    </row>
    <row r="5569" spans="6:6" x14ac:dyDescent="0.25">
      <c r="F5569" s="5"/>
    </row>
    <row r="5570" spans="6:6" x14ac:dyDescent="0.25">
      <c r="F5570" s="5"/>
    </row>
    <row r="5571" spans="6:6" x14ac:dyDescent="0.25">
      <c r="F5571" s="5"/>
    </row>
    <row r="5572" spans="6:6" x14ac:dyDescent="0.25">
      <c r="F5572" s="5"/>
    </row>
    <row r="5573" spans="6:6" x14ac:dyDescent="0.25">
      <c r="F5573" s="5"/>
    </row>
    <row r="5574" spans="6:6" x14ac:dyDescent="0.25">
      <c r="F5574" s="5"/>
    </row>
    <row r="5575" spans="6:6" x14ac:dyDescent="0.25">
      <c r="F5575" s="5"/>
    </row>
    <row r="5576" spans="6:6" x14ac:dyDescent="0.25">
      <c r="F5576" s="5"/>
    </row>
    <row r="5577" spans="6:6" x14ac:dyDescent="0.25">
      <c r="F5577" s="5"/>
    </row>
    <row r="5578" spans="6:6" x14ac:dyDescent="0.25">
      <c r="F5578" s="5"/>
    </row>
    <row r="5579" spans="6:6" x14ac:dyDescent="0.25">
      <c r="F5579" s="5"/>
    </row>
    <row r="5580" spans="6:6" x14ac:dyDescent="0.25">
      <c r="F5580" s="5"/>
    </row>
    <row r="5581" spans="6:6" x14ac:dyDescent="0.25">
      <c r="F5581" s="5"/>
    </row>
    <row r="5582" spans="6:6" x14ac:dyDescent="0.25">
      <c r="F5582" s="5"/>
    </row>
    <row r="5583" spans="6:6" x14ac:dyDescent="0.25">
      <c r="F5583" s="5"/>
    </row>
    <row r="5584" spans="6:6" x14ac:dyDescent="0.25">
      <c r="F5584" s="5"/>
    </row>
    <row r="5585" spans="6:6" x14ac:dyDescent="0.25">
      <c r="F5585" s="5"/>
    </row>
    <row r="5586" spans="6:6" x14ac:dyDescent="0.25">
      <c r="F5586" s="5"/>
    </row>
    <row r="5587" spans="6:6" x14ac:dyDescent="0.25">
      <c r="F5587" s="5"/>
    </row>
    <row r="5588" spans="6:6" x14ac:dyDescent="0.25">
      <c r="F5588" s="5"/>
    </row>
    <row r="5589" spans="6:6" x14ac:dyDescent="0.25">
      <c r="F5589" s="5"/>
    </row>
    <row r="5590" spans="6:6" x14ac:dyDescent="0.25">
      <c r="F5590" s="5"/>
    </row>
    <row r="5591" spans="6:6" x14ac:dyDescent="0.25">
      <c r="F5591" s="5"/>
    </row>
    <row r="5592" spans="6:6" x14ac:dyDescent="0.25">
      <c r="F5592" s="5"/>
    </row>
    <row r="5593" spans="6:6" x14ac:dyDescent="0.25">
      <c r="F5593" s="5"/>
    </row>
    <row r="5594" spans="6:6" x14ac:dyDescent="0.25">
      <c r="F5594" s="5"/>
    </row>
    <row r="5595" spans="6:6" x14ac:dyDescent="0.25">
      <c r="F5595" s="5"/>
    </row>
    <row r="5596" spans="6:6" x14ac:dyDescent="0.25">
      <c r="F5596" s="5"/>
    </row>
    <row r="5597" spans="6:6" x14ac:dyDescent="0.25">
      <c r="F5597" s="5"/>
    </row>
    <row r="5598" spans="6:6" x14ac:dyDescent="0.25">
      <c r="F5598" s="5"/>
    </row>
    <row r="5599" spans="6:6" x14ac:dyDescent="0.25">
      <c r="F5599" s="5"/>
    </row>
    <row r="5600" spans="6:6" x14ac:dyDescent="0.25">
      <c r="F5600" s="5"/>
    </row>
    <row r="5601" spans="6:6" x14ac:dyDescent="0.25">
      <c r="F5601" s="5"/>
    </row>
    <row r="5602" spans="6:6" x14ac:dyDescent="0.25">
      <c r="F5602" s="5"/>
    </row>
    <row r="5603" spans="6:6" x14ac:dyDescent="0.25">
      <c r="F5603" s="5"/>
    </row>
    <row r="5604" spans="6:6" x14ac:dyDescent="0.25">
      <c r="F5604" s="5"/>
    </row>
    <row r="5605" spans="6:6" x14ac:dyDescent="0.25">
      <c r="F5605" s="5"/>
    </row>
    <row r="5606" spans="6:6" x14ac:dyDescent="0.25">
      <c r="F5606" s="5"/>
    </row>
    <row r="5607" spans="6:6" x14ac:dyDescent="0.25">
      <c r="F5607" s="5"/>
    </row>
    <row r="5608" spans="6:6" x14ac:dyDescent="0.25">
      <c r="F5608" s="5"/>
    </row>
    <row r="5609" spans="6:6" x14ac:dyDescent="0.25">
      <c r="F5609" s="5"/>
    </row>
    <row r="5610" spans="6:6" x14ac:dyDescent="0.25">
      <c r="F5610" s="5"/>
    </row>
    <row r="5611" spans="6:6" x14ac:dyDescent="0.25">
      <c r="F5611" s="5"/>
    </row>
    <row r="5612" spans="6:6" x14ac:dyDescent="0.25">
      <c r="F5612" s="5"/>
    </row>
    <row r="5613" spans="6:6" x14ac:dyDescent="0.25">
      <c r="F5613" s="5"/>
    </row>
    <row r="5614" spans="6:6" x14ac:dyDescent="0.25">
      <c r="F5614" s="5"/>
    </row>
    <row r="5615" spans="6:6" x14ac:dyDescent="0.25">
      <c r="F5615" s="5"/>
    </row>
    <row r="5616" spans="6:6" x14ac:dyDescent="0.25">
      <c r="F5616" s="5"/>
    </row>
    <row r="5617" spans="6:6" x14ac:dyDescent="0.25">
      <c r="F5617" s="5"/>
    </row>
    <row r="5618" spans="6:6" x14ac:dyDescent="0.25">
      <c r="F5618" s="5"/>
    </row>
    <row r="5619" spans="6:6" x14ac:dyDescent="0.25">
      <c r="F5619" s="5"/>
    </row>
    <row r="5620" spans="6:6" x14ac:dyDescent="0.25">
      <c r="F5620" s="5"/>
    </row>
    <row r="5621" spans="6:6" x14ac:dyDescent="0.25">
      <c r="F5621" s="5"/>
    </row>
    <row r="5622" spans="6:6" x14ac:dyDescent="0.25">
      <c r="F5622" s="5"/>
    </row>
    <row r="5623" spans="6:6" x14ac:dyDescent="0.25">
      <c r="F5623" s="5"/>
    </row>
    <row r="5624" spans="6:6" x14ac:dyDescent="0.25">
      <c r="F5624" s="5"/>
    </row>
    <row r="5625" spans="6:6" x14ac:dyDescent="0.25">
      <c r="F5625" s="5"/>
    </row>
    <row r="5626" spans="6:6" x14ac:dyDescent="0.25">
      <c r="F5626" s="5"/>
    </row>
    <row r="5627" spans="6:6" x14ac:dyDescent="0.25">
      <c r="F5627" s="5"/>
    </row>
    <row r="5628" spans="6:6" x14ac:dyDescent="0.25">
      <c r="F5628" s="5"/>
    </row>
    <row r="5629" spans="6:6" x14ac:dyDescent="0.25">
      <c r="F5629" s="5"/>
    </row>
    <row r="5630" spans="6:6" x14ac:dyDescent="0.25">
      <c r="F5630" s="5"/>
    </row>
    <row r="5631" spans="6:6" x14ac:dyDescent="0.25">
      <c r="F5631" s="5"/>
    </row>
    <row r="5632" spans="6:6" x14ac:dyDescent="0.25">
      <c r="F5632" s="5"/>
    </row>
    <row r="5633" spans="6:6" x14ac:dyDescent="0.25">
      <c r="F5633" s="5"/>
    </row>
    <row r="5634" spans="6:6" x14ac:dyDescent="0.25">
      <c r="F5634" s="5"/>
    </row>
    <row r="5635" spans="6:6" x14ac:dyDescent="0.25">
      <c r="F5635" s="5"/>
    </row>
    <row r="5636" spans="6:6" x14ac:dyDescent="0.25">
      <c r="F5636" s="5"/>
    </row>
    <row r="5637" spans="6:6" x14ac:dyDescent="0.25">
      <c r="F5637" s="5"/>
    </row>
    <row r="5638" spans="6:6" x14ac:dyDescent="0.25">
      <c r="F5638" s="5"/>
    </row>
    <row r="5639" spans="6:6" x14ac:dyDescent="0.25">
      <c r="F5639" s="5"/>
    </row>
    <row r="5640" spans="6:6" x14ac:dyDescent="0.25">
      <c r="F5640" s="5"/>
    </row>
    <row r="5641" spans="6:6" x14ac:dyDescent="0.25">
      <c r="F5641" s="5"/>
    </row>
    <row r="5642" spans="6:6" x14ac:dyDescent="0.25">
      <c r="F5642" s="5"/>
    </row>
    <row r="5643" spans="6:6" x14ac:dyDescent="0.25">
      <c r="F5643" s="5"/>
    </row>
    <row r="5644" spans="6:6" x14ac:dyDescent="0.25">
      <c r="F5644" s="5"/>
    </row>
    <row r="5645" spans="6:6" x14ac:dyDescent="0.25">
      <c r="F5645" s="5"/>
    </row>
    <row r="5646" spans="6:6" x14ac:dyDescent="0.25">
      <c r="F5646" s="5"/>
    </row>
    <row r="5647" spans="6:6" x14ac:dyDescent="0.25">
      <c r="F5647" s="5"/>
    </row>
    <row r="5648" spans="6:6" x14ac:dyDescent="0.25">
      <c r="F5648" s="5"/>
    </row>
    <row r="5649" spans="6:6" x14ac:dyDescent="0.25">
      <c r="F5649" s="5"/>
    </row>
    <row r="5650" spans="6:6" x14ac:dyDescent="0.25">
      <c r="F5650" s="5"/>
    </row>
    <row r="5651" spans="6:6" x14ac:dyDescent="0.25">
      <c r="F5651" s="5"/>
    </row>
    <row r="5652" spans="6:6" x14ac:dyDescent="0.25">
      <c r="F5652" s="5"/>
    </row>
    <row r="5653" spans="6:6" x14ac:dyDescent="0.25">
      <c r="F5653" s="5"/>
    </row>
    <row r="5654" spans="6:6" x14ac:dyDescent="0.25">
      <c r="F5654" s="5"/>
    </row>
    <row r="5655" spans="6:6" x14ac:dyDescent="0.25">
      <c r="F5655" s="5"/>
    </row>
    <row r="5656" spans="6:6" x14ac:dyDescent="0.25">
      <c r="F5656" s="5"/>
    </row>
    <row r="5657" spans="6:6" x14ac:dyDescent="0.25">
      <c r="F5657" s="5"/>
    </row>
    <row r="5658" spans="6:6" x14ac:dyDescent="0.25">
      <c r="F5658" s="5"/>
    </row>
    <row r="5659" spans="6:6" x14ac:dyDescent="0.25">
      <c r="F5659" s="5"/>
    </row>
    <row r="5660" spans="6:6" x14ac:dyDescent="0.25">
      <c r="F5660" s="5"/>
    </row>
    <row r="5661" spans="6:6" x14ac:dyDescent="0.25">
      <c r="F5661" s="5"/>
    </row>
    <row r="5662" spans="6:6" x14ac:dyDescent="0.25">
      <c r="F5662" s="5"/>
    </row>
    <row r="5663" spans="6:6" x14ac:dyDescent="0.25">
      <c r="F5663" s="5"/>
    </row>
    <row r="5664" spans="6:6" x14ac:dyDescent="0.25">
      <c r="F5664" s="5"/>
    </row>
    <row r="5665" spans="6:6" x14ac:dyDescent="0.25">
      <c r="F5665" s="5"/>
    </row>
    <row r="5666" spans="6:6" x14ac:dyDescent="0.25">
      <c r="F5666" s="5"/>
    </row>
    <row r="5667" spans="6:6" x14ac:dyDescent="0.25">
      <c r="F5667" s="5"/>
    </row>
    <row r="5668" spans="6:6" x14ac:dyDescent="0.25">
      <c r="F5668" s="5"/>
    </row>
    <row r="5669" spans="6:6" x14ac:dyDescent="0.25">
      <c r="F5669" s="5"/>
    </row>
    <row r="5670" spans="6:6" x14ac:dyDescent="0.25">
      <c r="F5670" s="5"/>
    </row>
    <row r="5671" spans="6:6" x14ac:dyDescent="0.25">
      <c r="F5671" s="5"/>
    </row>
    <row r="5672" spans="6:6" x14ac:dyDescent="0.25">
      <c r="F5672" s="5"/>
    </row>
    <row r="5673" spans="6:6" x14ac:dyDescent="0.25">
      <c r="F5673" s="5"/>
    </row>
    <row r="5674" spans="6:6" x14ac:dyDescent="0.25">
      <c r="F5674" s="5"/>
    </row>
    <row r="5675" spans="6:6" x14ac:dyDescent="0.25">
      <c r="F5675" s="5"/>
    </row>
    <row r="5676" spans="6:6" x14ac:dyDescent="0.25">
      <c r="F5676" s="5"/>
    </row>
    <row r="5677" spans="6:6" x14ac:dyDescent="0.25">
      <c r="F5677" s="5"/>
    </row>
    <row r="5678" spans="6:6" x14ac:dyDescent="0.25">
      <c r="F5678" s="5"/>
    </row>
    <row r="5679" spans="6:6" x14ac:dyDescent="0.25">
      <c r="F5679" s="5"/>
    </row>
    <row r="5680" spans="6:6" x14ac:dyDescent="0.25">
      <c r="F5680" s="5"/>
    </row>
    <row r="5681" spans="6:6" x14ac:dyDescent="0.25">
      <c r="F5681" s="5"/>
    </row>
    <row r="5682" spans="6:6" x14ac:dyDescent="0.25">
      <c r="F5682" s="5"/>
    </row>
    <row r="5683" spans="6:6" x14ac:dyDescent="0.25">
      <c r="F5683" s="5"/>
    </row>
    <row r="5684" spans="6:6" x14ac:dyDescent="0.25">
      <c r="F5684" s="5"/>
    </row>
    <row r="5685" spans="6:6" x14ac:dyDescent="0.25">
      <c r="F5685" s="5"/>
    </row>
    <row r="5686" spans="6:6" x14ac:dyDescent="0.25">
      <c r="F5686" s="5"/>
    </row>
    <row r="5687" spans="6:6" x14ac:dyDescent="0.25">
      <c r="F5687" s="5"/>
    </row>
    <row r="5688" spans="6:6" x14ac:dyDescent="0.25">
      <c r="F5688" s="5"/>
    </row>
    <row r="5689" spans="6:6" x14ac:dyDescent="0.25">
      <c r="F5689" s="5"/>
    </row>
    <row r="5690" spans="6:6" x14ac:dyDescent="0.25">
      <c r="F5690" s="5"/>
    </row>
    <row r="5691" spans="6:6" x14ac:dyDescent="0.25">
      <c r="F5691" s="5"/>
    </row>
    <row r="5692" spans="6:6" x14ac:dyDescent="0.25">
      <c r="F5692" s="5"/>
    </row>
    <row r="5693" spans="6:6" x14ac:dyDescent="0.25">
      <c r="F5693" s="5"/>
    </row>
    <row r="5694" spans="6:6" x14ac:dyDescent="0.25">
      <c r="F5694" s="5"/>
    </row>
    <row r="5695" spans="6:6" x14ac:dyDescent="0.25">
      <c r="F5695" s="5"/>
    </row>
    <row r="5696" spans="6:6" x14ac:dyDescent="0.25">
      <c r="F5696" s="5"/>
    </row>
    <row r="5697" spans="6:6" x14ac:dyDescent="0.25">
      <c r="F5697" s="5"/>
    </row>
    <row r="5698" spans="6:6" x14ac:dyDescent="0.25">
      <c r="F5698" s="5"/>
    </row>
    <row r="5699" spans="6:6" x14ac:dyDescent="0.25">
      <c r="F5699" s="5"/>
    </row>
    <row r="5700" spans="6:6" x14ac:dyDescent="0.25">
      <c r="F5700" s="5"/>
    </row>
    <row r="5701" spans="6:6" x14ac:dyDescent="0.25">
      <c r="F5701" s="5"/>
    </row>
    <row r="5702" spans="6:6" x14ac:dyDescent="0.25">
      <c r="F5702" s="5"/>
    </row>
    <row r="5703" spans="6:6" x14ac:dyDescent="0.25">
      <c r="F5703" s="5"/>
    </row>
    <row r="5704" spans="6:6" x14ac:dyDescent="0.25">
      <c r="F5704" s="5"/>
    </row>
    <row r="5705" spans="6:6" x14ac:dyDescent="0.25">
      <c r="F5705" s="5"/>
    </row>
    <row r="5706" spans="6:6" x14ac:dyDescent="0.25">
      <c r="F5706" s="5"/>
    </row>
    <row r="5707" spans="6:6" x14ac:dyDescent="0.25">
      <c r="F5707" s="5"/>
    </row>
    <row r="5708" spans="6:6" x14ac:dyDescent="0.25">
      <c r="F5708" s="5"/>
    </row>
    <row r="5709" spans="6:6" x14ac:dyDescent="0.25">
      <c r="F5709" s="5"/>
    </row>
    <row r="5710" spans="6:6" x14ac:dyDescent="0.25">
      <c r="F5710" s="5"/>
    </row>
    <row r="5711" spans="6:6" x14ac:dyDescent="0.25">
      <c r="F5711" s="5"/>
    </row>
    <row r="5712" spans="6:6" x14ac:dyDescent="0.25">
      <c r="F5712" s="5"/>
    </row>
    <row r="5713" spans="6:6" x14ac:dyDescent="0.25">
      <c r="F5713" s="5"/>
    </row>
    <row r="5714" spans="6:6" x14ac:dyDescent="0.25">
      <c r="F5714" s="5"/>
    </row>
    <row r="5715" spans="6:6" x14ac:dyDescent="0.25">
      <c r="F5715" s="5"/>
    </row>
    <row r="5716" spans="6:6" x14ac:dyDescent="0.25">
      <c r="F5716" s="5"/>
    </row>
    <row r="5717" spans="6:6" x14ac:dyDescent="0.25">
      <c r="F5717" s="5"/>
    </row>
    <row r="5718" spans="6:6" x14ac:dyDescent="0.25">
      <c r="F5718" s="5"/>
    </row>
    <row r="5719" spans="6:6" x14ac:dyDescent="0.25">
      <c r="F5719" s="5"/>
    </row>
    <row r="5720" spans="6:6" x14ac:dyDescent="0.25">
      <c r="F5720" s="5"/>
    </row>
    <row r="5721" spans="6:6" x14ac:dyDescent="0.25">
      <c r="F5721" s="5"/>
    </row>
    <row r="5722" spans="6:6" x14ac:dyDescent="0.25">
      <c r="F5722" s="5"/>
    </row>
    <row r="5723" spans="6:6" x14ac:dyDescent="0.25">
      <c r="F5723" s="5"/>
    </row>
    <row r="5724" spans="6:6" x14ac:dyDescent="0.25">
      <c r="F5724" s="5"/>
    </row>
    <row r="5725" spans="6:6" x14ac:dyDescent="0.25">
      <c r="F5725" s="5"/>
    </row>
    <row r="5726" spans="6:6" x14ac:dyDescent="0.25">
      <c r="F5726" s="5"/>
    </row>
    <row r="5727" spans="6:6" x14ac:dyDescent="0.25">
      <c r="F5727" s="5"/>
    </row>
    <row r="5728" spans="6:6" x14ac:dyDescent="0.25">
      <c r="F5728" s="5"/>
    </row>
    <row r="5729" spans="6:6" x14ac:dyDescent="0.25">
      <c r="F5729" s="5"/>
    </row>
    <row r="5730" spans="6:6" x14ac:dyDescent="0.25">
      <c r="F5730" s="5"/>
    </row>
    <row r="5731" spans="6:6" x14ac:dyDescent="0.25">
      <c r="F5731" s="5"/>
    </row>
    <row r="5732" spans="6:6" x14ac:dyDescent="0.25">
      <c r="F5732" s="5"/>
    </row>
    <row r="5733" spans="6:6" x14ac:dyDescent="0.25">
      <c r="F5733" s="5"/>
    </row>
    <row r="5734" spans="6:6" x14ac:dyDescent="0.25">
      <c r="F5734" s="5"/>
    </row>
    <row r="5735" spans="6:6" x14ac:dyDescent="0.25">
      <c r="F5735" s="5"/>
    </row>
    <row r="5736" spans="6:6" x14ac:dyDescent="0.25">
      <c r="F5736" s="5"/>
    </row>
    <row r="5737" spans="6:6" x14ac:dyDescent="0.25">
      <c r="F5737" s="5"/>
    </row>
    <row r="5738" spans="6:6" x14ac:dyDescent="0.25">
      <c r="F5738" s="5"/>
    </row>
    <row r="5739" spans="6:6" x14ac:dyDescent="0.25">
      <c r="F5739" s="5"/>
    </row>
    <row r="5740" spans="6:6" x14ac:dyDescent="0.25">
      <c r="F5740" s="5"/>
    </row>
    <row r="5741" spans="6:6" x14ac:dyDescent="0.25">
      <c r="F5741" s="5"/>
    </row>
    <row r="5742" spans="6:6" x14ac:dyDescent="0.25">
      <c r="F5742" s="5"/>
    </row>
    <row r="5743" spans="6:6" x14ac:dyDescent="0.25">
      <c r="F5743" s="5"/>
    </row>
    <row r="5744" spans="6:6" x14ac:dyDescent="0.25">
      <c r="F5744" s="5"/>
    </row>
    <row r="5745" spans="6:6" x14ac:dyDescent="0.25">
      <c r="F5745" s="5"/>
    </row>
    <row r="5746" spans="6:6" x14ac:dyDescent="0.25">
      <c r="F5746" s="5"/>
    </row>
    <row r="5747" spans="6:6" x14ac:dyDescent="0.25">
      <c r="F5747" s="5"/>
    </row>
    <row r="5748" spans="6:6" x14ac:dyDescent="0.25">
      <c r="F5748" s="5"/>
    </row>
    <row r="5749" spans="6:6" x14ac:dyDescent="0.25">
      <c r="F5749" s="5"/>
    </row>
    <row r="5750" spans="6:6" x14ac:dyDescent="0.25">
      <c r="F5750" s="5"/>
    </row>
    <row r="5751" spans="6:6" x14ac:dyDescent="0.25">
      <c r="F5751" s="5"/>
    </row>
    <row r="5752" spans="6:6" x14ac:dyDescent="0.25">
      <c r="F5752" s="5"/>
    </row>
    <row r="5753" spans="6:6" x14ac:dyDescent="0.25">
      <c r="F5753" s="5"/>
    </row>
    <row r="5754" spans="6:6" x14ac:dyDescent="0.25">
      <c r="F5754" s="5"/>
    </row>
    <row r="5755" spans="6:6" x14ac:dyDescent="0.25">
      <c r="F5755" s="5"/>
    </row>
    <row r="5756" spans="6:6" x14ac:dyDescent="0.25">
      <c r="F5756" s="5"/>
    </row>
    <row r="5757" spans="6:6" x14ac:dyDescent="0.25">
      <c r="F5757" s="5"/>
    </row>
    <row r="5758" spans="6:6" x14ac:dyDescent="0.25">
      <c r="F5758" s="5"/>
    </row>
    <row r="5759" spans="6:6" x14ac:dyDescent="0.25">
      <c r="F5759" s="5"/>
    </row>
    <row r="5760" spans="6:6" x14ac:dyDescent="0.25">
      <c r="F5760" s="5"/>
    </row>
    <row r="5761" spans="6:6" x14ac:dyDescent="0.25">
      <c r="F5761" s="5"/>
    </row>
    <row r="5762" spans="6:6" x14ac:dyDescent="0.25">
      <c r="F5762" s="5"/>
    </row>
    <row r="5763" spans="6:6" x14ac:dyDescent="0.25">
      <c r="F5763" s="5"/>
    </row>
    <row r="5764" spans="6:6" x14ac:dyDescent="0.25">
      <c r="F5764" s="5"/>
    </row>
    <row r="5765" spans="6:6" x14ac:dyDescent="0.25">
      <c r="F5765" s="5"/>
    </row>
    <row r="5766" spans="6:6" x14ac:dyDescent="0.25">
      <c r="F5766" s="5"/>
    </row>
    <row r="5767" spans="6:6" x14ac:dyDescent="0.25">
      <c r="F5767" s="5"/>
    </row>
    <row r="5768" spans="6:6" x14ac:dyDescent="0.25">
      <c r="F5768" s="5"/>
    </row>
    <row r="5769" spans="6:6" x14ac:dyDescent="0.25">
      <c r="F5769" s="5"/>
    </row>
    <row r="5770" spans="6:6" x14ac:dyDescent="0.25">
      <c r="F5770" s="5"/>
    </row>
    <row r="5771" spans="6:6" x14ac:dyDescent="0.25">
      <c r="F5771" s="5"/>
    </row>
    <row r="5772" spans="6:6" x14ac:dyDescent="0.25">
      <c r="F5772" s="5"/>
    </row>
    <row r="5773" spans="6:6" x14ac:dyDescent="0.25">
      <c r="F5773" s="5"/>
    </row>
    <row r="5774" spans="6:6" x14ac:dyDescent="0.25">
      <c r="F5774" s="5"/>
    </row>
    <row r="5775" spans="6:6" x14ac:dyDescent="0.25">
      <c r="F5775" s="5"/>
    </row>
    <row r="5776" spans="6:6" x14ac:dyDescent="0.25">
      <c r="F5776" s="5"/>
    </row>
    <row r="5777" spans="6:6" x14ac:dyDescent="0.25">
      <c r="F5777" s="5"/>
    </row>
    <row r="5778" spans="6:6" x14ac:dyDescent="0.25">
      <c r="F5778" s="5"/>
    </row>
    <row r="5779" spans="6:6" x14ac:dyDescent="0.25">
      <c r="F5779" s="5"/>
    </row>
    <row r="5780" spans="6:6" x14ac:dyDescent="0.25">
      <c r="F5780" s="5"/>
    </row>
    <row r="5781" spans="6:6" x14ac:dyDescent="0.25">
      <c r="F5781" s="5"/>
    </row>
    <row r="5782" spans="6:6" x14ac:dyDescent="0.25">
      <c r="F5782" s="5"/>
    </row>
    <row r="5783" spans="6:6" x14ac:dyDescent="0.25">
      <c r="F5783" s="5"/>
    </row>
    <row r="5784" spans="6:6" x14ac:dyDescent="0.25">
      <c r="F5784" s="5"/>
    </row>
    <row r="5785" spans="6:6" x14ac:dyDescent="0.25">
      <c r="F5785" s="5"/>
    </row>
    <row r="5786" spans="6:6" x14ac:dyDescent="0.25">
      <c r="F5786" s="5"/>
    </row>
    <row r="5787" spans="6:6" x14ac:dyDescent="0.25">
      <c r="F5787" s="5"/>
    </row>
    <row r="5788" spans="6:6" x14ac:dyDescent="0.25">
      <c r="F5788" s="5"/>
    </row>
    <row r="5789" spans="6:6" x14ac:dyDescent="0.25">
      <c r="F5789" s="5"/>
    </row>
    <row r="5790" spans="6:6" x14ac:dyDescent="0.25">
      <c r="F5790" s="5"/>
    </row>
    <row r="5791" spans="6:6" x14ac:dyDescent="0.25">
      <c r="F5791" s="5"/>
    </row>
    <row r="5792" spans="6:6" x14ac:dyDescent="0.25">
      <c r="F5792" s="5"/>
    </row>
    <row r="5793" spans="6:6" x14ac:dyDescent="0.25">
      <c r="F5793" s="5"/>
    </row>
    <row r="5794" spans="6:6" x14ac:dyDescent="0.25">
      <c r="F5794" s="5"/>
    </row>
    <row r="5795" spans="6:6" x14ac:dyDescent="0.25">
      <c r="F5795" s="5"/>
    </row>
    <row r="5796" spans="6:6" x14ac:dyDescent="0.25">
      <c r="F5796" s="5"/>
    </row>
    <row r="5797" spans="6:6" x14ac:dyDescent="0.25">
      <c r="F5797" s="5"/>
    </row>
    <row r="5798" spans="6:6" x14ac:dyDescent="0.25">
      <c r="F5798" s="5"/>
    </row>
    <row r="5799" spans="6:6" x14ac:dyDescent="0.25">
      <c r="F5799" s="5"/>
    </row>
    <row r="5800" spans="6:6" x14ac:dyDescent="0.25">
      <c r="F5800" s="5"/>
    </row>
    <row r="5801" spans="6:6" x14ac:dyDescent="0.25">
      <c r="F5801" s="5"/>
    </row>
    <row r="5802" spans="6:6" x14ac:dyDescent="0.25">
      <c r="F5802" s="5"/>
    </row>
    <row r="5803" spans="6:6" x14ac:dyDescent="0.25">
      <c r="F5803" s="5"/>
    </row>
    <row r="5804" spans="6:6" x14ac:dyDescent="0.25">
      <c r="F5804" s="5"/>
    </row>
    <row r="5805" spans="6:6" x14ac:dyDescent="0.25">
      <c r="F5805" s="5"/>
    </row>
    <row r="5806" spans="6:6" x14ac:dyDescent="0.25">
      <c r="F5806" s="5"/>
    </row>
    <row r="5807" spans="6:6" x14ac:dyDescent="0.25">
      <c r="F5807" s="5"/>
    </row>
    <row r="5808" spans="6:6" x14ac:dyDescent="0.25">
      <c r="F5808" s="5"/>
    </row>
    <row r="5809" spans="6:6" x14ac:dyDescent="0.25">
      <c r="F5809" s="5"/>
    </row>
    <row r="5810" spans="6:6" x14ac:dyDescent="0.25">
      <c r="F5810" s="5"/>
    </row>
    <row r="5811" spans="6:6" x14ac:dyDescent="0.25">
      <c r="F5811" s="5"/>
    </row>
    <row r="5812" spans="6:6" x14ac:dyDescent="0.25">
      <c r="F5812" s="5"/>
    </row>
    <row r="5813" spans="6:6" x14ac:dyDescent="0.25">
      <c r="F5813" s="5"/>
    </row>
    <row r="5814" spans="6:6" x14ac:dyDescent="0.25">
      <c r="F5814" s="5"/>
    </row>
    <row r="5815" spans="6:6" x14ac:dyDescent="0.25">
      <c r="F5815" s="5"/>
    </row>
    <row r="5816" spans="6:6" x14ac:dyDescent="0.25">
      <c r="F5816" s="5"/>
    </row>
    <row r="5817" spans="6:6" x14ac:dyDescent="0.25">
      <c r="F5817" s="5"/>
    </row>
    <row r="5818" spans="6:6" x14ac:dyDescent="0.25">
      <c r="F5818" s="5"/>
    </row>
    <row r="5819" spans="6:6" x14ac:dyDescent="0.25">
      <c r="F5819" s="5"/>
    </row>
    <row r="5820" spans="6:6" x14ac:dyDescent="0.25">
      <c r="F5820" s="5"/>
    </row>
    <row r="5821" spans="6:6" x14ac:dyDescent="0.25">
      <c r="F5821" s="5"/>
    </row>
    <row r="5822" spans="6:6" x14ac:dyDescent="0.25">
      <c r="F5822" s="5"/>
    </row>
    <row r="5823" spans="6:6" x14ac:dyDescent="0.25">
      <c r="F5823" s="5"/>
    </row>
    <row r="5824" spans="6:6" x14ac:dyDescent="0.25">
      <c r="F5824" s="5"/>
    </row>
    <row r="5825" spans="6:6" x14ac:dyDescent="0.25">
      <c r="F5825" s="5"/>
    </row>
    <row r="5826" spans="6:6" x14ac:dyDescent="0.25">
      <c r="F5826" s="5"/>
    </row>
    <row r="5827" spans="6:6" x14ac:dyDescent="0.25">
      <c r="F5827" s="5"/>
    </row>
    <row r="5828" spans="6:6" x14ac:dyDescent="0.25">
      <c r="F5828" s="5"/>
    </row>
    <row r="5829" spans="6:6" x14ac:dyDescent="0.25">
      <c r="F5829" s="5"/>
    </row>
    <row r="5830" spans="6:6" x14ac:dyDescent="0.25">
      <c r="F5830" s="5"/>
    </row>
    <row r="5831" spans="6:6" x14ac:dyDescent="0.25">
      <c r="F5831" s="5"/>
    </row>
    <row r="5832" spans="6:6" x14ac:dyDescent="0.25">
      <c r="F5832" s="5"/>
    </row>
    <row r="5833" spans="6:6" x14ac:dyDescent="0.25">
      <c r="F5833" s="5"/>
    </row>
    <row r="5834" spans="6:6" x14ac:dyDescent="0.25">
      <c r="F5834" s="5"/>
    </row>
    <row r="5835" spans="6:6" x14ac:dyDescent="0.25">
      <c r="F5835" s="5"/>
    </row>
    <row r="5836" spans="6:6" x14ac:dyDescent="0.25">
      <c r="F5836" s="5"/>
    </row>
    <row r="5837" spans="6:6" x14ac:dyDescent="0.25">
      <c r="F5837" s="5"/>
    </row>
    <row r="5838" spans="6:6" x14ac:dyDescent="0.25">
      <c r="F5838" s="5"/>
    </row>
    <row r="5839" spans="6:6" x14ac:dyDescent="0.25">
      <c r="F5839" s="5"/>
    </row>
    <row r="5840" spans="6:6" x14ac:dyDescent="0.25">
      <c r="F5840" s="5"/>
    </row>
    <row r="5841" spans="6:6" x14ac:dyDescent="0.25">
      <c r="F5841" s="5"/>
    </row>
    <row r="5842" spans="6:6" x14ac:dyDescent="0.25">
      <c r="F5842" s="5"/>
    </row>
    <row r="5843" spans="6:6" x14ac:dyDescent="0.25">
      <c r="F5843" s="5"/>
    </row>
    <row r="5844" spans="6:6" x14ac:dyDescent="0.25">
      <c r="F5844" s="5"/>
    </row>
    <row r="5845" spans="6:6" x14ac:dyDescent="0.25">
      <c r="F5845" s="5"/>
    </row>
    <row r="5846" spans="6:6" x14ac:dyDescent="0.25">
      <c r="F5846" s="5"/>
    </row>
    <row r="5847" spans="6:6" x14ac:dyDescent="0.25">
      <c r="F5847" s="5"/>
    </row>
    <row r="5848" spans="6:6" x14ac:dyDescent="0.25">
      <c r="F5848" s="5"/>
    </row>
    <row r="5849" spans="6:6" x14ac:dyDescent="0.25">
      <c r="F5849" s="5"/>
    </row>
    <row r="5850" spans="6:6" x14ac:dyDescent="0.25">
      <c r="F5850" s="5"/>
    </row>
    <row r="5851" spans="6:6" x14ac:dyDescent="0.25">
      <c r="F5851" s="5"/>
    </row>
    <row r="5852" spans="6:6" x14ac:dyDescent="0.25">
      <c r="F5852" s="5"/>
    </row>
    <row r="5853" spans="6:6" x14ac:dyDescent="0.25">
      <c r="F5853" s="5"/>
    </row>
    <row r="5854" spans="6:6" x14ac:dyDescent="0.25">
      <c r="F5854" s="5"/>
    </row>
    <row r="5855" spans="6:6" x14ac:dyDescent="0.25">
      <c r="F5855" s="5"/>
    </row>
    <row r="5856" spans="6:6" x14ac:dyDescent="0.25">
      <c r="F5856" s="5"/>
    </row>
    <row r="5857" spans="6:6" x14ac:dyDescent="0.25">
      <c r="F5857" s="5"/>
    </row>
    <row r="5858" spans="6:6" x14ac:dyDescent="0.25">
      <c r="F5858" s="5"/>
    </row>
    <row r="5859" spans="6:6" x14ac:dyDescent="0.25">
      <c r="F5859" s="5"/>
    </row>
    <row r="5860" spans="6:6" x14ac:dyDescent="0.25">
      <c r="F5860" s="5"/>
    </row>
    <row r="5861" spans="6:6" x14ac:dyDescent="0.25">
      <c r="F5861" s="5"/>
    </row>
    <row r="5862" spans="6:6" x14ac:dyDescent="0.25">
      <c r="F5862" s="5"/>
    </row>
    <row r="5863" spans="6:6" x14ac:dyDescent="0.25">
      <c r="F5863" s="5"/>
    </row>
    <row r="5864" spans="6:6" x14ac:dyDescent="0.25">
      <c r="F5864" s="5"/>
    </row>
    <row r="5865" spans="6:6" x14ac:dyDescent="0.25">
      <c r="F5865" s="5"/>
    </row>
    <row r="5866" spans="6:6" x14ac:dyDescent="0.25">
      <c r="F5866" s="5"/>
    </row>
    <row r="5867" spans="6:6" x14ac:dyDescent="0.25">
      <c r="F5867" s="5"/>
    </row>
    <row r="5868" spans="6:6" x14ac:dyDescent="0.25">
      <c r="F5868" s="5"/>
    </row>
    <row r="5869" spans="6:6" x14ac:dyDescent="0.25">
      <c r="F5869" s="5"/>
    </row>
    <row r="5870" spans="6:6" x14ac:dyDescent="0.25">
      <c r="F5870" s="5"/>
    </row>
    <row r="5871" spans="6:6" x14ac:dyDescent="0.25">
      <c r="F5871" s="5"/>
    </row>
    <row r="5872" spans="6:6" x14ac:dyDescent="0.25">
      <c r="F5872" s="5"/>
    </row>
    <row r="5873" spans="6:6" x14ac:dyDescent="0.25">
      <c r="F5873" s="5"/>
    </row>
    <row r="5874" spans="6:6" x14ac:dyDescent="0.25">
      <c r="F5874" s="5"/>
    </row>
    <row r="5875" spans="6:6" x14ac:dyDescent="0.25">
      <c r="F5875" s="5"/>
    </row>
    <row r="5876" spans="6:6" x14ac:dyDescent="0.25">
      <c r="F5876" s="5"/>
    </row>
    <row r="5877" spans="6:6" x14ac:dyDescent="0.25">
      <c r="F5877" s="5"/>
    </row>
    <row r="5878" spans="6:6" x14ac:dyDescent="0.25">
      <c r="F5878" s="5"/>
    </row>
    <row r="5879" spans="6:6" x14ac:dyDescent="0.25">
      <c r="F5879" s="5"/>
    </row>
    <row r="5880" spans="6:6" x14ac:dyDescent="0.25">
      <c r="F5880" s="5"/>
    </row>
    <row r="5881" spans="6:6" x14ac:dyDescent="0.25">
      <c r="F5881" s="5"/>
    </row>
    <row r="5882" spans="6:6" x14ac:dyDescent="0.25">
      <c r="F5882" s="5"/>
    </row>
    <row r="5883" spans="6:6" x14ac:dyDescent="0.25">
      <c r="F5883" s="5"/>
    </row>
    <row r="5884" spans="6:6" x14ac:dyDescent="0.25">
      <c r="F5884" s="5"/>
    </row>
    <row r="5885" spans="6:6" x14ac:dyDescent="0.25">
      <c r="F5885" s="5"/>
    </row>
    <row r="5886" spans="6:6" x14ac:dyDescent="0.25">
      <c r="F5886" s="5"/>
    </row>
    <row r="5887" spans="6:6" x14ac:dyDescent="0.25">
      <c r="F5887" s="5"/>
    </row>
    <row r="5888" spans="6:6" x14ac:dyDescent="0.25">
      <c r="F5888" s="5"/>
    </row>
    <row r="5889" spans="6:6" x14ac:dyDescent="0.25">
      <c r="F5889" s="5"/>
    </row>
    <row r="5890" spans="6:6" x14ac:dyDescent="0.25">
      <c r="F5890" s="5"/>
    </row>
    <row r="5891" spans="6:6" x14ac:dyDescent="0.25">
      <c r="F5891" s="5"/>
    </row>
    <row r="5892" spans="6:6" x14ac:dyDescent="0.25">
      <c r="F5892" s="5"/>
    </row>
    <row r="5893" spans="6:6" x14ac:dyDescent="0.25">
      <c r="F5893" s="5"/>
    </row>
    <row r="5894" spans="6:6" x14ac:dyDescent="0.25">
      <c r="F5894" s="5"/>
    </row>
    <row r="5895" spans="6:6" x14ac:dyDescent="0.25">
      <c r="F5895" s="5"/>
    </row>
    <row r="5896" spans="6:6" x14ac:dyDescent="0.25">
      <c r="F5896" s="5"/>
    </row>
    <row r="5897" spans="6:6" x14ac:dyDescent="0.25">
      <c r="F5897" s="5"/>
    </row>
    <row r="5898" spans="6:6" x14ac:dyDescent="0.25">
      <c r="F5898" s="5"/>
    </row>
    <row r="5899" spans="6:6" x14ac:dyDescent="0.25">
      <c r="F5899" s="5"/>
    </row>
    <row r="5900" spans="6:6" x14ac:dyDescent="0.25">
      <c r="F5900" s="5"/>
    </row>
    <row r="5901" spans="6:6" x14ac:dyDescent="0.25">
      <c r="F5901" s="5"/>
    </row>
    <row r="5902" spans="6:6" x14ac:dyDescent="0.25">
      <c r="F5902" s="5"/>
    </row>
    <row r="5903" spans="6:6" x14ac:dyDescent="0.25">
      <c r="F5903" s="5"/>
    </row>
    <row r="5904" spans="6:6" x14ac:dyDescent="0.25">
      <c r="F5904" s="5"/>
    </row>
    <row r="5905" spans="6:6" x14ac:dyDescent="0.25">
      <c r="F5905" s="5"/>
    </row>
    <row r="5906" spans="6:6" x14ac:dyDescent="0.25">
      <c r="F5906" s="5"/>
    </row>
    <row r="5907" spans="6:6" x14ac:dyDescent="0.25">
      <c r="F5907" s="5"/>
    </row>
    <row r="5908" spans="6:6" x14ac:dyDescent="0.25">
      <c r="F5908" s="5"/>
    </row>
    <row r="5909" spans="6:6" x14ac:dyDescent="0.25">
      <c r="F5909" s="5"/>
    </row>
    <row r="5910" spans="6:6" x14ac:dyDescent="0.25">
      <c r="F5910" s="5"/>
    </row>
    <row r="5911" spans="6:6" x14ac:dyDescent="0.25">
      <c r="F5911" s="5"/>
    </row>
    <row r="5912" spans="6:6" x14ac:dyDescent="0.25">
      <c r="F5912" s="5"/>
    </row>
    <row r="5913" spans="6:6" x14ac:dyDescent="0.25">
      <c r="F5913" s="5"/>
    </row>
    <row r="5914" spans="6:6" x14ac:dyDescent="0.25">
      <c r="F5914" s="5"/>
    </row>
    <row r="5915" spans="6:6" x14ac:dyDescent="0.25">
      <c r="F5915" s="5"/>
    </row>
    <row r="5916" spans="6:6" x14ac:dyDescent="0.25">
      <c r="F5916" s="5"/>
    </row>
    <row r="5917" spans="6:6" x14ac:dyDescent="0.25">
      <c r="F5917" s="5"/>
    </row>
    <row r="5918" spans="6:6" x14ac:dyDescent="0.25">
      <c r="F5918" s="5"/>
    </row>
    <row r="5919" spans="6:6" x14ac:dyDescent="0.25">
      <c r="F5919" s="5"/>
    </row>
    <row r="5920" spans="6:6" x14ac:dyDescent="0.25">
      <c r="F5920" s="5"/>
    </row>
    <row r="5921" spans="6:6" x14ac:dyDescent="0.25">
      <c r="F5921" s="5"/>
    </row>
    <row r="5922" spans="6:6" x14ac:dyDescent="0.25">
      <c r="F5922" s="5"/>
    </row>
    <row r="5923" spans="6:6" x14ac:dyDescent="0.25">
      <c r="F5923" s="5"/>
    </row>
    <row r="5924" spans="6:6" x14ac:dyDescent="0.25">
      <c r="F5924" s="5"/>
    </row>
    <row r="5925" spans="6:6" x14ac:dyDescent="0.25">
      <c r="F5925" s="5"/>
    </row>
    <row r="5926" spans="6:6" x14ac:dyDescent="0.25">
      <c r="F5926" s="5"/>
    </row>
    <row r="5927" spans="6:6" x14ac:dyDescent="0.25">
      <c r="F5927" s="5"/>
    </row>
    <row r="5928" spans="6:6" x14ac:dyDescent="0.25">
      <c r="F5928" s="5"/>
    </row>
    <row r="5929" spans="6:6" x14ac:dyDescent="0.25">
      <c r="F5929" s="5"/>
    </row>
    <row r="5930" spans="6:6" x14ac:dyDescent="0.25">
      <c r="F5930" s="5"/>
    </row>
    <row r="5931" spans="6:6" x14ac:dyDescent="0.25">
      <c r="F5931" s="5"/>
    </row>
    <row r="5932" spans="6:6" x14ac:dyDescent="0.25">
      <c r="F5932" s="5"/>
    </row>
    <row r="5933" spans="6:6" x14ac:dyDescent="0.25">
      <c r="F5933" s="5"/>
    </row>
    <row r="5934" spans="6:6" x14ac:dyDescent="0.25">
      <c r="F5934" s="5"/>
    </row>
    <row r="5935" spans="6:6" x14ac:dyDescent="0.25">
      <c r="F5935" s="5"/>
    </row>
    <row r="5936" spans="6:6" x14ac:dyDescent="0.25">
      <c r="F5936" s="5"/>
    </row>
    <row r="5937" spans="6:6" x14ac:dyDescent="0.25">
      <c r="F5937" s="5"/>
    </row>
    <row r="5938" spans="6:6" x14ac:dyDescent="0.25">
      <c r="F5938" s="5"/>
    </row>
    <row r="5939" spans="6:6" x14ac:dyDescent="0.25">
      <c r="F5939" s="5"/>
    </row>
    <row r="5940" spans="6:6" x14ac:dyDescent="0.25">
      <c r="F5940" s="5"/>
    </row>
    <row r="5941" spans="6:6" x14ac:dyDescent="0.25">
      <c r="F5941" s="5"/>
    </row>
    <row r="5942" spans="6:6" x14ac:dyDescent="0.25">
      <c r="F5942" s="5"/>
    </row>
    <row r="5943" spans="6:6" x14ac:dyDescent="0.25">
      <c r="F5943" s="5"/>
    </row>
    <row r="5944" spans="6:6" x14ac:dyDescent="0.25">
      <c r="F5944" s="5"/>
    </row>
    <row r="5945" spans="6:6" x14ac:dyDescent="0.25">
      <c r="F5945" s="5"/>
    </row>
    <row r="5946" spans="6:6" x14ac:dyDescent="0.25">
      <c r="F5946" s="5"/>
    </row>
    <row r="5947" spans="6:6" x14ac:dyDescent="0.25">
      <c r="F5947" s="5"/>
    </row>
    <row r="5948" spans="6:6" x14ac:dyDescent="0.25">
      <c r="F5948" s="5"/>
    </row>
    <row r="5949" spans="6:6" x14ac:dyDescent="0.25">
      <c r="F5949" s="5"/>
    </row>
    <row r="5950" spans="6:6" x14ac:dyDescent="0.25">
      <c r="F5950" s="5"/>
    </row>
    <row r="5951" spans="6:6" x14ac:dyDescent="0.25">
      <c r="F5951" s="5"/>
    </row>
    <row r="5952" spans="6:6" x14ac:dyDescent="0.25">
      <c r="F5952" s="5"/>
    </row>
    <row r="5953" spans="6:6" x14ac:dyDescent="0.25">
      <c r="F5953" s="5"/>
    </row>
    <row r="5954" spans="6:6" x14ac:dyDescent="0.25">
      <c r="F5954" s="5"/>
    </row>
    <row r="5955" spans="6:6" x14ac:dyDescent="0.25">
      <c r="F5955" s="5"/>
    </row>
    <row r="5956" spans="6:6" x14ac:dyDescent="0.25">
      <c r="F5956" s="5"/>
    </row>
    <row r="5957" spans="6:6" x14ac:dyDescent="0.25">
      <c r="F5957" s="5"/>
    </row>
    <row r="5958" spans="6:6" x14ac:dyDescent="0.25">
      <c r="F5958" s="5"/>
    </row>
    <row r="5959" spans="6:6" x14ac:dyDescent="0.25">
      <c r="F5959" s="5"/>
    </row>
    <row r="5960" spans="6:6" x14ac:dyDescent="0.25">
      <c r="F5960" s="5"/>
    </row>
    <row r="5961" spans="6:6" x14ac:dyDescent="0.25">
      <c r="F5961" s="5"/>
    </row>
    <row r="5962" spans="6:6" x14ac:dyDescent="0.25">
      <c r="F5962" s="5"/>
    </row>
    <row r="5963" spans="6:6" x14ac:dyDescent="0.25">
      <c r="F5963" s="5"/>
    </row>
    <row r="5964" spans="6:6" x14ac:dyDescent="0.25">
      <c r="F5964" s="5"/>
    </row>
    <row r="5965" spans="6:6" x14ac:dyDescent="0.25">
      <c r="F5965" s="5"/>
    </row>
    <row r="5966" spans="6:6" x14ac:dyDescent="0.25">
      <c r="F5966" s="5"/>
    </row>
    <row r="5967" spans="6:6" x14ac:dyDescent="0.25">
      <c r="F5967" s="5"/>
    </row>
    <row r="5968" spans="6:6" x14ac:dyDescent="0.25">
      <c r="F5968" s="5"/>
    </row>
    <row r="5969" spans="6:6" x14ac:dyDescent="0.25">
      <c r="F5969" s="5"/>
    </row>
    <row r="5970" spans="6:6" x14ac:dyDescent="0.25">
      <c r="F5970" s="5"/>
    </row>
    <row r="5971" spans="6:6" x14ac:dyDescent="0.25">
      <c r="F5971" s="5"/>
    </row>
    <row r="5972" spans="6:6" x14ac:dyDescent="0.25">
      <c r="F5972" s="5"/>
    </row>
    <row r="5973" spans="6:6" x14ac:dyDescent="0.25">
      <c r="F5973" s="5"/>
    </row>
    <row r="5974" spans="6:6" x14ac:dyDescent="0.25">
      <c r="F5974" s="5"/>
    </row>
    <row r="5975" spans="6:6" x14ac:dyDescent="0.25">
      <c r="F5975" s="5"/>
    </row>
    <row r="5976" spans="6:6" x14ac:dyDescent="0.25">
      <c r="F5976" s="5"/>
    </row>
    <row r="5977" spans="6:6" x14ac:dyDescent="0.25">
      <c r="F5977" s="5"/>
    </row>
    <row r="5978" spans="6:6" x14ac:dyDescent="0.25">
      <c r="F5978" s="5"/>
    </row>
    <row r="5979" spans="6:6" x14ac:dyDescent="0.25">
      <c r="F5979" s="5"/>
    </row>
    <row r="5980" spans="6:6" x14ac:dyDescent="0.25">
      <c r="F5980" s="5"/>
    </row>
    <row r="5981" spans="6:6" x14ac:dyDescent="0.25">
      <c r="F5981" s="5"/>
    </row>
    <row r="5982" spans="6:6" x14ac:dyDescent="0.25">
      <c r="F5982" s="5"/>
    </row>
    <row r="5983" spans="6:6" x14ac:dyDescent="0.25">
      <c r="F5983" s="5"/>
    </row>
    <row r="5984" spans="6:6" x14ac:dyDescent="0.25">
      <c r="F5984" s="5"/>
    </row>
    <row r="5985" spans="6:6" x14ac:dyDescent="0.25">
      <c r="F5985" s="5"/>
    </row>
    <row r="5986" spans="6:6" x14ac:dyDescent="0.25">
      <c r="F5986" s="5"/>
    </row>
    <row r="5987" spans="6:6" x14ac:dyDescent="0.25">
      <c r="F5987" s="5"/>
    </row>
    <row r="5988" spans="6:6" x14ac:dyDescent="0.25">
      <c r="F5988" s="5"/>
    </row>
    <row r="5989" spans="6:6" x14ac:dyDescent="0.25">
      <c r="F5989" s="5"/>
    </row>
    <row r="5990" spans="6:6" x14ac:dyDescent="0.25">
      <c r="F5990" s="5"/>
    </row>
    <row r="5991" spans="6:6" x14ac:dyDescent="0.25">
      <c r="F5991" s="5"/>
    </row>
    <row r="5992" spans="6:6" x14ac:dyDescent="0.25">
      <c r="F5992" s="5"/>
    </row>
    <row r="5993" spans="6:6" x14ac:dyDescent="0.25">
      <c r="F5993" s="5"/>
    </row>
    <row r="5994" spans="6:6" x14ac:dyDescent="0.25">
      <c r="F5994" s="5"/>
    </row>
    <row r="5995" spans="6:6" x14ac:dyDescent="0.25">
      <c r="F5995" s="5"/>
    </row>
    <row r="5996" spans="6:6" x14ac:dyDescent="0.25">
      <c r="F5996" s="5"/>
    </row>
    <row r="5997" spans="6:6" x14ac:dyDescent="0.25">
      <c r="F5997" s="5"/>
    </row>
    <row r="5998" spans="6:6" x14ac:dyDescent="0.25">
      <c r="F5998" s="5"/>
    </row>
    <row r="5999" spans="6:6" x14ac:dyDescent="0.25">
      <c r="F5999" s="5"/>
    </row>
    <row r="6000" spans="6:6" x14ac:dyDescent="0.25">
      <c r="F6000" s="5"/>
    </row>
    <row r="6001" spans="6:6" x14ac:dyDescent="0.25">
      <c r="F6001" s="5"/>
    </row>
    <row r="6002" spans="6:6" x14ac:dyDescent="0.25">
      <c r="F6002" s="5"/>
    </row>
    <row r="6003" spans="6:6" x14ac:dyDescent="0.25">
      <c r="F6003" s="5"/>
    </row>
    <row r="6004" spans="6:6" x14ac:dyDescent="0.25">
      <c r="F6004" s="5"/>
    </row>
    <row r="6005" spans="6:6" x14ac:dyDescent="0.25">
      <c r="F6005" s="5"/>
    </row>
    <row r="6006" spans="6:6" x14ac:dyDescent="0.25">
      <c r="F6006" s="5"/>
    </row>
    <row r="6007" spans="6:6" x14ac:dyDescent="0.25">
      <c r="F6007" s="5"/>
    </row>
    <row r="6008" spans="6:6" x14ac:dyDescent="0.25">
      <c r="F6008" s="5"/>
    </row>
    <row r="6009" spans="6:6" x14ac:dyDescent="0.25">
      <c r="F6009" s="5"/>
    </row>
    <row r="6010" spans="6:6" x14ac:dyDescent="0.25">
      <c r="F6010" s="5"/>
    </row>
    <row r="6011" spans="6:6" x14ac:dyDescent="0.25">
      <c r="F6011" s="5"/>
    </row>
    <row r="6012" spans="6:6" x14ac:dyDescent="0.25">
      <c r="F6012" s="5"/>
    </row>
    <row r="6013" spans="6:6" x14ac:dyDescent="0.25">
      <c r="F6013" s="5"/>
    </row>
    <row r="6014" spans="6:6" x14ac:dyDescent="0.25">
      <c r="F6014" s="5"/>
    </row>
    <row r="6015" spans="6:6" x14ac:dyDescent="0.25">
      <c r="F6015" s="5"/>
    </row>
    <row r="6016" spans="6:6" x14ac:dyDescent="0.25">
      <c r="F6016" s="5"/>
    </row>
    <row r="6017" spans="6:6" x14ac:dyDescent="0.25">
      <c r="F6017" s="5"/>
    </row>
    <row r="6018" spans="6:6" x14ac:dyDescent="0.25">
      <c r="F6018" s="5"/>
    </row>
    <row r="6019" spans="6:6" x14ac:dyDescent="0.25">
      <c r="F6019" s="5"/>
    </row>
    <row r="6020" spans="6:6" x14ac:dyDescent="0.25">
      <c r="F6020" s="5"/>
    </row>
    <row r="6021" spans="6:6" x14ac:dyDescent="0.25">
      <c r="F6021" s="5"/>
    </row>
    <row r="6022" spans="6:6" x14ac:dyDescent="0.25">
      <c r="F6022" s="5"/>
    </row>
    <row r="6023" spans="6:6" x14ac:dyDescent="0.25">
      <c r="F6023" s="5"/>
    </row>
    <row r="6024" spans="6:6" x14ac:dyDescent="0.25">
      <c r="F6024" s="5"/>
    </row>
    <row r="6025" spans="6:6" x14ac:dyDescent="0.25">
      <c r="F6025" s="5"/>
    </row>
    <row r="6026" spans="6:6" x14ac:dyDescent="0.25">
      <c r="F6026" s="5"/>
    </row>
    <row r="6027" spans="6:6" x14ac:dyDescent="0.25">
      <c r="F6027" s="5"/>
    </row>
    <row r="6028" spans="6:6" x14ac:dyDescent="0.25">
      <c r="F6028" s="5"/>
    </row>
    <row r="6029" spans="6:6" x14ac:dyDescent="0.25">
      <c r="F6029" s="5"/>
    </row>
    <row r="6030" spans="6:6" x14ac:dyDescent="0.25">
      <c r="F6030" s="5"/>
    </row>
    <row r="6031" spans="6:6" x14ac:dyDescent="0.25">
      <c r="F6031" s="5"/>
    </row>
    <row r="6032" spans="6:6" x14ac:dyDescent="0.25">
      <c r="F6032" s="5"/>
    </row>
    <row r="6033" spans="6:6" x14ac:dyDescent="0.25">
      <c r="F6033" s="5"/>
    </row>
    <row r="6034" spans="6:6" x14ac:dyDescent="0.25">
      <c r="F6034" s="5"/>
    </row>
    <row r="6035" spans="6:6" x14ac:dyDescent="0.25">
      <c r="F6035" s="5"/>
    </row>
    <row r="6036" spans="6:6" x14ac:dyDescent="0.25">
      <c r="F6036" s="5"/>
    </row>
    <row r="6037" spans="6:6" x14ac:dyDescent="0.25">
      <c r="F6037" s="5"/>
    </row>
    <row r="6038" spans="6:6" x14ac:dyDescent="0.25">
      <c r="F6038" s="5"/>
    </row>
    <row r="6039" spans="6:6" x14ac:dyDescent="0.25">
      <c r="F6039" s="5"/>
    </row>
    <row r="6040" spans="6:6" x14ac:dyDescent="0.25">
      <c r="F6040" s="5"/>
    </row>
    <row r="6041" spans="6:6" x14ac:dyDescent="0.25">
      <c r="F6041" s="5"/>
    </row>
    <row r="6042" spans="6:6" x14ac:dyDescent="0.25">
      <c r="F6042" s="5"/>
    </row>
    <row r="6043" spans="6:6" x14ac:dyDescent="0.25">
      <c r="F6043" s="5"/>
    </row>
    <row r="6044" spans="6:6" x14ac:dyDescent="0.25">
      <c r="F6044" s="5"/>
    </row>
    <row r="6045" spans="6:6" x14ac:dyDescent="0.25">
      <c r="F6045" s="5"/>
    </row>
    <row r="6046" spans="6:6" x14ac:dyDescent="0.25">
      <c r="F6046" s="5"/>
    </row>
    <row r="6047" spans="6:6" x14ac:dyDescent="0.25">
      <c r="F6047" s="5"/>
    </row>
    <row r="6048" spans="6:6" x14ac:dyDescent="0.25">
      <c r="F6048" s="5"/>
    </row>
    <row r="6049" spans="6:6" x14ac:dyDescent="0.25">
      <c r="F6049" s="5"/>
    </row>
    <row r="6050" spans="6:6" x14ac:dyDescent="0.25">
      <c r="F6050" s="5"/>
    </row>
    <row r="6051" spans="6:6" x14ac:dyDescent="0.25">
      <c r="F6051" s="5"/>
    </row>
    <row r="6052" spans="6:6" x14ac:dyDescent="0.25">
      <c r="F6052" s="5"/>
    </row>
    <row r="6053" spans="6:6" x14ac:dyDescent="0.25">
      <c r="F6053" s="5"/>
    </row>
    <row r="6054" spans="6:6" x14ac:dyDescent="0.25">
      <c r="F6054" s="5"/>
    </row>
    <row r="6055" spans="6:6" x14ac:dyDescent="0.25">
      <c r="F6055" s="5"/>
    </row>
    <row r="6056" spans="6:6" x14ac:dyDescent="0.25">
      <c r="F6056" s="5"/>
    </row>
    <row r="6057" spans="6:6" x14ac:dyDescent="0.25">
      <c r="F6057" s="5"/>
    </row>
    <row r="6058" spans="6:6" x14ac:dyDescent="0.25">
      <c r="F6058" s="5"/>
    </row>
    <row r="6059" spans="6:6" x14ac:dyDescent="0.25">
      <c r="F6059" s="5"/>
    </row>
    <row r="6060" spans="6:6" x14ac:dyDescent="0.25">
      <c r="F6060" s="5"/>
    </row>
    <row r="6061" spans="6:6" x14ac:dyDescent="0.25">
      <c r="F6061" s="5"/>
    </row>
    <row r="6062" spans="6:6" x14ac:dyDescent="0.25">
      <c r="F6062" s="5"/>
    </row>
    <row r="6063" spans="6:6" x14ac:dyDescent="0.25">
      <c r="F6063" s="5"/>
    </row>
    <row r="6064" spans="6:6" x14ac:dyDescent="0.25">
      <c r="F6064" s="5"/>
    </row>
    <row r="6065" spans="6:6" x14ac:dyDescent="0.25">
      <c r="F6065" s="5"/>
    </row>
    <row r="6066" spans="6:6" x14ac:dyDescent="0.25">
      <c r="F6066" s="5"/>
    </row>
    <row r="6067" spans="6:6" x14ac:dyDescent="0.25">
      <c r="F6067" s="5"/>
    </row>
    <row r="6068" spans="6:6" x14ac:dyDescent="0.25">
      <c r="F6068" s="5"/>
    </row>
    <row r="6069" spans="6:6" x14ac:dyDescent="0.25">
      <c r="F6069" s="5"/>
    </row>
    <row r="6070" spans="6:6" x14ac:dyDescent="0.25">
      <c r="F6070" s="5"/>
    </row>
    <row r="6071" spans="6:6" x14ac:dyDescent="0.25">
      <c r="F6071" s="5"/>
    </row>
    <row r="6072" spans="6:6" x14ac:dyDescent="0.25">
      <c r="F6072" s="5"/>
    </row>
    <row r="6073" spans="6:6" x14ac:dyDescent="0.25">
      <c r="F6073" s="5"/>
    </row>
    <row r="6074" spans="6:6" x14ac:dyDescent="0.25">
      <c r="F6074" s="5"/>
    </row>
    <row r="6075" spans="6:6" x14ac:dyDescent="0.25">
      <c r="F6075" s="5"/>
    </row>
    <row r="6076" spans="6:6" x14ac:dyDescent="0.25">
      <c r="F6076" s="5"/>
    </row>
    <row r="6077" spans="6:6" x14ac:dyDescent="0.25">
      <c r="F6077" s="5"/>
    </row>
    <row r="6078" spans="6:6" x14ac:dyDescent="0.25">
      <c r="F6078" s="5"/>
    </row>
    <row r="6079" spans="6:6" x14ac:dyDescent="0.25">
      <c r="F6079" s="5"/>
    </row>
    <row r="6080" spans="6:6" x14ac:dyDescent="0.25">
      <c r="F6080" s="5"/>
    </row>
    <row r="6081" spans="6:6" x14ac:dyDescent="0.25">
      <c r="F6081" s="5"/>
    </row>
    <row r="6082" spans="6:6" x14ac:dyDescent="0.25">
      <c r="F6082" s="5"/>
    </row>
    <row r="6083" spans="6:6" x14ac:dyDescent="0.25">
      <c r="F6083" s="5"/>
    </row>
    <row r="6084" spans="6:6" x14ac:dyDescent="0.25">
      <c r="F6084" s="5"/>
    </row>
    <row r="6085" spans="6:6" x14ac:dyDescent="0.25">
      <c r="F6085" s="5"/>
    </row>
    <row r="6086" spans="6:6" x14ac:dyDescent="0.25">
      <c r="F6086" s="5"/>
    </row>
    <row r="6087" spans="6:6" x14ac:dyDescent="0.25">
      <c r="F6087" s="5"/>
    </row>
    <row r="6088" spans="6:6" x14ac:dyDescent="0.25">
      <c r="F6088" s="5"/>
    </row>
    <row r="6089" spans="6:6" x14ac:dyDescent="0.25">
      <c r="F6089" s="5"/>
    </row>
    <row r="6090" spans="6:6" x14ac:dyDescent="0.25">
      <c r="F6090" s="5"/>
    </row>
    <row r="6091" spans="6:6" x14ac:dyDescent="0.25">
      <c r="F6091" s="5"/>
    </row>
    <row r="6092" spans="6:6" x14ac:dyDescent="0.25">
      <c r="F6092" s="5"/>
    </row>
    <row r="6093" spans="6:6" x14ac:dyDescent="0.25">
      <c r="F6093" s="5"/>
    </row>
    <row r="6094" spans="6:6" x14ac:dyDescent="0.25">
      <c r="F6094" s="5"/>
    </row>
    <row r="6095" spans="6:6" x14ac:dyDescent="0.25">
      <c r="F6095" s="5"/>
    </row>
    <row r="6096" spans="6:6" x14ac:dyDescent="0.25">
      <c r="F6096" s="5"/>
    </row>
    <row r="6097" spans="6:6" x14ac:dyDescent="0.25">
      <c r="F6097" s="5"/>
    </row>
    <row r="6098" spans="6:6" x14ac:dyDescent="0.25">
      <c r="F6098" s="5"/>
    </row>
    <row r="6099" spans="6:6" x14ac:dyDescent="0.25">
      <c r="F6099" s="5"/>
    </row>
    <row r="6100" spans="6:6" x14ac:dyDescent="0.25">
      <c r="F6100" s="5"/>
    </row>
    <row r="6101" spans="6:6" x14ac:dyDescent="0.25">
      <c r="F6101" s="5"/>
    </row>
    <row r="6102" spans="6:6" x14ac:dyDescent="0.25">
      <c r="F6102" s="5"/>
    </row>
    <row r="6103" spans="6:6" x14ac:dyDescent="0.25">
      <c r="F6103" s="5"/>
    </row>
    <row r="6104" spans="6:6" x14ac:dyDescent="0.25">
      <c r="F6104" s="5"/>
    </row>
    <row r="6105" spans="6:6" x14ac:dyDescent="0.25">
      <c r="F6105" s="5"/>
    </row>
    <row r="6106" spans="6:6" x14ac:dyDescent="0.25">
      <c r="F6106" s="5"/>
    </row>
    <row r="6107" spans="6:6" x14ac:dyDescent="0.25">
      <c r="F6107" s="5"/>
    </row>
    <row r="6108" spans="6:6" x14ac:dyDescent="0.25">
      <c r="F6108" s="5"/>
    </row>
    <row r="6109" spans="6:6" x14ac:dyDescent="0.25">
      <c r="F6109" s="5"/>
    </row>
    <row r="6110" spans="6:6" x14ac:dyDescent="0.25">
      <c r="F6110" s="5"/>
    </row>
    <row r="6111" spans="6:6" x14ac:dyDescent="0.25">
      <c r="F6111" s="5"/>
    </row>
    <row r="6112" spans="6:6" x14ac:dyDescent="0.25">
      <c r="F6112" s="5"/>
    </row>
    <row r="6113" spans="6:6" x14ac:dyDescent="0.25">
      <c r="F6113" s="5"/>
    </row>
    <row r="6114" spans="6:6" x14ac:dyDescent="0.25">
      <c r="F6114" s="5"/>
    </row>
    <row r="6115" spans="6:6" x14ac:dyDescent="0.25">
      <c r="F6115" s="5"/>
    </row>
    <row r="6116" spans="6:6" x14ac:dyDescent="0.25">
      <c r="F6116" s="5"/>
    </row>
    <row r="6117" spans="6:6" x14ac:dyDescent="0.25">
      <c r="F6117" s="5"/>
    </row>
    <row r="6118" spans="6:6" x14ac:dyDescent="0.25">
      <c r="F6118" s="5"/>
    </row>
    <row r="6119" spans="6:6" x14ac:dyDescent="0.25">
      <c r="F6119" s="5"/>
    </row>
    <row r="6120" spans="6:6" x14ac:dyDescent="0.25">
      <c r="F6120" s="5"/>
    </row>
    <row r="6121" spans="6:6" x14ac:dyDescent="0.25">
      <c r="F6121" s="5"/>
    </row>
    <row r="6122" spans="6:6" x14ac:dyDescent="0.25">
      <c r="F6122" s="5"/>
    </row>
    <row r="6123" spans="6:6" x14ac:dyDescent="0.25">
      <c r="F6123" s="5"/>
    </row>
    <row r="6124" spans="6:6" x14ac:dyDescent="0.25">
      <c r="F6124" s="5"/>
    </row>
    <row r="6125" spans="6:6" x14ac:dyDescent="0.25">
      <c r="F6125" s="5"/>
    </row>
    <row r="6126" spans="6:6" x14ac:dyDescent="0.25">
      <c r="F6126" s="5"/>
    </row>
    <row r="6127" spans="6:6" x14ac:dyDescent="0.25">
      <c r="F6127" s="5"/>
    </row>
    <row r="6128" spans="6:6" x14ac:dyDescent="0.25">
      <c r="F6128" s="5"/>
    </row>
    <row r="6129" spans="6:6" x14ac:dyDescent="0.25">
      <c r="F6129" s="5"/>
    </row>
    <row r="6130" spans="6:6" x14ac:dyDescent="0.25">
      <c r="F6130" s="5"/>
    </row>
    <row r="6131" spans="6:6" x14ac:dyDescent="0.25">
      <c r="F6131" s="5"/>
    </row>
    <row r="6132" spans="6:6" x14ac:dyDescent="0.25">
      <c r="F6132" s="5"/>
    </row>
    <row r="6133" spans="6:6" x14ac:dyDescent="0.25">
      <c r="F6133" s="5"/>
    </row>
    <row r="6134" spans="6:6" x14ac:dyDescent="0.25">
      <c r="F6134" s="5"/>
    </row>
    <row r="6135" spans="6:6" x14ac:dyDescent="0.25">
      <c r="F6135" s="5"/>
    </row>
    <row r="6136" spans="6:6" x14ac:dyDescent="0.25">
      <c r="F6136" s="5"/>
    </row>
    <row r="6137" spans="6:6" x14ac:dyDescent="0.25">
      <c r="F6137" s="5"/>
    </row>
    <row r="6138" spans="6:6" x14ac:dyDescent="0.25">
      <c r="F6138" s="5"/>
    </row>
    <row r="6139" spans="6:6" x14ac:dyDescent="0.25">
      <c r="F6139" s="5"/>
    </row>
    <row r="6140" spans="6:6" x14ac:dyDescent="0.25">
      <c r="F6140" s="5"/>
    </row>
    <row r="6141" spans="6:6" x14ac:dyDescent="0.25">
      <c r="F6141" s="5"/>
    </row>
    <row r="6142" spans="6:6" x14ac:dyDescent="0.25">
      <c r="F6142" s="5"/>
    </row>
    <row r="6143" spans="6:6" x14ac:dyDescent="0.25">
      <c r="F6143" s="5"/>
    </row>
    <row r="6144" spans="6:6" x14ac:dyDescent="0.25">
      <c r="F6144" s="5"/>
    </row>
    <row r="6145" spans="6:6" x14ac:dyDescent="0.25">
      <c r="F6145" s="5"/>
    </row>
    <row r="6146" spans="6:6" x14ac:dyDescent="0.25">
      <c r="F6146" s="5"/>
    </row>
    <row r="6147" spans="6:6" x14ac:dyDescent="0.25">
      <c r="F6147" s="5"/>
    </row>
    <row r="6148" spans="6:6" x14ac:dyDescent="0.25">
      <c r="F6148" s="5"/>
    </row>
    <row r="6149" spans="6:6" x14ac:dyDescent="0.25">
      <c r="F6149" s="5"/>
    </row>
    <row r="6150" spans="6:6" x14ac:dyDescent="0.25">
      <c r="F6150" s="5"/>
    </row>
    <row r="6151" spans="6:6" x14ac:dyDescent="0.25">
      <c r="F6151" s="5"/>
    </row>
    <row r="6152" spans="6:6" x14ac:dyDescent="0.25">
      <c r="F6152" s="5"/>
    </row>
    <row r="6153" spans="6:6" x14ac:dyDescent="0.25">
      <c r="F6153" s="5"/>
    </row>
    <row r="6154" spans="6:6" x14ac:dyDescent="0.25">
      <c r="F6154" s="5"/>
    </row>
    <row r="6155" spans="6:6" x14ac:dyDescent="0.25">
      <c r="F6155" s="5"/>
    </row>
    <row r="6156" spans="6:6" x14ac:dyDescent="0.25">
      <c r="F6156" s="5"/>
    </row>
    <row r="6157" spans="6:6" x14ac:dyDescent="0.25">
      <c r="F6157" s="5"/>
    </row>
    <row r="6158" spans="6:6" x14ac:dyDescent="0.25">
      <c r="F6158" s="5"/>
    </row>
    <row r="6159" spans="6:6" x14ac:dyDescent="0.25">
      <c r="F6159" s="5"/>
    </row>
    <row r="6160" spans="6:6" x14ac:dyDescent="0.25">
      <c r="F6160" s="5"/>
    </row>
    <row r="6161" spans="6:6" x14ac:dyDescent="0.25">
      <c r="F6161" s="5"/>
    </row>
    <row r="6162" spans="6:6" x14ac:dyDescent="0.25">
      <c r="F6162" s="5"/>
    </row>
    <row r="6163" spans="6:6" x14ac:dyDescent="0.25">
      <c r="F6163" s="5"/>
    </row>
    <row r="6164" spans="6:6" x14ac:dyDescent="0.25">
      <c r="F6164" s="5"/>
    </row>
    <row r="6165" spans="6:6" x14ac:dyDescent="0.25">
      <c r="F6165" s="5"/>
    </row>
    <row r="6166" spans="6:6" x14ac:dyDescent="0.25">
      <c r="F6166" s="5"/>
    </row>
    <row r="6167" spans="6:6" x14ac:dyDescent="0.25">
      <c r="F6167" s="5"/>
    </row>
    <row r="6168" spans="6:6" x14ac:dyDescent="0.25">
      <c r="F6168" s="5"/>
    </row>
    <row r="6169" spans="6:6" x14ac:dyDescent="0.25">
      <c r="F6169" s="5"/>
    </row>
    <row r="6170" spans="6:6" x14ac:dyDescent="0.25">
      <c r="F6170" s="5"/>
    </row>
    <row r="6171" spans="6:6" x14ac:dyDescent="0.25">
      <c r="F6171" s="5"/>
    </row>
    <row r="6172" spans="6:6" x14ac:dyDescent="0.25">
      <c r="F6172" s="5"/>
    </row>
    <row r="6173" spans="6:6" x14ac:dyDescent="0.25">
      <c r="F6173" s="5"/>
    </row>
    <row r="6174" spans="6:6" x14ac:dyDescent="0.25">
      <c r="F6174" s="5"/>
    </row>
    <row r="6175" spans="6:6" x14ac:dyDescent="0.25">
      <c r="F6175" s="5"/>
    </row>
    <row r="6176" spans="6:6" x14ac:dyDescent="0.25">
      <c r="F6176" s="5"/>
    </row>
    <row r="6177" spans="6:6" x14ac:dyDescent="0.25">
      <c r="F6177" s="5"/>
    </row>
    <row r="6178" spans="6:6" x14ac:dyDescent="0.25">
      <c r="F6178" s="5"/>
    </row>
    <row r="6179" spans="6:6" x14ac:dyDescent="0.25">
      <c r="F6179" s="5"/>
    </row>
    <row r="6180" spans="6:6" x14ac:dyDescent="0.25">
      <c r="F6180" s="5"/>
    </row>
    <row r="6181" spans="6:6" x14ac:dyDescent="0.25">
      <c r="F6181" s="5"/>
    </row>
    <row r="6182" spans="6:6" x14ac:dyDescent="0.25">
      <c r="F6182" s="5"/>
    </row>
    <row r="6183" spans="6:6" x14ac:dyDescent="0.25">
      <c r="F6183" s="5"/>
    </row>
    <row r="6184" spans="6:6" x14ac:dyDescent="0.25">
      <c r="F6184" s="5"/>
    </row>
    <row r="6185" spans="6:6" x14ac:dyDescent="0.25">
      <c r="F6185" s="5"/>
    </row>
    <row r="6186" spans="6:6" x14ac:dyDescent="0.25">
      <c r="F6186" s="5"/>
    </row>
    <row r="6187" spans="6:6" x14ac:dyDescent="0.25">
      <c r="F6187" s="5"/>
    </row>
    <row r="6188" spans="6:6" x14ac:dyDescent="0.25">
      <c r="F6188" s="5"/>
    </row>
    <row r="6189" spans="6:6" x14ac:dyDescent="0.25">
      <c r="F6189" s="5"/>
    </row>
    <row r="6190" spans="6:6" x14ac:dyDescent="0.25">
      <c r="F6190" s="5"/>
    </row>
    <row r="6191" spans="6:6" x14ac:dyDescent="0.25">
      <c r="F6191" s="5"/>
    </row>
    <row r="6192" spans="6:6" x14ac:dyDescent="0.25">
      <c r="F6192" s="5"/>
    </row>
    <row r="6193" spans="6:6" x14ac:dyDescent="0.25">
      <c r="F6193" s="5"/>
    </row>
    <row r="6194" spans="6:6" x14ac:dyDescent="0.25">
      <c r="F6194" s="5"/>
    </row>
    <row r="6195" spans="6:6" x14ac:dyDescent="0.25">
      <c r="F6195" s="5"/>
    </row>
    <row r="6196" spans="6:6" x14ac:dyDescent="0.25">
      <c r="F6196" s="5"/>
    </row>
    <row r="6197" spans="6:6" x14ac:dyDescent="0.25">
      <c r="F6197" s="5"/>
    </row>
    <row r="6198" spans="6:6" x14ac:dyDescent="0.25">
      <c r="F6198" s="5"/>
    </row>
    <row r="6199" spans="6:6" x14ac:dyDescent="0.25">
      <c r="F6199" s="5"/>
    </row>
    <row r="6200" spans="6:6" x14ac:dyDescent="0.25">
      <c r="F6200" s="5"/>
    </row>
    <row r="6201" spans="6:6" x14ac:dyDescent="0.25">
      <c r="F6201" s="5"/>
    </row>
    <row r="6202" spans="6:6" x14ac:dyDescent="0.25">
      <c r="F6202" s="5"/>
    </row>
    <row r="6203" spans="6:6" x14ac:dyDescent="0.25">
      <c r="F6203" s="5"/>
    </row>
    <row r="6204" spans="6:6" x14ac:dyDescent="0.25">
      <c r="F6204" s="5"/>
    </row>
    <row r="6205" spans="6:6" x14ac:dyDescent="0.25">
      <c r="F6205" s="5"/>
    </row>
    <row r="6206" spans="6:6" x14ac:dyDescent="0.25">
      <c r="F6206" s="5"/>
    </row>
    <row r="6207" spans="6:6" x14ac:dyDescent="0.25">
      <c r="F6207" s="5"/>
    </row>
    <row r="6208" spans="6:6" x14ac:dyDescent="0.25">
      <c r="F6208" s="5"/>
    </row>
    <row r="6209" spans="6:6" x14ac:dyDescent="0.25">
      <c r="F6209" s="5"/>
    </row>
    <row r="6210" spans="6:6" x14ac:dyDescent="0.25">
      <c r="F6210" s="5"/>
    </row>
    <row r="6211" spans="6:6" x14ac:dyDescent="0.25">
      <c r="F6211" s="5"/>
    </row>
    <row r="6212" spans="6:6" x14ac:dyDescent="0.25">
      <c r="F6212" s="5"/>
    </row>
    <row r="6213" spans="6:6" x14ac:dyDescent="0.25">
      <c r="F6213" s="5"/>
    </row>
    <row r="6214" spans="6:6" x14ac:dyDescent="0.25">
      <c r="F6214" s="5"/>
    </row>
    <row r="6215" spans="6:6" x14ac:dyDescent="0.25">
      <c r="F6215" s="5"/>
    </row>
    <row r="6216" spans="6:6" x14ac:dyDescent="0.25">
      <c r="F6216" s="5"/>
    </row>
    <row r="6217" spans="6:6" x14ac:dyDescent="0.25">
      <c r="F6217" s="5"/>
    </row>
    <row r="6218" spans="6:6" x14ac:dyDescent="0.25">
      <c r="F6218" s="5"/>
    </row>
    <row r="6219" spans="6:6" x14ac:dyDescent="0.25">
      <c r="F6219" s="5"/>
    </row>
    <row r="6220" spans="6:6" x14ac:dyDescent="0.25">
      <c r="F6220" s="5"/>
    </row>
    <row r="6221" spans="6:6" x14ac:dyDescent="0.25">
      <c r="F6221" s="5"/>
    </row>
    <row r="6222" spans="6:6" x14ac:dyDescent="0.25">
      <c r="F6222" s="5"/>
    </row>
    <row r="6223" spans="6:6" x14ac:dyDescent="0.25">
      <c r="F6223" s="5"/>
    </row>
    <row r="6224" spans="6:6" x14ac:dyDescent="0.25">
      <c r="F6224" s="5"/>
    </row>
    <row r="6225" spans="6:6" x14ac:dyDescent="0.25">
      <c r="F6225" s="5"/>
    </row>
    <row r="6226" spans="6:6" x14ac:dyDescent="0.25">
      <c r="F6226" s="5"/>
    </row>
    <row r="6227" spans="6:6" x14ac:dyDescent="0.25">
      <c r="F6227" s="5"/>
    </row>
    <row r="6228" spans="6:6" x14ac:dyDescent="0.25">
      <c r="F6228" s="5"/>
    </row>
    <row r="6229" spans="6:6" x14ac:dyDescent="0.25">
      <c r="F6229" s="5"/>
    </row>
    <row r="6230" spans="6:6" x14ac:dyDescent="0.25">
      <c r="F6230" s="5"/>
    </row>
    <row r="6231" spans="6:6" x14ac:dyDescent="0.25">
      <c r="F6231" s="5"/>
    </row>
    <row r="6232" spans="6:6" x14ac:dyDescent="0.25">
      <c r="F6232" s="5"/>
    </row>
    <row r="6233" spans="6:6" x14ac:dyDescent="0.25">
      <c r="F6233" s="5"/>
    </row>
    <row r="6234" spans="6:6" x14ac:dyDescent="0.25">
      <c r="F6234" s="5"/>
    </row>
    <row r="6235" spans="6:6" x14ac:dyDescent="0.25">
      <c r="F6235" s="5"/>
    </row>
    <row r="6236" spans="6:6" x14ac:dyDescent="0.25">
      <c r="F6236" s="5"/>
    </row>
    <row r="6237" spans="6:6" x14ac:dyDescent="0.25">
      <c r="F6237" s="5"/>
    </row>
    <row r="6238" spans="6:6" x14ac:dyDescent="0.25">
      <c r="F6238" s="5"/>
    </row>
    <row r="6239" spans="6:6" x14ac:dyDescent="0.25">
      <c r="F6239" s="5"/>
    </row>
    <row r="6240" spans="6:6" x14ac:dyDescent="0.25">
      <c r="F6240" s="5"/>
    </row>
    <row r="6241" spans="6:6" x14ac:dyDescent="0.25">
      <c r="F6241" s="5"/>
    </row>
    <row r="6242" spans="6:6" x14ac:dyDescent="0.25">
      <c r="F6242" s="5"/>
    </row>
    <row r="6243" spans="6:6" x14ac:dyDescent="0.25">
      <c r="F6243" s="5"/>
    </row>
    <row r="6244" spans="6:6" x14ac:dyDescent="0.25">
      <c r="F6244" s="5"/>
    </row>
    <row r="6245" spans="6:6" x14ac:dyDescent="0.25">
      <c r="F6245" s="5"/>
    </row>
    <row r="6246" spans="6:6" x14ac:dyDescent="0.25">
      <c r="F6246" s="5"/>
    </row>
    <row r="6247" spans="6:6" x14ac:dyDescent="0.25">
      <c r="F6247" s="5"/>
    </row>
    <row r="6248" spans="6:6" x14ac:dyDescent="0.25">
      <c r="F6248" s="5"/>
    </row>
    <row r="6249" spans="6:6" x14ac:dyDescent="0.25">
      <c r="F6249" s="5"/>
    </row>
    <row r="6250" spans="6:6" x14ac:dyDescent="0.25">
      <c r="F6250" s="5"/>
    </row>
    <row r="6251" spans="6:6" x14ac:dyDescent="0.25">
      <c r="F6251" s="5"/>
    </row>
    <row r="6252" spans="6:6" x14ac:dyDescent="0.25">
      <c r="F6252" s="5"/>
    </row>
    <row r="6253" spans="6:6" x14ac:dyDescent="0.25">
      <c r="F6253" s="5"/>
    </row>
    <row r="6254" spans="6:6" x14ac:dyDescent="0.25">
      <c r="F6254" s="5"/>
    </row>
    <row r="6255" spans="6:6" x14ac:dyDescent="0.25">
      <c r="F6255" s="5"/>
    </row>
    <row r="6256" spans="6:6" x14ac:dyDescent="0.25">
      <c r="F6256" s="5"/>
    </row>
    <row r="6257" spans="6:6" x14ac:dyDescent="0.25">
      <c r="F6257" s="5"/>
    </row>
    <row r="6258" spans="6:6" x14ac:dyDescent="0.25">
      <c r="F6258" s="5"/>
    </row>
    <row r="6259" spans="6:6" x14ac:dyDescent="0.25">
      <c r="F6259" s="5"/>
    </row>
    <row r="6260" spans="6:6" x14ac:dyDescent="0.25">
      <c r="F6260" s="5"/>
    </row>
    <row r="6261" spans="6:6" x14ac:dyDescent="0.25">
      <c r="F6261" s="5"/>
    </row>
    <row r="6262" spans="6:6" x14ac:dyDescent="0.25">
      <c r="F6262" s="5"/>
    </row>
    <row r="6263" spans="6:6" x14ac:dyDescent="0.25">
      <c r="F6263" s="5"/>
    </row>
    <row r="6264" spans="6:6" x14ac:dyDescent="0.25">
      <c r="F6264" s="5"/>
    </row>
    <row r="6265" spans="6:6" x14ac:dyDescent="0.25">
      <c r="F6265" s="5"/>
    </row>
    <row r="6266" spans="6:6" x14ac:dyDescent="0.25">
      <c r="F6266" s="5"/>
    </row>
    <row r="6267" spans="6:6" x14ac:dyDescent="0.25">
      <c r="F6267" s="5"/>
    </row>
    <row r="6268" spans="6:6" x14ac:dyDescent="0.25">
      <c r="F6268" s="5"/>
    </row>
    <row r="6269" spans="6:6" x14ac:dyDescent="0.25">
      <c r="F6269" s="5"/>
    </row>
    <row r="6270" spans="6:6" x14ac:dyDescent="0.25">
      <c r="F6270" s="5"/>
    </row>
    <row r="6271" spans="6:6" x14ac:dyDescent="0.25">
      <c r="F6271" s="5"/>
    </row>
    <row r="6272" spans="6:6" x14ac:dyDescent="0.25">
      <c r="F6272" s="5"/>
    </row>
    <row r="6273" spans="6:6" x14ac:dyDescent="0.25">
      <c r="F6273" s="5"/>
    </row>
    <row r="6274" spans="6:6" x14ac:dyDescent="0.25">
      <c r="F6274" s="5"/>
    </row>
    <row r="6275" spans="6:6" x14ac:dyDescent="0.25">
      <c r="F6275" s="5"/>
    </row>
    <row r="6276" spans="6:6" x14ac:dyDescent="0.25">
      <c r="F6276" s="5"/>
    </row>
    <row r="6277" spans="6:6" x14ac:dyDescent="0.25">
      <c r="F6277" s="5"/>
    </row>
    <row r="6278" spans="6:6" x14ac:dyDescent="0.25">
      <c r="F6278" s="5"/>
    </row>
    <row r="6279" spans="6:6" x14ac:dyDescent="0.25">
      <c r="F6279" s="5"/>
    </row>
    <row r="6280" spans="6:6" x14ac:dyDescent="0.25">
      <c r="F6280" s="5"/>
    </row>
    <row r="6281" spans="6:6" x14ac:dyDescent="0.25">
      <c r="F6281" s="5"/>
    </row>
    <row r="6282" spans="6:6" x14ac:dyDescent="0.25">
      <c r="F6282" s="5"/>
    </row>
    <row r="6283" spans="6:6" x14ac:dyDescent="0.25">
      <c r="F6283" s="5"/>
    </row>
    <row r="6284" spans="6:6" x14ac:dyDescent="0.25">
      <c r="F6284" s="5"/>
    </row>
    <row r="6285" spans="6:6" x14ac:dyDescent="0.25">
      <c r="F6285" s="5"/>
    </row>
    <row r="6286" spans="6:6" x14ac:dyDescent="0.25">
      <c r="F6286" s="5"/>
    </row>
    <row r="6287" spans="6:6" x14ac:dyDescent="0.25">
      <c r="F6287" s="5"/>
    </row>
    <row r="6288" spans="6:6" x14ac:dyDescent="0.25">
      <c r="F6288" s="5"/>
    </row>
    <row r="6289" spans="6:6" x14ac:dyDescent="0.25">
      <c r="F6289" s="5"/>
    </row>
    <row r="6290" spans="6:6" x14ac:dyDescent="0.25">
      <c r="F6290" s="5"/>
    </row>
    <row r="6291" spans="6:6" x14ac:dyDescent="0.25">
      <c r="F6291" s="5"/>
    </row>
    <row r="6292" spans="6:6" x14ac:dyDescent="0.25">
      <c r="F6292" s="5"/>
    </row>
    <row r="6293" spans="6:6" x14ac:dyDescent="0.25">
      <c r="F6293" s="5"/>
    </row>
    <row r="6294" spans="6:6" x14ac:dyDescent="0.25">
      <c r="F6294" s="5"/>
    </row>
    <row r="6295" spans="6:6" x14ac:dyDescent="0.25">
      <c r="F6295" s="5"/>
    </row>
    <row r="6296" spans="6:6" x14ac:dyDescent="0.25">
      <c r="F6296" s="5"/>
    </row>
    <row r="6297" spans="6:6" x14ac:dyDescent="0.25">
      <c r="F6297" s="5"/>
    </row>
    <row r="6298" spans="6:6" x14ac:dyDescent="0.25">
      <c r="F6298" s="5"/>
    </row>
    <row r="6299" spans="6:6" x14ac:dyDescent="0.25">
      <c r="F6299" s="5"/>
    </row>
    <row r="6300" spans="6:6" x14ac:dyDescent="0.25">
      <c r="F6300" s="5"/>
    </row>
    <row r="6301" spans="6:6" x14ac:dyDescent="0.25">
      <c r="F6301" s="5"/>
    </row>
    <row r="6302" spans="6:6" x14ac:dyDescent="0.25">
      <c r="F6302" s="5"/>
    </row>
    <row r="6303" spans="6:6" x14ac:dyDescent="0.25">
      <c r="F6303" s="5"/>
    </row>
    <row r="6304" spans="6:6" x14ac:dyDescent="0.25">
      <c r="F6304" s="5"/>
    </row>
    <row r="6305" spans="6:6" x14ac:dyDescent="0.25">
      <c r="F6305" s="5"/>
    </row>
    <row r="6306" spans="6:6" x14ac:dyDescent="0.25">
      <c r="F6306" s="5"/>
    </row>
    <row r="6307" spans="6:6" x14ac:dyDescent="0.25">
      <c r="F6307" s="5"/>
    </row>
    <row r="6308" spans="6:6" x14ac:dyDescent="0.25">
      <c r="F6308" s="5"/>
    </row>
    <row r="6309" spans="6:6" x14ac:dyDescent="0.25">
      <c r="F6309" s="5"/>
    </row>
    <row r="6310" spans="6:6" x14ac:dyDescent="0.25">
      <c r="F6310" s="5"/>
    </row>
    <row r="6311" spans="6:6" x14ac:dyDescent="0.25">
      <c r="F6311" s="5"/>
    </row>
    <row r="6312" spans="6:6" x14ac:dyDescent="0.25">
      <c r="F6312" s="5"/>
    </row>
    <row r="6313" spans="6:6" x14ac:dyDescent="0.25">
      <c r="F6313" s="5"/>
    </row>
    <row r="6314" spans="6:6" x14ac:dyDescent="0.25">
      <c r="F6314" s="5"/>
    </row>
    <row r="6315" spans="6:6" x14ac:dyDescent="0.25">
      <c r="F6315" s="5"/>
    </row>
    <row r="6316" spans="6:6" x14ac:dyDescent="0.25">
      <c r="F6316" s="5"/>
    </row>
    <row r="6317" spans="6:6" x14ac:dyDescent="0.25">
      <c r="F6317" s="5"/>
    </row>
    <row r="6318" spans="6:6" x14ac:dyDescent="0.25">
      <c r="F6318" s="5"/>
    </row>
    <row r="6319" spans="6:6" x14ac:dyDescent="0.25">
      <c r="F6319" s="5"/>
    </row>
    <row r="6320" spans="6:6" x14ac:dyDescent="0.25">
      <c r="F6320" s="5"/>
    </row>
    <row r="6321" spans="6:6" x14ac:dyDescent="0.25">
      <c r="F6321" s="5"/>
    </row>
    <row r="6322" spans="6:6" x14ac:dyDescent="0.25">
      <c r="F6322" s="5"/>
    </row>
    <row r="6323" spans="6:6" x14ac:dyDescent="0.25">
      <c r="F6323" s="5"/>
    </row>
    <row r="6324" spans="6:6" x14ac:dyDescent="0.25">
      <c r="F6324" s="5"/>
    </row>
    <row r="6325" spans="6:6" x14ac:dyDescent="0.25">
      <c r="F6325" s="5"/>
    </row>
    <row r="6326" spans="6:6" x14ac:dyDescent="0.25">
      <c r="F6326" s="5"/>
    </row>
    <row r="6327" spans="6:6" x14ac:dyDescent="0.25">
      <c r="F6327" s="5"/>
    </row>
    <row r="6328" spans="6:6" x14ac:dyDescent="0.25">
      <c r="F6328" s="5"/>
    </row>
    <row r="6329" spans="6:6" x14ac:dyDescent="0.25">
      <c r="F6329" s="5"/>
    </row>
    <row r="6330" spans="6:6" x14ac:dyDescent="0.25">
      <c r="F6330" s="5"/>
    </row>
    <row r="6331" spans="6:6" x14ac:dyDescent="0.25">
      <c r="F6331" s="5"/>
    </row>
    <row r="6332" spans="6:6" x14ac:dyDescent="0.25">
      <c r="F6332" s="5"/>
    </row>
    <row r="6333" spans="6:6" x14ac:dyDescent="0.25">
      <c r="F6333" s="5"/>
    </row>
    <row r="6334" spans="6:6" x14ac:dyDescent="0.25">
      <c r="F6334" s="5"/>
    </row>
    <row r="6335" spans="6:6" x14ac:dyDescent="0.25">
      <c r="F6335" s="5"/>
    </row>
    <row r="6336" spans="6:6" x14ac:dyDescent="0.25">
      <c r="F6336" s="5"/>
    </row>
    <row r="6337" spans="6:6" x14ac:dyDescent="0.25">
      <c r="F6337" s="5"/>
    </row>
    <row r="6338" spans="6:6" x14ac:dyDescent="0.25">
      <c r="F6338" s="5"/>
    </row>
    <row r="6339" spans="6:6" x14ac:dyDescent="0.25">
      <c r="F6339" s="5"/>
    </row>
    <row r="6340" spans="6:6" x14ac:dyDescent="0.25">
      <c r="F6340" s="5"/>
    </row>
    <row r="6341" spans="6:6" x14ac:dyDescent="0.25">
      <c r="F6341" s="5"/>
    </row>
    <row r="6342" spans="6:6" x14ac:dyDescent="0.25">
      <c r="F6342" s="5"/>
    </row>
    <row r="6343" spans="6:6" x14ac:dyDescent="0.25">
      <c r="F6343" s="5"/>
    </row>
    <row r="6344" spans="6:6" x14ac:dyDescent="0.25">
      <c r="F6344" s="5"/>
    </row>
    <row r="6345" spans="6:6" x14ac:dyDescent="0.25">
      <c r="F6345" s="5"/>
    </row>
    <row r="6346" spans="6:6" x14ac:dyDescent="0.25">
      <c r="F6346" s="5"/>
    </row>
    <row r="6347" spans="6:6" x14ac:dyDescent="0.25">
      <c r="F6347" s="5"/>
    </row>
    <row r="6348" spans="6:6" x14ac:dyDescent="0.25">
      <c r="F6348" s="5"/>
    </row>
    <row r="6349" spans="6:6" x14ac:dyDescent="0.25">
      <c r="F6349" s="5"/>
    </row>
    <row r="6350" spans="6:6" x14ac:dyDescent="0.25">
      <c r="F6350" s="5"/>
    </row>
    <row r="6351" spans="6:6" x14ac:dyDescent="0.25">
      <c r="F6351" s="5"/>
    </row>
    <row r="6352" spans="6:6" x14ac:dyDescent="0.25">
      <c r="F6352" s="5"/>
    </row>
    <row r="6353" spans="6:6" x14ac:dyDescent="0.25">
      <c r="F6353" s="5"/>
    </row>
    <row r="6354" spans="6:6" x14ac:dyDescent="0.25">
      <c r="F6354" s="5"/>
    </row>
    <row r="6355" spans="6:6" x14ac:dyDescent="0.25">
      <c r="F6355" s="5"/>
    </row>
    <row r="6356" spans="6:6" x14ac:dyDescent="0.25">
      <c r="F6356" s="5"/>
    </row>
    <row r="6357" spans="6:6" x14ac:dyDescent="0.25">
      <c r="F6357" s="5"/>
    </row>
    <row r="6358" spans="6:6" x14ac:dyDescent="0.25">
      <c r="F6358" s="5"/>
    </row>
    <row r="6359" spans="6:6" x14ac:dyDescent="0.25">
      <c r="F6359" s="5"/>
    </row>
    <row r="6360" spans="6:6" x14ac:dyDescent="0.25">
      <c r="F6360" s="5"/>
    </row>
    <row r="6361" spans="6:6" x14ac:dyDescent="0.25">
      <c r="F6361" s="5"/>
    </row>
    <row r="6362" spans="6:6" x14ac:dyDescent="0.25">
      <c r="F6362" s="5"/>
    </row>
    <row r="6363" spans="6:6" x14ac:dyDescent="0.25">
      <c r="F6363" s="5"/>
    </row>
    <row r="6364" spans="6:6" x14ac:dyDescent="0.25">
      <c r="F6364" s="5"/>
    </row>
    <row r="6365" spans="6:6" x14ac:dyDescent="0.25">
      <c r="F6365" s="5"/>
    </row>
    <row r="6366" spans="6:6" x14ac:dyDescent="0.25">
      <c r="F6366" s="5"/>
    </row>
    <row r="6367" spans="6:6" x14ac:dyDescent="0.25">
      <c r="F6367" s="5"/>
    </row>
    <row r="6368" spans="6:6" x14ac:dyDescent="0.25">
      <c r="F6368" s="5"/>
    </row>
    <row r="6369" spans="6:6" x14ac:dyDescent="0.25">
      <c r="F6369" s="5"/>
    </row>
    <row r="6370" spans="6:6" x14ac:dyDescent="0.25">
      <c r="F6370" s="5"/>
    </row>
    <row r="6371" spans="6:6" x14ac:dyDescent="0.25">
      <c r="F6371" s="5"/>
    </row>
    <row r="6372" spans="6:6" x14ac:dyDescent="0.25">
      <c r="F6372" s="5"/>
    </row>
    <row r="6373" spans="6:6" x14ac:dyDescent="0.25">
      <c r="F6373" s="5"/>
    </row>
    <row r="6374" spans="6:6" x14ac:dyDescent="0.25">
      <c r="F6374" s="5"/>
    </row>
    <row r="6375" spans="6:6" x14ac:dyDescent="0.25">
      <c r="F6375" s="5"/>
    </row>
    <row r="6376" spans="6:6" x14ac:dyDescent="0.25">
      <c r="F6376" s="5"/>
    </row>
    <row r="6377" spans="6:6" x14ac:dyDescent="0.25">
      <c r="F6377" s="5"/>
    </row>
    <row r="6378" spans="6:6" x14ac:dyDescent="0.25">
      <c r="F6378" s="5"/>
    </row>
    <row r="6379" spans="6:6" x14ac:dyDescent="0.25">
      <c r="F6379" s="5"/>
    </row>
    <row r="6380" spans="6:6" x14ac:dyDescent="0.25">
      <c r="F6380" s="5"/>
    </row>
    <row r="6381" spans="6:6" x14ac:dyDescent="0.25">
      <c r="F6381" s="5"/>
    </row>
    <row r="6382" spans="6:6" x14ac:dyDescent="0.25">
      <c r="F6382" s="5"/>
    </row>
    <row r="6383" spans="6:6" x14ac:dyDescent="0.25">
      <c r="F6383" s="5"/>
    </row>
    <row r="6384" spans="6:6" x14ac:dyDescent="0.25">
      <c r="F6384" s="5"/>
    </row>
    <row r="6385" spans="6:6" x14ac:dyDescent="0.25">
      <c r="F6385" s="5"/>
    </row>
    <row r="6386" spans="6:6" x14ac:dyDescent="0.25">
      <c r="F6386" s="5"/>
    </row>
    <row r="6387" spans="6:6" x14ac:dyDescent="0.25">
      <c r="F6387" s="5"/>
    </row>
    <row r="6388" spans="6:6" x14ac:dyDescent="0.25">
      <c r="F6388" s="5"/>
    </row>
    <row r="6389" spans="6:6" x14ac:dyDescent="0.25">
      <c r="F6389" s="5"/>
    </row>
    <row r="6390" spans="6:6" x14ac:dyDescent="0.25">
      <c r="F6390" s="5"/>
    </row>
    <row r="6391" spans="6:6" x14ac:dyDescent="0.25">
      <c r="F6391" s="5"/>
    </row>
    <row r="6392" spans="6:6" x14ac:dyDescent="0.25">
      <c r="F6392" s="5"/>
    </row>
    <row r="6393" spans="6:6" x14ac:dyDescent="0.25">
      <c r="F6393" s="5"/>
    </row>
    <row r="6394" spans="6:6" x14ac:dyDescent="0.25">
      <c r="F6394" s="5"/>
    </row>
    <row r="6395" spans="6:6" x14ac:dyDescent="0.25">
      <c r="F6395" s="5"/>
    </row>
    <row r="6396" spans="6:6" x14ac:dyDescent="0.25">
      <c r="F6396" s="5"/>
    </row>
    <row r="6397" spans="6:6" x14ac:dyDescent="0.25">
      <c r="F6397" s="5"/>
    </row>
    <row r="6398" spans="6:6" x14ac:dyDescent="0.25">
      <c r="F6398" s="5"/>
    </row>
    <row r="6399" spans="6:6" x14ac:dyDescent="0.25">
      <c r="F6399" s="5"/>
    </row>
    <row r="6400" spans="6:6" x14ac:dyDescent="0.25">
      <c r="F6400" s="5"/>
    </row>
    <row r="6401" spans="6:6" x14ac:dyDescent="0.25">
      <c r="F6401" s="5"/>
    </row>
    <row r="6402" spans="6:6" x14ac:dyDescent="0.25">
      <c r="F6402" s="5"/>
    </row>
    <row r="6403" spans="6:6" x14ac:dyDescent="0.25">
      <c r="F6403" s="5"/>
    </row>
    <row r="6404" spans="6:6" x14ac:dyDescent="0.25">
      <c r="F6404" s="5"/>
    </row>
    <row r="6405" spans="6:6" x14ac:dyDescent="0.25">
      <c r="F6405" s="5"/>
    </row>
    <row r="6406" spans="6:6" x14ac:dyDescent="0.25">
      <c r="F6406" s="5"/>
    </row>
    <row r="6407" spans="6:6" x14ac:dyDescent="0.25">
      <c r="F6407" s="5"/>
    </row>
    <row r="6408" spans="6:6" x14ac:dyDescent="0.25">
      <c r="F6408" s="5"/>
    </row>
    <row r="6409" spans="6:6" x14ac:dyDescent="0.25">
      <c r="F6409" s="5"/>
    </row>
    <row r="6410" spans="6:6" x14ac:dyDescent="0.25">
      <c r="F6410" s="5"/>
    </row>
    <row r="6411" spans="6:6" x14ac:dyDescent="0.25">
      <c r="F6411" s="5"/>
    </row>
    <row r="6412" spans="6:6" x14ac:dyDescent="0.25">
      <c r="F6412" s="5"/>
    </row>
    <row r="6413" spans="6:6" x14ac:dyDescent="0.25">
      <c r="F6413" s="5"/>
    </row>
    <row r="6414" spans="6:6" x14ac:dyDescent="0.25">
      <c r="F6414" s="5"/>
    </row>
    <row r="6415" spans="6:6" x14ac:dyDescent="0.25">
      <c r="F6415" s="5"/>
    </row>
    <row r="6416" spans="6:6" x14ac:dyDescent="0.25">
      <c r="F6416" s="5"/>
    </row>
    <row r="6417" spans="6:6" x14ac:dyDescent="0.25">
      <c r="F6417" s="5"/>
    </row>
    <row r="6418" spans="6:6" x14ac:dyDescent="0.25">
      <c r="F6418" s="5"/>
    </row>
    <row r="6419" spans="6:6" x14ac:dyDescent="0.25">
      <c r="F6419" s="5"/>
    </row>
    <row r="6420" spans="6:6" x14ac:dyDescent="0.25">
      <c r="F6420" s="5"/>
    </row>
    <row r="6421" spans="6:6" x14ac:dyDescent="0.25">
      <c r="F6421" s="5"/>
    </row>
    <row r="6422" spans="6:6" x14ac:dyDescent="0.25">
      <c r="F6422" s="5"/>
    </row>
    <row r="6423" spans="6:6" x14ac:dyDescent="0.25">
      <c r="F6423" s="5"/>
    </row>
    <row r="6424" spans="6:6" x14ac:dyDescent="0.25">
      <c r="F6424" s="5"/>
    </row>
    <row r="6425" spans="6:6" x14ac:dyDescent="0.25">
      <c r="F6425" s="5"/>
    </row>
    <row r="6426" spans="6:6" x14ac:dyDescent="0.25">
      <c r="F6426" s="5"/>
    </row>
    <row r="6427" spans="6:6" x14ac:dyDescent="0.25">
      <c r="F6427" s="5"/>
    </row>
    <row r="6428" spans="6:6" x14ac:dyDescent="0.25">
      <c r="F6428" s="5"/>
    </row>
    <row r="6429" spans="6:6" x14ac:dyDescent="0.25">
      <c r="F6429" s="5"/>
    </row>
    <row r="6430" spans="6:6" x14ac:dyDescent="0.25">
      <c r="F6430" s="5"/>
    </row>
    <row r="6431" spans="6:6" x14ac:dyDescent="0.25">
      <c r="F6431" s="5"/>
    </row>
    <row r="6432" spans="6:6" x14ac:dyDescent="0.25">
      <c r="F6432" s="5"/>
    </row>
    <row r="6433" spans="6:6" x14ac:dyDescent="0.25">
      <c r="F6433" s="5"/>
    </row>
    <row r="6434" spans="6:6" x14ac:dyDescent="0.25">
      <c r="F6434" s="5"/>
    </row>
    <row r="6435" spans="6:6" x14ac:dyDescent="0.25">
      <c r="F6435" s="5"/>
    </row>
    <row r="13077" spans="8:8" x14ac:dyDescent="0.25">
      <c r="H13077" t="s">
        <v>3749</v>
      </c>
    </row>
    <row r="13078" spans="8:8" x14ac:dyDescent="0.25">
      <c r="H13078" t="s">
        <v>3749</v>
      </c>
    </row>
    <row r="13079" spans="8:8" x14ac:dyDescent="0.25">
      <c r="H13079" t="s">
        <v>3749</v>
      </c>
    </row>
    <row r="13080" spans="8:8" x14ac:dyDescent="0.25">
      <c r="H13080" t="s">
        <v>3749</v>
      </c>
    </row>
    <row r="13081" spans="8:8" x14ac:dyDescent="0.25">
      <c r="H13081" t="s">
        <v>3749</v>
      </c>
    </row>
    <row r="13082" spans="8:8" x14ac:dyDescent="0.25">
      <c r="H13082" t="s">
        <v>3749</v>
      </c>
    </row>
    <row r="13083" spans="8:8" x14ac:dyDescent="0.25">
      <c r="H13083" t="s">
        <v>3749</v>
      </c>
    </row>
    <row r="13084" spans="8:8" x14ac:dyDescent="0.25">
      <c r="H13084" t="s">
        <v>3749</v>
      </c>
    </row>
    <row r="13085" spans="8:8" x14ac:dyDescent="0.25">
      <c r="H13085" t="s">
        <v>3749</v>
      </c>
    </row>
    <row r="13086" spans="8:8" x14ac:dyDescent="0.25">
      <c r="H13086" t="s">
        <v>3749</v>
      </c>
    </row>
    <row r="13087" spans="8:8" x14ac:dyDescent="0.25">
      <c r="H13087" t="s">
        <v>3749</v>
      </c>
    </row>
    <row r="13088" spans="8:8" x14ac:dyDescent="0.25">
      <c r="H13088" t="s">
        <v>3749</v>
      </c>
    </row>
    <row r="13089" spans="8:8" x14ac:dyDescent="0.25">
      <c r="H13089" t="s">
        <v>3749</v>
      </c>
    </row>
    <row r="13090" spans="8:8" x14ac:dyDescent="0.25">
      <c r="H13090" t="s">
        <v>3749</v>
      </c>
    </row>
    <row r="13091" spans="8:8" x14ac:dyDescent="0.25">
      <c r="H13091" t="s">
        <v>3749</v>
      </c>
    </row>
    <row r="13092" spans="8:8" x14ac:dyDescent="0.25">
      <c r="H13092" t="s">
        <v>3749</v>
      </c>
    </row>
    <row r="13093" spans="8:8" x14ac:dyDescent="0.25">
      <c r="H13093" t="s">
        <v>3749</v>
      </c>
    </row>
    <row r="13094" spans="8:8" x14ac:dyDescent="0.25">
      <c r="H13094" t="s">
        <v>3749</v>
      </c>
    </row>
    <row r="13095" spans="8:8" x14ac:dyDescent="0.25">
      <c r="H13095" t="s">
        <v>3749</v>
      </c>
    </row>
    <row r="13096" spans="8:8" x14ac:dyDescent="0.25">
      <c r="H13096" t="s">
        <v>3749</v>
      </c>
    </row>
    <row r="13097" spans="8:8" x14ac:dyDescent="0.25">
      <c r="H13097" t="s">
        <v>3749</v>
      </c>
    </row>
    <row r="13098" spans="8:8" x14ac:dyDescent="0.25">
      <c r="H13098" t="s">
        <v>3749</v>
      </c>
    </row>
    <row r="13099" spans="8:8" x14ac:dyDescent="0.25">
      <c r="H13099" t="s">
        <v>3749</v>
      </c>
    </row>
    <row r="13100" spans="8:8" x14ac:dyDescent="0.25">
      <c r="H13100" t="s">
        <v>3749</v>
      </c>
    </row>
    <row r="13101" spans="8:8" x14ac:dyDescent="0.25">
      <c r="H13101" t="s">
        <v>3749</v>
      </c>
    </row>
    <row r="13102" spans="8:8" x14ac:dyDescent="0.25">
      <c r="H13102" t="s">
        <v>3749</v>
      </c>
    </row>
    <row r="13103" spans="8:8" x14ac:dyDescent="0.25">
      <c r="H13103" t="s">
        <v>3749</v>
      </c>
    </row>
    <row r="13104" spans="8:8" x14ac:dyDescent="0.25">
      <c r="H13104" t="s">
        <v>3749</v>
      </c>
    </row>
    <row r="13105" spans="8:8" x14ac:dyDescent="0.25">
      <c r="H13105" t="s">
        <v>3749</v>
      </c>
    </row>
    <row r="13106" spans="8:8" x14ac:dyDescent="0.25">
      <c r="H13106" t="s">
        <v>3749</v>
      </c>
    </row>
    <row r="13107" spans="8:8" x14ac:dyDescent="0.25">
      <c r="H13107" t="s">
        <v>3749</v>
      </c>
    </row>
    <row r="13108" spans="8:8" x14ac:dyDescent="0.25">
      <c r="H13108" t="s">
        <v>3749</v>
      </c>
    </row>
    <row r="13109" spans="8:8" x14ac:dyDescent="0.25">
      <c r="H13109" t="s">
        <v>3749</v>
      </c>
    </row>
    <row r="13729" spans="8:8" x14ac:dyDescent="0.25">
      <c r="H13729" t="s">
        <v>3750</v>
      </c>
    </row>
    <row r="13730" spans="8:8" x14ac:dyDescent="0.25">
      <c r="H13730" t="s">
        <v>3750</v>
      </c>
    </row>
    <row r="13731" spans="8:8" x14ac:dyDescent="0.25">
      <c r="H13731" t="s">
        <v>3750</v>
      </c>
    </row>
    <row r="13732" spans="8:8" x14ac:dyDescent="0.25">
      <c r="H13732" t="s">
        <v>3750</v>
      </c>
    </row>
    <row r="13733" spans="8:8" x14ac:dyDescent="0.25">
      <c r="H13733" t="s">
        <v>3750</v>
      </c>
    </row>
    <row r="13734" spans="8:8" x14ac:dyDescent="0.25">
      <c r="H13734" t="s">
        <v>3750</v>
      </c>
    </row>
    <row r="13735" spans="8:8" x14ac:dyDescent="0.25">
      <c r="H13735" t="s">
        <v>3750</v>
      </c>
    </row>
    <row r="13736" spans="8:8" x14ac:dyDescent="0.25">
      <c r="H13736" t="s">
        <v>3750</v>
      </c>
    </row>
    <row r="13737" spans="8:8" x14ac:dyDescent="0.25">
      <c r="H13737" t="s">
        <v>3750</v>
      </c>
    </row>
    <row r="13738" spans="8:8" x14ac:dyDescent="0.25">
      <c r="H13738" t="s">
        <v>3750</v>
      </c>
    </row>
    <row r="13739" spans="8:8" x14ac:dyDescent="0.25">
      <c r="H13739" t="s">
        <v>3750</v>
      </c>
    </row>
    <row r="13740" spans="8:8" x14ac:dyDescent="0.25">
      <c r="H13740" t="s">
        <v>3750</v>
      </c>
    </row>
    <row r="13741" spans="8:8" x14ac:dyDescent="0.25">
      <c r="H13741" t="s">
        <v>3750</v>
      </c>
    </row>
    <row r="13742" spans="8:8" x14ac:dyDescent="0.25">
      <c r="H13742" t="s">
        <v>3750</v>
      </c>
    </row>
    <row r="13743" spans="8:8" x14ac:dyDescent="0.25">
      <c r="H13743" t="s">
        <v>3750</v>
      </c>
    </row>
    <row r="13744" spans="8:8" x14ac:dyDescent="0.25">
      <c r="H13744" t="s">
        <v>3750</v>
      </c>
    </row>
    <row r="13745" spans="8:8" x14ac:dyDescent="0.25">
      <c r="H13745" t="s">
        <v>3750</v>
      </c>
    </row>
    <row r="13746" spans="8:8" x14ac:dyDescent="0.25">
      <c r="H13746" t="s">
        <v>3750</v>
      </c>
    </row>
    <row r="13747" spans="8:8" x14ac:dyDescent="0.25">
      <c r="H13747" t="s">
        <v>3750</v>
      </c>
    </row>
    <row r="13748" spans="8:8" x14ac:dyDescent="0.25">
      <c r="H13748" t="s">
        <v>3750</v>
      </c>
    </row>
    <row r="13749" spans="8:8" x14ac:dyDescent="0.25">
      <c r="H13749" t="s">
        <v>3750</v>
      </c>
    </row>
    <row r="13750" spans="8:8" x14ac:dyDescent="0.25">
      <c r="H13750" t="s">
        <v>3750</v>
      </c>
    </row>
    <row r="13751" spans="8:8" x14ac:dyDescent="0.25">
      <c r="H13751" t="s">
        <v>3750</v>
      </c>
    </row>
    <row r="13752" spans="8:8" x14ac:dyDescent="0.25">
      <c r="H13752" t="s">
        <v>3750</v>
      </c>
    </row>
    <row r="13753" spans="8:8" x14ac:dyDescent="0.25">
      <c r="H13753" t="s">
        <v>3750</v>
      </c>
    </row>
    <row r="13754" spans="8:8" x14ac:dyDescent="0.25">
      <c r="H13754" t="s">
        <v>3750</v>
      </c>
    </row>
    <row r="13755" spans="8:8" x14ac:dyDescent="0.25">
      <c r="H13755" t="s">
        <v>3750</v>
      </c>
    </row>
    <row r="13756" spans="8:8" x14ac:dyDescent="0.25">
      <c r="H13756" t="s">
        <v>3750</v>
      </c>
    </row>
    <row r="13757" spans="8:8" x14ac:dyDescent="0.25">
      <c r="H13757" t="s">
        <v>3750</v>
      </c>
    </row>
    <row r="13758" spans="8:8" x14ac:dyDescent="0.25">
      <c r="H13758" t="s">
        <v>3750</v>
      </c>
    </row>
    <row r="13759" spans="8:8" x14ac:dyDescent="0.25">
      <c r="H13759" t="s">
        <v>3750</v>
      </c>
    </row>
    <row r="13760" spans="8:8" x14ac:dyDescent="0.25">
      <c r="H13760" t="s">
        <v>3750</v>
      </c>
    </row>
    <row r="13761" spans="8:8" x14ac:dyDescent="0.25">
      <c r="H13761" t="s">
        <v>3750</v>
      </c>
    </row>
    <row r="13762" spans="8:8" x14ac:dyDescent="0.25">
      <c r="H13762" t="s">
        <v>3750</v>
      </c>
    </row>
    <row r="13763" spans="8:8" x14ac:dyDescent="0.25">
      <c r="H13763" t="s">
        <v>3750</v>
      </c>
    </row>
    <row r="13764" spans="8:8" x14ac:dyDescent="0.25">
      <c r="H13764" t="s">
        <v>3750</v>
      </c>
    </row>
    <row r="13765" spans="8:8" x14ac:dyDescent="0.25">
      <c r="H13765" t="s">
        <v>3750</v>
      </c>
    </row>
    <row r="13766" spans="8:8" x14ac:dyDescent="0.25">
      <c r="H13766" t="s">
        <v>3750</v>
      </c>
    </row>
    <row r="13767" spans="8:8" x14ac:dyDescent="0.25">
      <c r="H13767" t="s">
        <v>3750</v>
      </c>
    </row>
    <row r="13768" spans="8:8" x14ac:dyDescent="0.25">
      <c r="H13768" t="s">
        <v>3750</v>
      </c>
    </row>
    <row r="13769" spans="8:8" x14ac:dyDescent="0.25">
      <c r="H13769" t="s">
        <v>3750</v>
      </c>
    </row>
    <row r="13770" spans="8:8" x14ac:dyDescent="0.25">
      <c r="H13770" t="s">
        <v>3750</v>
      </c>
    </row>
    <row r="13771" spans="8:8" x14ac:dyDescent="0.25">
      <c r="H13771" t="s">
        <v>3750</v>
      </c>
    </row>
    <row r="13772" spans="8:8" x14ac:dyDescent="0.25">
      <c r="H13772" t="s">
        <v>3750</v>
      </c>
    </row>
    <row r="13773" spans="8:8" x14ac:dyDescent="0.25">
      <c r="H13773" t="s">
        <v>3750</v>
      </c>
    </row>
    <row r="13774" spans="8:8" x14ac:dyDescent="0.25">
      <c r="H13774" t="s">
        <v>3750</v>
      </c>
    </row>
    <row r="13775" spans="8:8" x14ac:dyDescent="0.25">
      <c r="H13775" t="s">
        <v>3750</v>
      </c>
    </row>
    <row r="13776" spans="8:8" x14ac:dyDescent="0.25">
      <c r="H13776" t="s">
        <v>3750</v>
      </c>
    </row>
    <row r="13777" spans="8:8" x14ac:dyDescent="0.25">
      <c r="H13777" t="s">
        <v>3750</v>
      </c>
    </row>
    <row r="13778" spans="8:8" x14ac:dyDescent="0.25">
      <c r="H13778" t="s">
        <v>3750</v>
      </c>
    </row>
    <row r="13779" spans="8:8" x14ac:dyDescent="0.25">
      <c r="H13779" t="s">
        <v>3750</v>
      </c>
    </row>
    <row r="13780" spans="8:8" x14ac:dyDescent="0.25">
      <c r="H13780" t="s">
        <v>3750</v>
      </c>
    </row>
    <row r="13781" spans="8:8" x14ac:dyDescent="0.25">
      <c r="H13781" t="s">
        <v>3750</v>
      </c>
    </row>
    <row r="13782" spans="8:8" x14ac:dyDescent="0.25">
      <c r="H13782" t="s">
        <v>3750</v>
      </c>
    </row>
    <row r="13783" spans="8:8" x14ac:dyDescent="0.25">
      <c r="H13783" t="s">
        <v>3750</v>
      </c>
    </row>
    <row r="13784" spans="8:8" x14ac:dyDescent="0.25">
      <c r="H13784" t="s">
        <v>3750</v>
      </c>
    </row>
    <row r="13785" spans="8:8" x14ac:dyDescent="0.25">
      <c r="H13785" t="s">
        <v>3750</v>
      </c>
    </row>
    <row r="13786" spans="8:8" x14ac:dyDescent="0.25">
      <c r="H13786" t="s">
        <v>3750</v>
      </c>
    </row>
    <row r="13787" spans="8:8" x14ac:dyDescent="0.25">
      <c r="H13787" t="s">
        <v>3750</v>
      </c>
    </row>
    <row r="13788" spans="8:8" x14ac:dyDescent="0.25">
      <c r="H13788" t="s">
        <v>3750</v>
      </c>
    </row>
    <row r="13789" spans="8:8" x14ac:dyDescent="0.25">
      <c r="H13789" t="s">
        <v>3750</v>
      </c>
    </row>
    <row r="13790" spans="8:8" x14ac:dyDescent="0.25">
      <c r="H13790" t="s">
        <v>3750</v>
      </c>
    </row>
    <row r="13791" spans="8:8" x14ac:dyDescent="0.25">
      <c r="H13791" t="s">
        <v>3750</v>
      </c>
    </row>
    <row r="13792" spans="8:8" x14ac:dyDescent="0.25">
      <c r="H13792" t="s">
        <v>3750</v>
      </c>
    </row>
    <row r="13793" spans="8:8" x14ac:dyDescent="0.25">
      <c r="H13793" t="s">
        <v>3750</v>
      </c>
    </row>
    <row r="13794" spans="8:8" x14ac:dyDescent="0.25">
      <c r="H13794" t="s">
        <v>3750</v>
      </c>
    </row>
    <row r="13795" spans="8:8" x14ac:dyDescent="0.25">
      <c r="H13795" t="s">
        <v>3750</v>
      </c>
    </row>
    <row r="13796" spans="8:8" x14ac:dyDescent="0.25">
      <c r="H13796" t="s">
        <v>3750</v>
      </c>
    </row>
    <row r="13797" spans="8:8" x14ac:dyDescent="0.25">
      <c r="H13797" t="s">
        <v>3750</v>
      </c>
    </row>
    <row r="13798" spans="8:8" x14ac:dyDescent="0.25">
      <c r="H13798" t="s">
        <v>3750</v>
      </c>
    </row>
    <row r="13799" spans="8:8" x14ac:dyDescent="0.25">
      <c r="H13799" t="s">
        <v>3750</v>
      </c>
    </row>
    <row r="13800" spans="8:8" x14ac:dyDescent="0.25">
      <c r="H13800" t="s">
        <v>3750</v>
      </c>
    </row>
  </sheetData>
  <conditionalFormatting sqref="E2:E1048576">
    <cfRule type="containsText" dxfId="85" priority="56" operator="containsText" text="CL_SEQ_CTRL RX">
      <formula>NOT(ISERROR(SEARCH("CL_SEQ_CTRL RX",E2)))</formula>
    </cfRule>
    <cfRule type="containsText" dxfId="84" priority="57" operator="containsText" text="CL_SEQ_CTRL TX">
      <formula>NOT(ISERROR(SEARCH("CL_SEQ_CTRL TX",E2)))</formula>
    </cfRule>
    <cfRule type="containsText" dxfId="83" priority="61" operator="containsText" text="BCAST">
      <formula>NOT(ISERROR(SEARCH("BCAST",E2)))</formula>
    </cfRule>
    <cfRule type="beginsWith" dxfId="82" priority="62" operator="beginsWith" text="CL_NEW">
      <formula>LEFT(E2,LEN("CL_NEW"))="CL_NEW"</formula>
    </cfRule>
    <cfRule type="beginsWith" dxfId="81" priority="63" operator="beginsWith" text="CL_END">
      <formula>LEFT(E2,LEN("CL_END"))="CL_END"</formula>
    </cfRule>
    <cfRule type="containsText" dxfId="80" priority="64" operator="containsText" text="CL">
      <formula>NOT(ISERROR(SEARCH("CL",E2)))</formula>
    </cfRule>
  </conditionalFormatting>
  <conditionalFormatting sqref="E2:E1048576">
    <cfRule type="containsText" dxfId="79" priority="59" operator="containsText" text="PHY_CALLBACKS_">
      <formula>NOT(ISERROR(SEARCH("PHY_CALLBACKS_",E2)))</formula>
    </cfRule>
    <cfRule type="containsText" dxfId="78" priority="60" operator="containsText" text="LMMGR_">
      <formula>NOT(ISERROR(SEARCH("LMMGR_",E2)))</formula>
    </cfRule>
  </conditionalFormatting>
  <conditionalFormatting sqref="E2:E1048576">
    <cfRule type="containsText" dxfId="77" priority="58" operator="containsText" text="BUFMGR_">
      <formula>NOT(ISERROR(SEARCH("BUFMGR_",E2)))</formula>
    </cfRule>
  </conditionalFormatting>
  <conditionalFormatting sqref="F2:F1048576">
    <cfRule type="cellIs" dxfId="76" priority="39" operator="greaterThan">
      <formula>10000000</formula>
    </cfRule>
    <cfRule type="cellIs" dxfId="75" priority="40" operator="greaterThan">
      <formula>1000000</formula>
    </cfRule>
    <cfRule type="cellIs" dxfId="74" priority="41" operator="greaterThan">
      <formula>100000</formula>
    </cfRule>
  </conditionalFormatting>
  <conditionalFormatting sqref="E1">
    <cfRule type="containsText" dxfId="73" priority="25" operator="containsText" text="CL_SEQ_CTRL RX">
      <formula>NOT(ISERROR(SEARCH("CL_SEQ_CTRL RX",E1)))</formula>
    </cfRule>
    <cfRule type="containsText" dxfId="72" priority="28" operator="containsText" text="CL_SEQ_CTRL TX">
      <formula>NOT(ISERROR(SEARCH("CL_SEQ_CTRL TX",E1)))</formula>
    </cfRule>
    <cfRule type="containsText" dxfId="71" priority="35" operator="containsText" text="BCAST">
      <formula>NOT(ISERROR(SEARCH("BCAST",E1)))</formula>
    </cfRule>
    <cfRule type="beginsWith" dxfId="70" priority="36" operator="beginsWith" text="CL_NEW">
      <formula>LEFT(E1,LEN("CL_NEW"))="CL_NEW"</formula>
    </cfRule>
    <cfRule type="beginsWith" dxfId="69" priority="37" operator="beginsWith" text="CL_END">
      <formula>LEFT(E1,LEN("CL_END"))="CL_END"</formula>
    </cfRule>
    <cfRule type="containsText" dxfId="68" priority="38" operator="containsText" text="CL">
      <formula>NOT(ISERROR(SEARCH("CL",E1)))</formula>
    </cfRule>
  </conditionalFormatting>
  <conditionalFormatting sqref="E1">
    <cfRule type="containsText" dxfId="67" priority="33" operator="containsText" text="PHY_CALLBACKS_">
      <formula>NOT(ISERROR(SEARCH("PHY_CALLBACKS_",E1)))</formula>
    </cfRule>
    <cfRule type="containsText" dxfId="66" priority="34" operator="containsText" text="LMMGR_">
      <formula>NOT(ISERROR(SEARCH("LMMGR_",E1)))</formula>
    </cfRule>
  </conditionalFormatting>
  <conditionalFormatting sqref="E1">
    <cfRule type="containsText" dxfId="65" priority="32" operator="containsText" text="BUFMGR_">
      <formula>NOT(ISERROR(SEARCH("BUFMGR_",E1)))</formula>
    </cfRule>
  </conditionalFormatting>
  <conditionalFormatting sqref="F1">
    <cfRule type="cellIs" dxfId="64" priority="29" operator="greaterThan">
      <formula>10000000</formula>
    </cfRule>
    <cfRule type="cellIs" dxfId="63" priority="30" operator="greaterThan">
      <formula>1000000</formula>
    </cfRule>
    <cfRule type="cellIs" dxfId="62" priority="31" operator="greaterThan">
      <formula>100000</formula>
    </cfRule>
  </conditionalFormatting>
  <conditionalFormatting sqref="L1:O7 L17:O1048576 P7:P14 N8:O14 N15:P15 L8:M15 Q7:R15 P18:R18">
    <cfRule type="cellIs" dxfId="61" priority="13" operator="greaterThan">
      <formula>0</formula>
    </cfRule>
  </conditionalFormatting>
  <conditionalFormatting sqref="P1">
    <cfRule type="cellIs" dxfId="60" priority="12" operator="greaterThan">
      <formula>0</formula>
    </cfRule>
  </conditionalFormatting>
  <conditionalFormatting sqref="Q1:R1">
    <cfRule type="cellIs" dxfId="59" priority="11" operator="greaterThan">
      <formula>0</formula>
    </cfRule>
  </conditionalFormatting>
  <conditionalFormatting sqref="I1:I1048576">
    <cfRule type="containsText" dxfId="58" priority="2" operator="containsText" text="CL_SEQ_CTRL RX">
      <formula>NOT(ISERROR(SEARCH("CL_SEQ_CTRL RX",I1)))</formula>
    </cfRule>
    <cfRule type="containsText" dxfId="57" priority="3" operator="containsText" text="CL_SEQ_CTRL TX">
      <formula>NOT(ISERROR(SEARCH("CL_SEQ_CTRL TX",I1)))</formula>
    </cfRule>
    <cfRule type="containsText" dxfId="56" priority="7" operator="containsText" text="BCAST">
      <formula>NOT(ISERROR(SEARCH("BCAST",I1)))</formula>
    </cfRule>
    <cfRule type="beginsWith" dxfId="55" priority="8" operator="beginsWith" text="CL_NEW">
      <formula>LEFT(I1,LEN("CL_NEW"))="CL_NEW"</formula>
    </cfRule>
    <cfRule type="beginsWith" dxfId="54" priority="9" operator="beginsWith" text="CL_END">
      <formula>LEFT(I1,LEN("CL_END"))="CL_END"</formula>
    </cfRule>
    <cfRule type="containsText" dxfId="53" priority="10" operator="containsText" text="CL">
      <formula>NOT(ISERROR(SEARCH("CL",I1)))</formula>
    </cfRule>
  </conditionalFormatting>
  <conditionalFormatting sqref="I1:I1048576">
    <cfRule type="containsText" dxfId="52" priority="5" operator="containsText" text="PHY_CALLBACKS_">
      <formula>NOT(ISERROR(SEARCH("PHY_CALLBACKS_",I1)))</formula>
    </cfRule>
    <cfRule type="containsText" dxfId="51" priority="6" operator="containsText" text="LMMGR_">
      <formula>NOT(ISERROR(SEARCH("LMMGR_",I1)))</formula>
    </cfRule>
  </conditionalFormatting>
  <conditionalFormatting sqref="I1:I1048576">
    <cfRule type="containsText" dxfId="50" priority="4" operator="containsText" text="BUFMGR_">
      <formula>NOT(ISERROR(SEARCH("BUFMGR_",I1)))</formula>
    </cfRule>
  </conditionalFormatting>
  <conditionalFormatting sqref="E1:E1048576">
    <cfRule type="containsText" dxfId="49" priority="1" operator="containsText" text="PHY_">
      <formula>NOT(ISERROR(SEARCH("PHY_",E1)))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2614-CF54-4538-8F8B-603855FC6CFB}">
  <dimension ref="E1"/>
  <sheetViews>
    <sheetView zoomScaleNormal="100" workbookViewId="0">
      <selection activeCell="O112" sqref="O112"/>
    </sheetView>
  </sheetViews>
  <sheetFormatPr defaultColWidth="12.28515625" defaultRowHeight="15" x14ac:dyDescent="0.25"/>
  <cols>
    <col min="1" max="2" width="12.28515625" customWidth="1"/>
    <col min="5" max="6" width="12.28515625" customWidth="1"/>
    <col min="9" max="10" width="12.28515625" customWidth="1"/>
    <col min="13" max="14" width="12.28515625" customWidth="1"/>
    <col min="17" max="18" width="12.28515625" customWidth="1"/>
    <col min="21" max="22" width="12.28515625" customWidth="1"/>
    <col min="25" max="26" width="12.28515625" customWidth="1"/>
    <col min="29" max="30" width="12.28515625" customWidth="1"/>
  </cols>
  <sheetData>
    <row r="1" spans="5:5" x14ac:dyDescent="0.25">
      <c r="E1" s="18" t="s">
        <v>1172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2A93-4B98-4C55-9B09-70CDEDB2A104}">
  <dimension ref="B1:I257"/>
  <sheetViews>
    <sheetView zoomScale="115" zoomScaleNormal="115" workbookViewId="0"/>
  </sheetViews>
  <sheetFormatPr defaultRowHeight="15" x14ac:dyDescent="0.25"/>
  <cols>
    <col min="12" max="12" width="14.140625" customWidth="1"/>
  </cols>
  <sheetData>
    <row r="1" spans="2:9" x14ac:dyDescent="0.25">
      <c r="B1" t="s">
        <v>3775</v>
      </c>
      <c r="C1">
        <v>1</v>
      </c>
      <c r="E1" t="s">
        <v>3776</v>
      </c>
      <c r="F1">
        <v>6</v>
      </c>
      <c r="H1" t="s">
        <v>3775</v>
      </c>
      <c r="I1">
        <v>17</v>
      </c>
    </row>
    <row r="2" spans="2:9" x14ac:dyDescent="0.25">
      <c r="B2">
        <v>0</v>
      </c>
      <c r="C2">
        <v>902300</v>
      </c>
      <c r="E2">
        <v>0</v>
      </c>
      <c r="F2">
        <v>902400</v>
      </c>
      <c r="H2">
        <v>0</v>
      </c>
      <c r="I2">
        <v>903200</v>
      </c>
    </row>
    <row r="3" spans="2:9" x14ac:dyDescent="0.25">
      <c r="B3">
        <v>1</v>
      </c>
      <c r="C3">
        <f>C2+300</f>
        <v>902600</v>
      </c>
      <c r="E3">
        <v>1</v>
      </c>
      <c r="F3">
        <f>F2+400</f>
        <v>902800</v>
      </c>
      <c r="H3">
        <v>1</v>
      </c>
      <c r="I3">
        <f>I2+1200</f>
        <v>904400</v>
      </c>
    </row>
    <row r="4" spans="2:9" x14ac:dyDescent="0.25">
      <c r="B4">
        <v>2</v>
      </c>
      <c r="C4">
        <f t="shared" ref="C4:C67" si="0">C3+300</f>
        <v>902900</v>
      </c>
      <c r="E4">
        <v>2</v>
      </c>
      <c r="F4">
        <f t="shared" ref="F4:F65" si="1">F3+400</f>
        <v>903200</v>
      </c>
      <c r="H4">
        <v>2</v>
      </c>
      <c r="I4">
        <f t="shared" ref="I4:I21" si="2">I3+1200</f>
        <v>905600</v>
      </c>
    </row>
    <row r="5" spans="2:9" x14ac:dyDescent="0.25">
      <c r="B5">
        <v>3</v>
      </c>
      <c r="C5">
        <f t="shared" si="0"/>
        <v>903200</v>
      </c>
      <c r="E5">
        <v>3</v>
      </c>
      <c r="F5">
        <f t="shared" si="1"/>
        <v>903600</v>
      </c>
      <c r="H5">
        <v>3</v>
      </c>
      <c r="I5">
        <f t="shared" si="2"/>
        <v>906800</v>
      </c>
    </row>
    <row r="6" spans="2:9" x14ac:dyDescent="0.25">
      <c r="B6">
        <v>4</v>
      </c>
      <c r="C6">
        <f t="shared" si="0"/>
        <v>903500</v>
      </c>
      <c r="E6">
        <v>4</v>
      </c>
      <c r="F6">
        <f t="shared" si="1"/>
        <v>904000</v>
      </c>
      <c r="H6">
        <v>4</v>
      </c>
      <c r="I6">
        <f t="shared" si="2"/>
        <v>908000</v>
      </c>
    </row>
    <row r="7" spans="2:9" x14ac:dyDescent="0.25">
      <c r="B7">
        <v>5</v>
      </c>
      <c r="C7">
        <f t="shared" si="0"/>
        <v>903800</v>
      </c>
      <c r="E7">
        <v>5</v>
      </c>
      <c r="F7">
        <f t="shared" si="1"/>
        <v>904400</v>
      </c>
      <c r="H7">
        <v>5</v>
      </c>
      <c r="I7">
        <f t="shared" si="2"/>
        <v>909200</v>
      </c>
    </row>
    <row r="8" spans="2:9" x14ac:dyDescent="0.25">
      <c r="B8">
        <v>6</v>
      </c>
      <c r="C8">
        <f t="shared" si="0"/>
        <v>904100</v>
      </c>
      <c r="E8">
        <v>6</v>
      </c>
      <c r="F8">
        <f t="shared" si="1"/>
        <v>904800</v>
      </c>
      <c r="H8">
        <v>6</v>
      </c>
      <c r="I8">
        <f t="shared" si="2"/>
        <v>910400</v>
      </c>
    </row>
    <row r="9" spans="2:9" x14ac:dyDescent="0.25">
      <c r="B9">
        <v>7</v>
      </c>
      <c r="C9">
        <f t="shared" si="0"/>
        <v>904400</v>
      </c>
      <c r="E9">
        <v>7</v>
      </c>
      <c r="F9">
        <f t="shared" si="1"/>
        <v>905200</v>
      </c>
      <c r="H9">
        <v>7</v>
      </c>
      <c r="I9">
        <f t="shared" si="2"/>
        <v>911600</v>
      </c>
    </row>
    <row r="10" spans="2:9" x14ac:dyDescent="0.25">
      <c r="B10">
        <v>8</v>
      </c>
      <c r="C10">
        <f t="shared" si="0"/>
        <v>904700</v>
      </c>
      <c r="E10">
        <v>8</v>
      </c>
      <c r="F10">
        <f t="shared" si="1"/>
        <v>905600</v>
      </c>
      <c r="H10">
        <v>8</v>
      </c>
      <c r="I10">
        <f t="shared" si="2"/>
        <v>912800</v>
      </c>
    </row>
    <row r="11" spans="2:9" x14ac:dyDescent="0.25">
      <c r="B11">
        <v>9</v>
      </c>
      <c r="C11">
        <f t="shared" si="0"/>
        <v>905000</v>
      </c>
      <c r="E11">
        <v>9</v>
      </c>
      <c r="F11">
        <f t="shared" si="1"/>
        <v>906000</v>
      </c>
      <c r="H11">
        <v>9</v>
      </c>
      <c r="I11">
        <f t="shared" si="2"/>
        <v>914000</v>
      </c>
    </row>
    <row r="12" spans="2:9" x14ac:dyDescent="0.25">
      <c r="B12">
        <v>10</v>
      </c>
      <c r="C12">
        <f t="shared" si="0"/>
        <v>905300</v>
      </c>
      <c r="E12">
        <v>10</v>
      </c>
      <c r="F12">
        <f t="shared" si="1"/>
        <v>906400</v>
      </c>
      <c r="H12">
        <v>10</v>
      </c>
      <c r="I12">
        <f t="shared" si="2"/>
        <v>915200</v>
      </c>
    </row>
    <row r="13" spans="2:9" x14ac:dyDescent="0.25">
      <c r="B13">
        <v>11</v>
      </c>
      <c r="C13">
        <f t="shared" si="0"/>
        <v>905600</v>
      </c>
      <c r="E13">
        <v>11</v>
      </c>
      <c r="F13">
        <f t="shared" si="1"/>
        <v>906800</v>
      </c>
      <c r="H13">
        <v>11</v>
      </c>
      <c r="I13">
        <f t="shared" si="2"/>
        <v>916400</v>
      </c>
    </row>
    <row r="14" spans="2:9" x14ac:dyDescent="0.25">
      <c r="B14">
        <v>12</v>
      </c>
      <c r="C14">
        <f t="shared" si="0"/>
        <v>905900</v>
      </c>
      <c r="E14">
        <v>12</v>
      </c>
      <c r="F14">
        <f t="shared" si="1"/>
        <v>907200</v>
      </c>
      <c r="H14">
        <v>12</v>
      </c>
      <c r="I14">
        <f t="shared" si="2"/>
        <v>917600</v>
      </c>
    </row>
    <row r="15" spans="2:9" x14ac:dyDescent="0.25">
      <c r="B15">
        <v>13</v>
      </c>
      <c r="C15">
        <f t="shared" si="0"/>
        <v>906200</v>
      </c>
      <c r="E15">
        <v>13</v>
      </c>
      <c r="F15">
        <f t="shared" si="1"/>
        <v>907600</v>
      </c>
      <c r="H15">
        <v>13</v>
      </c>
      <c r="I15">
        <f t="shared" si="2"/>
        <v>918800</v>
      </c>
    </row>
    <row r="16" spans="2:9" x14ac:dyDescent="0.25">
      <c r="B16">
        <v>14</v>
      </c>
      <c r="C16">
        <f t="shared" si="0"/>
        <v>906500</v>
      </c>
      <c r="E16">
        <v>14</v>
      </c>
      <c r="F16">
        <f t="shared" si="1"/>
        <v>908000</v>
      </c>
      <c r="H16">
        <v>14</v>
      </c>
      <c r="I16">
        <f t="shared" si="2"/>
        <v>920000</v>
      </c>
    </row>
    <row r="17" spans="2:9" x14ac:dyDescent="0.25">
      <c r="B17">
        <v>15</v>
      </c>
      <c r="C17">
        <f t="shared" si="0"/>
        <v>906800</v>
      </c>
      <c r="E17">
        <v>15</v>
      </c>
      <c r="F17">
        <f t="shared" si="1"/>
        <v>908400</v>
      </c>
      <c r="H17">
        <v>15</v>
      </c>
      <c r="I17">
        <f t="shared" si="2"/>
        <v>921200</v>
      </c>
    </row>
    <row r="18" spans="2:9" x14ac:dyDescent="0.25">
      <c r="B18">
        <v>16</v>
      </c>
      <c r="C18">
        <f t="shared" si="0"/>
        <v>907100</v>
      </c>
      <c r="E18">
        <v>16</v>
      </c>
      <c r="F18">
        <f t="shared" si="1"/>
        <v>908800</v>
      </c>
      <c r="H18">
        <v>16</v>
      </c>
      <c r="I18">
        <f t="shared" si="2"/>
        <v>922400</v>
      </c>
    </row>
    <row r="19" spans="2:9" x14ac:dyDescent="0.25">
      <c r="B19">
        <v>17</v>
      </c>
      <c r="C19">
        <f t="shared" si="0"/>
        <v>907400</v>
      </c>
      <c r="E19">
        <v>17</v>
      </c>
      <c r="F19">
        <f t="shared" si="1"/>
        <v>909200</v>
      </c>
      <c r="H19">
        <v>17</v>
      </c>
      <c r="I19">
        <f t="shared" si="2"/>
        <v>923600</v>
      </c>
    </row>
    <row r="20" spans="2:9" x14ac:dyDescent="0.25">
      <c r="B20">
        <v>18</v>
      </c>
      <c r="C20">
        <f t="shared" si="0"/>
        <v>907700</v>
      </c>
      <c r="E20">
        <v>18</v>
      </c>
      <c r="F20">
        <f t="shared" si="1"/>
        <v>909600</v>
      </c>
      <c r="H20">
        <v>18</v>
      </c>
      <c r="I20">
        <f t="shared" si="2"/>
        <v>924800</v>
      </c>
    </row>
    <row r="21" spans="2:9" x14ac:dyDescent="0.25">
      <c r="B21">
        <v>19</v>
      </c>
      <c r="C21">
        <f t="shared" si="0"/>
        <v>908000</v>
      </c>
      <c r="E21">
        <v>19</v>
      </c>
      <c r="F21">
        <f t="shared" si="1"/>
        <v>910000</v>
      </c>
      <c r="H21">
        <v>19</v>
      </c>
      <c r="I21">
        <f t="shared" si="2"/>
        <v>926000</v>
      </c>
    </row>
    <row r="22" spans="2:9" x14ac:dyDescent="0.25">
      <c r="B22">
        <v>20</v>
      </c>
      <c r="C22">
        <f t="shared" si="0"/>
        <v>908300</v>
      </c>
      <c r="E22">
        <v>20</v>
      </c>
      <c r="F22">
        <f t="shared" si="1"/>
        <v>910400</v>
      </c>
    </row>
    <row r="23" spans="2:9" x14ac:dyDescent="0.25">
      <c r="B23">
        <v>21</v>
      </c>
      <c r="C23">
        <f t="shared" si="0"/>
        <v>908600</v>
      </c>
      <c r="E23">
        <v>21</v>
      </c>
      <c r="F23">
        <f t="shared" si="1"/>
        <v>910800</v>
      </c>
    </row>
    <row r="24" spans="2:9" x14ac:dyDescent="0.25">
      <c r="B24">
        <v>22</v>
      </c>
      <c r="C24">
        <f t="shared" si="0"/>
        <v>908900</v>
      </c>
      <c r="E24">
        <v>22</v>
      </c>
      <c r="F24">
        <f t="shared" si="1"/>
        <v>911200</v>
      </c>
    </row>
    <row r="25" spans="2:9" x14ac:dyDescent="0.25">
      <c r="B25">
        <v>23</v>
      </c>
      <c r="C25">
        <f t="shared" si="0"/>
        <v>909200</v>
      </c>
      <c r="E25">
        <v>23</v>
      </c>
      <c r="F25">
        <f t="shared" si="1"/>
        <v>911600</v>
      </c>
    </row>
    <row r="26" spans="2:9" x14ac:dyDescent="0.25">
      <c r="B26">
        <v>24</v>
      </c>
      <c r="C26">
        <f t="shared" si="0"/>
        <v>909500</v>
      </c>
      <c r="E26">
        <v>24</v>
      </c>
      <c r="F26">
        <f t="shared" si="1"/>
        <v>912000</v>
      </c>
    </row>
    <row r="27" spans="2:9" x14ac:dyDescent="0.25">
      <c r="B27">
        <v>25</v>
      </c>
      <c r="C27">
        <f t="shared" si="0"/>
        <v>909800</v>
      </c>
      <c r="E27">
        <v>25</v>
      </c>
      <c r="F27">
        <f t="shared" si="1"/>
        <v>912400</v>
      </c>
    </row>
    <row r="28" spans="2:9" x14ac:dyDescent="0.25">
      <c r="B28">
        <v>26</v>
      </c>
      <c r="C28">
        <f t="shared" si="0"/>
        <v>910100</v>
      </c>
      <c r="E28">
        <v>26</v>
      </c>
      <c r="F28">
        <f t="shared" si="1"/>
        <v>912800</v>
      </c>
    </row>
    <row r="29" spans="2:9" x14ac:dyDescent="0.25">
      <c r="B29">
        <v>27</v>
      </c>
      <c r="C29">
        <f t="shared" si="0"/>
        <v>910400</v>
      </c>
      <c r="E29">
        <v>27</v>
      </c>
      <c r="F29">
        <f t="shared" si="1"/>
        <v>913200</v>
      </c>
    </row>
    <row r="30" spans="2:9" x14ac:dyDescent="0.25">
      <c r="B30">
        <v>28</v>
      </c>
      <c r="C30">
        <f t="shared" si="0"/>
        <v>910700</v>
      </c>
      <c r="E30">
        <v>28</v>
      </c>
      <c r="F30">
        <f t="shared" si="1"/>
        <v>913600</v>
      </c>
    </row>
    <row r="31" spans="2:9" x14ac:dyDescent="0.25">
      <c r="B31">
        <v>29</v>
      </c>
      <c r="C31">
        <f t="shared" si="0"/>
        <v>911000</v>
      </c>
      <c r="E31">
        <v>29</v>
      </c>
      <c r="F31">
        <f t="shared" si="1"/>
        <v>914000</v>
      </c>
    </row>
    <row r="32" spans="2:9" x14ac:dyDescent="0.25">
      <c r="B32">
        <v>30</v>
      </c>
      <c r="C32">
        <f t="shared" si="0"/>
        <v>911300</v>
      </c>
      <c r="E32">
        <v>30</v>
      </c>
      <c r="F32">
        <f t="shared" si="1"/>
        <v>914400</v>
      </c>
    </row>
    <row r="33" spans="2:6" x14ac:dyDescent="0.25">
      <c r="B33">
        <v>31</v>
      </c>
      <c r="C33">
        <f t="shared" si="0"/>
        <v>911600</v>
      </c>
      <c r="E33">
        <v>31</v>
      </c>
      <c r="F33">
        <f t="shared" si="1"/>
        <v>914800</v>
      </c>
    </row>
    <row r="34" spans="2:6" x14ac:dyDescent="0.25">
      <c r="B34">
        <v>32</v>
      </c>
      <c r="C34">
        <f t="shared" si="0"/>
        <v>911900</v>
      </c>
      <c r="E34">
        <v>32</v>
      </c>
      <c r="F34">
        <f t="shared" si="1"/>
        <v>915200</v>
      </c>
    </row>
    <row r="35" spans="2:6" x14ac:dyDescent="0.25">
      <c r="B35">
        <v>33</v>
      </c>
      <c r="C35">
        <f t="shared" si="0"/>
        <v>912200</v>
      </c>
      <c r="E35">
        <v>33</v>
      </c>
      <c r="F35">
        <f t="shared" si="1"/>
        <v>915600</v>
      </c>
    </row>
    <row r="36" spans="2:6" x14ac:dyDescent="0.25">
      <c r="B36">
        <v>34</v>
      </c>
      <c r="C36">
        <f t="shared" si="0"/>
        <v>912500</v>
      </c>
      <c r="E36">
        <v>34</v>
      </c>
      <c r="F36">
        <f t="shared" si="1"/>
        <v>916000</v>
      </c>
    </row>
    <row r="37" spans="2:6" x14ac:dyDescent="0.25">
      <c r="B37">
        <v>35</v>
      </c>
      <c r="C37">
        <f t="shared" si="0"/>
        <v>912800</v>
      </c>
      <c r="E37">
        <v>35</v>
      </c>
      <c r="F37">
        <f t="shared" si="1"/>
        <v>916400</v>
      </c>
    </row>
    <row r="38" spans="2:6" x14ac:dyDescent="0.25">
      <c r="B38">
        <v>36</v>
      </c>
      <c r="C38">
        <f t="shared" si="0"/>
        <v>913100</v>
      </c>
      <c r="E38">
        <v>36</v>
      </c>
      <c r="F38">
        <f t="shared" si="1"/>
        <v>916800</v>
      </c>
    </row>
    <row r="39" spans="2:6" x14ac:dyDescent="0.25">
      <c r="B39">
        <v>37</v>
      </c>
      <c r="C39">
        <f t="shared" si="0"/>
        <v>913400</v>
      </c>
      <c r="E39">
        <v>37</v>
      </c>
      <c r="F39">
        <f t="shared" si="1"/>
        <v>917200</v>
      </c>
    </row>
    <row r="40" spans="2:6" x14ac:dyDescent="0.25">
      <c r="B40">
        <v>38</v>
      </c>
      <c r="C40">
        <f t="shared" si="0"/>
        <v>913700</v>
      </c>
      <c r="E40">
        <v>38</v>
      </c>
      <c r="F40">
        <f t="shared" si="1"/>
        <v>917600</v>
      </c>
    </row>
    <row r="41" spans="2:6" x14ac:dyDescent="0.25">
      <c r="B41">
        <v>39</v>
      </c>
      <c r="C41">
        <f t="shared" si="0"/>
        <v>914000</v>
      </c>
      <c r="E41">
        <v>39</v>
      </c>
      <c r="F41">
        <f t="shared" si="1"/>
        <v>918000</v>
      </c>
    </row>
    <row r="42" spans="2:6" x14ac:dyDescent="0.25">
      <c r="B42">
        <v>40</v>
      </c>
      <c r="C42">
        <f t="shared" si="0"/>
        <v>914300</v>
      </c>
      <c r="E42">
        <v>40</v>
      </c>
      <c r="F42">
        <f t="shared" si="1"/>
        <v>918400</v>
      </c>
    </row>
    <row r="43" spans="2:6" x14ac:dyDescent="0.25">
      <c r="B43">
        <v>41</v>
      </c>
      <c r="C43">
        <f t="shared" si="0"/>
        <v>914600</v>
      </c>
      <c r="E43">
        <v>41</v>
      </c>
      <c r="F43">
        <f t="shared" si="1"/>
        <v>918800</v>
      </c>
    </row>
    <row r="44" spans="2:6" x14ac:dyDescent="0.25">
      <c r="B44">
        <v>42</v>
      </c>
      <c r="C44">
        <f t="shared" si="0"/>
        <v>914900</v>
      </c>
      <c r="E44">
        <v>42</v>
      </c>
      <c r="F44">
        <f t="shared" si="1"/>
        <v>919200</v>
      </c>
    </row>
    <row r="45" spans="2:6" x14ac:dyDescent="0.25">
      <c r="B45">
        <v>43</v>
      </c>
      <c r="C45">
        <f t="shared" si="0"/>
        <v>915200</v>
      </c>
      <c r="E45">
        <v>43</v>
      </c>
      <c r="F45">
        <f t="shared" si="1"/>
        <v>919600</v>
      </c>
    </row>
    <row r="46" spans="2:6" x14ac:dyDescent="0.25">
      <c r="B46">
        <v>44</v>
      </c>
      <c r="C46">
        <f t="shared" si="0"/>
        <v>915500</v>
      </c>
      <c r="E46">
        <v>44</v>
      </c>
      <c r="F46">
        <f t="shared" si="1"/>
        <v>920000</v>
      </c>
    </row>
    <row r="47" spans="2:6" x14ac:dyDescent="0.25">
      <c r="B47">
        <v>45</v>
      </c>
      <c r="C47">
        <f t="shared" si="0"/>
        <v>915800</v>
      </c>
      <c r="E47">
        <v>45</v>
      </c>
      <c r="F47">
        <f t="shared" si="1"/>
        <v>920400</v>
      </c>
    </row>
    <row r="48" spans="2:6" x14ac:dyDescent="0.25">
      <c r="B48">
        <v>46</v>
      </c>
      <c r="C48">
        <f t="shared" si="0"/>
        <v>916100</v>
      </c>
      <c r="E48">
        <v>46</v>
      </c>
      <c r="F48">
        <f t="shared" si="1"/>
        <v>920800</v>
      </c>
    </row>
    <row r="49" spans="2:6" x14ac:dyDescent="0.25">
      <c r="B49">
        <v>47</v>
      </c>
      <c r="C49">
        <f t="shared" si="0"/>
        <v>916400</v>
      </c>
      <c r="E49">
        <v>47</v>
      </c>
      <c r="F49">
        <f t="shared" si="1"/>
        <v>921200</v>
      </c>
    </row>
    <row r="50" spans="2:6" x14ac:dyDescent="0.25">
      <c r="B50">
        <v>48</v>
      </c>
      <c r="C50">
        <f t="shared" si="0"/>
        <v>916700</v>
      </c>
      <c r="E50">
        <v>48</v>
      </c>
      <c r="F50">
        <f t="shared" si="1"/>
        <v>921600</v>
      </c>
    </row>
    <row r="51" spans="2:6" x14ac:dyDescent="0.25">
      <c r="B51">
        <v>49</v>
      </c>
      <c r="C51">
        <f t="shared" si="0"/>
        <v>917000</v>
      </c>
      <c r="E51">
        <v>49</v>
      </c>
      <c r="F51">
        <f t="shared" si="1"/>
        <v>922000</v>
      </c>
    </row>
    <row r="52" spans="2:6" x14ac:dyDescent="0.25">
      <c r="B52">
        <v>50</v>
      </c>
      <c r="C52">
        <f t="shared" si="0"/>
        <v>917300</v>
      </c>
      <c r="E52">
        <v>50</v>
      </c>
      <c r="F52">
        <f t="shared" si="1"/>
        <v>922400</v>
      </c>
    </row>
    <row r="53" spans="2:6" x14ac:dyDescent="0.25">
      <c r="B53">
        <v>51</v>
      </c>
      <c r="C53">
        <f t="shared" si="0"/>
        <v>917600</v>
      </c>
      <c r="E53">
        <v>51</v>
      </c>
      <c r="F53">
        <f t="shared" si="1"/>
        <v>922800</v>
      </c>
    </row>
    <row r="54" spans="2:6" x14ac:dyDescent="0.25">
      <c r="B54">
        <v>52</v>
      </c>
      <c r="C54">
        <f t="shared" si="0"/>
        <v>917900</v>
      </c>
      <c r="E54">
        <v>52</v>
      </c>
      <c r="F54">
        <f t="shared" si="1"/>
        <v>923200</v>
      </c>
    </row>
    <row r="55" spans="2:6" x14ac:dyDescent="0.25">
      <c r="B55">
        <v>53</v>
      </c>
      <c r="C55">
        <f t="shared" si="0"/>
        <v>918200</v>
      </c>
      <c r="E55">
        <v>53</v>
      </c>
      <c r="F55">
        <f t="shared" si="1"/>
        <v>923600</v>
      </c>
    </row>
    <row r="56" spans="2:6" x14ac:dyDescent="0.25">
      <c r="B56">
        <v>54</v>
      </c>
      <c r="C56">
        <f t="shared" si="0"/>
        <v>918500</v>
      </c>
      <c r="E56">
        <v>54</v>
      </c>
      <c r="F56">
        <f t="shared" si="1"/>
        <v>924000</v>
      </c>
    </row>
    <row r="57" spans="2:6" x14ac:dyDescent="0.25">
      <c r="B57">
        <v>55</v>
      </c>
      <c r="C57">
        <f t="shared" si="0"/>
        <v>918800</v>
      </c>
      <c r="E57">
        <v>55</v>
      </c>
      <c r="F57">
        <f t="shared" si="1"/>
        <v>924400</v>
      </c>
    </row>
    <row r="58" spans="2:6" x14ac:dyDescent="0.25">
      <c r="B58">
        <v>56</v>
      </c>
      <c r="C58">
        <f t="shared" si="0"/>
        <v>919100</v>
      </c>
      <c r="E58">
        <v>56</v>
      </c>
      <c r="F58">
        <f t="shared" si="1"/>
        <v>924800</v>
      </c>
    </row>
    <row r="59" spans="2:6" x14ac:dyDescent="0.25">
      <c r="B59">
        <v>57</v>
      </c>
      <c r="C59">
        <f t="shared" si="0"/>
        <v>919400</v>
      </c>
      <c r="E59">
        <v>57</v>
      </c>
      <c r="F59">
        <f t="shared" si="1"/>
        <v>925200</v>
      </c>
    </row>
    <row r="60" spans="2:6" x14ac:dyDescent="0.25">
      <c r="B60">
        <v>58</v>
      </c>
      <c r="C60">
        <f t="shared" si="0"/>
        <v>919700</v>
      </c>
      <c r="E60">
        <v>58</v>
      </c>
      <c r="F60">
        <f t="shared" si="1"/>
        <v>925600</v>
      </c>
    </row>
    <row r="61" spans="2:6" x14ac:dyDescent="0.25">
      <c r="B61">
        <v>59</v>
      </c>
      <c r="C61">
        <f t="shared" si="0"/>
        <v>920000</v>
      </c>
      <c r="E61">
        <v>59</v>
      </c>
      <c r="F61">
        <f t="shared" si="1"/>
        <v>926000</v>
      </c>
    </row>
    <row r="62" spans="2:6" x14ac:dyDescent="0.25">
      <c r="B62">
        <v>60</v>
      </c>
      <c r="C62">
        <f t="shared" si="0"/>
        <v>920300</v>
      </c>
      <c r="E62">
        <v>60</v>
      </c>
      <c r="F62">
        <f t="shared" si="1"/>
        <v>926400</v>
      </c>
    </row>
    <row r="63" spans="2:6" x14ac:dyDescent="0.25">
      <c r="B63">
        <v>61</v>
      </c>
      <c r="C63">
        <f t="shared" si="0"/>
        <v>920600</v>
      </c>
      <c r="E63">
        <v>61</v>
      </c>
      <c r="F63">
        <f t="shared" si="1"/>
        <v>926800</v>
      </c>
    </row>
    <row r="64" spans="2:6" x14ac:dyDescent="0.25">
      <c r="B64">
        <v>62</v>
      </c>
      <c r="C64">
        <f t="shared" si="0"/>
        <v>920900</v>
      </c>
      <c r="E64">
        <v>62</v>
      </c>
      <c r="F64">
        <f t="shared" si="1"/>
        <v>927200</v>
      </c>
    </row>
    <row r="65" spans="2:6" x14ac:dyDescent="0.25">
      <c r="B65">
        <v>63</v>
      </c>
      <c r="C65">
        <f t="shared" si="0"/>
        <v>921200</v>
      </c>
      <c r="E65">
        <v>63</v>
      </c>
      <c r="F65">
        <f t="shared" si="1"/>
        <v>927600</v>
      </c>
    </row>
    <row r="66" spans="2:6" x14ac:dyDescent="0.25">
      <c r="B66">
        <v>64</v>
      </c>
      <c r="C66">
        <f t="shared" si="0"/>
        <v>921500</v>
      </c>
    </row>
    <row r="67" spans="2:6" x14ac:dyDescent="0.25">
      <c r="B67">
        <v>65</v>
      </c>
      <c r="C67">
        <f t="shared" si="0"/>
        <v>921800</v>
      </c>
    </row>
    <row r="68" spans="2:6" x14ac:dyDescent="0.25">
      <c r="B68">
        <v>66</v>
      </c>
      <c r="C68">
        <f t="shared" ref="C68:C131" si="3">C67+300</f>
        <v>922100</v>
      </c>
    </row>
    <row r="69" spans="2:6" x14ac:dyDescent="0.25">
      <c r="B69">
        <v>67</v>
      </c>
      <c r="C69">
        <f t="shared" si="3"/>
        <v>922400</v>
      </c>
    </row>
    <row r="70" spans="2:6" x14ac:dyDescent="0.25">
      <c r="B70">
        <v>68</v>
      </c>
      <c r="C70">
        <f t="shared" si="3"/>
        <v>922700</v>
      </c>
    </row>
    <row r="71" spans="2:6" x14ac:dyDescent="0.25">
      <c r="B71">
        <v>69</v>
      </c>
      <c r="C71">
        <f t="shared" si="3"/>
        <v>923000</v>
      </c>
    </row>
    <row r="72" spans="2:6" x14ac:dyDescent="0.25">
      <c r="B72">
        <v>70</v>
      </c>
      <c r="C72">
        <f t="shared" si="3"/>
        <v>923300</v>
      </c>
    </row>
    <row r="73" spans="2:6" x14ac:dyDescent="0.25">
      <c r="B73">
        <v>71</v>
      </c>
      <c r="C73">
        <f t="shared" si="3"/>
        <v>923600</v>
      </c>
    </row>
    <row r="74" spans="2:6" x14ac:dyDescent="0.25">
      <c r="B74">
        <v>72</v>
      </c>
      <c r="C74">
        <f t="shared" si="3"/>
        <v>923900</v>
      </c>
    </row>
    <row r="75" spans="2:6" x14ac:dyDescent="0.25">
      <c r="B75">
        <v>73</v>
      </c>
      <c r="C75">
        <f t="shared" si="3"/>
        <v>924200</v>
      </c>
    </row>
    <row r="76" spans="2:6" x14ac:dyDescent="0.25">
      <c r="B76">
        <v>74</v>
      </c>
      <c r="C76">
        <f t="shared" si="3"/>
        <v>924500</v>
      </c>
    </row>
    <row r="77" spans="2:6" x14ac:dyDescent="0.25">
      <c r="B77">
        <v>75</v>
      </c>
      <c r="C77">
        <f t="shared" si="3"/>
        <v>924800</v>
      </c>
    </row>
    <row r="78" spans="2:6" x14ac:dyDescent="0.25">
      <c r="B78">
        <v>76</v>
      </c>
      <c r="C78">
        <f t="shared" si="3"/>
        <v>925100</v>
      </c>
    </row>
    <row r="79" spans="2:6" x14ac:dyDescent="0.25">
      <c r="B79">
        <v>77</v>
      </c>
      <c r="C79">
        <f t="shared" si="3"/>
        <v>925400</v>
      </c>
    </row>
    <row r="80" spans="2:6" x14ac:dyDescent="0.25">
      <c r="B80">
        <v>78</v>
      </c>
      <c r="C80">
        <f t="shared" si="3"/>
        <v>925700</v>
      </c>
    </row>
    <row r="81" spans="2:3" x14ac:dyDescent="0.25">
      <c r="B81">
        <v>79</v>
      </c>
      <c r="C81">
        <f t="shared" si="3"/>
        <v>926000</v>
      </c>
    </row>
    <row r="82" spans="2:3" x14ac:dyDescent="0.25">
      <c r="B82">
        <v>80</v>
      </c>
      <c r="C82">
        <f t="shared" si="3"/>
        <v>926300</v>
      </c>
    </row>
    <row r="83" spans="2:3" x14ac:dyDescent="0.25">
      <c r="B83">
        <v>81</v>
      </c>
      <c r="C83">
        <f t="shared" si="3"/>
        <v>926600</v>
      </c>
    </row>
    <row r="84" spans="2:3" x14ac:dyDescent="0.25">
      <c r="B84">
        <v>82</v>
      </c>
      <c r="C84">
        <f t="shared" si="3"/>
        <v>926900</v>
      </c>
    </row>
    <row r="85" spans="2:3" x14ac:dyDescent="0.25">
      <c r="B85">
        <v>83</v>
      </c>
      <c r="C85">
        <f t="shared" si="3"/>
        <v>927200</v>
      </c>
    </row>
    <row r="86" spans="2:3" x14ac:dyDescent="0.25">
      <c r="B86">
        <v>84</v>
      </c>
      <c r="C86">
        <f t="shared" si="3"/>
        <v>927500</v>
      </c>
    </row>
    <row r="87" spans="2:3" x14ac:dyDescent="0.25">
      <c r="B87">
        <v>85</v>
      </c>
      <c r="C87">
        <f t="shared" si="3"/>
        <v>927800</v>
      </c>
    </row>
    <row r="88" spans="2:3" x14ac:dyDescent="0.25">
      <c r="B88">
        <v>86</v>
      </c>
      <c r="C88">
        <f t="shared" si="3"/>
        <v>928100</v>
      </c>
    </row>
    <row r="89" spans="2:3" x14ac:dyDescent="0.25">
      <c r="B89">
        <v>87</v>
      </c>
      <c r="C89">
        <f t="shared" si="3"/>
        <v>928400</v>
      </c>
    </row>
    <row r="90" spans="2:3" x14ac:dyDescent="0.25">
      <c r="B90">
        <v>88</v>
      </c>
      <c r="C90">
        <f t="shared" si="3"/>
        <v>928700</v>
      </c>
    </row>
    <row r="91" spans="2:3" x14ac:dyDescent="0.25">
      <c r="B91">
        <v>89</v>
      </c>
      <c r="C91">
        <f t="shared" si="3"/>
        <v>929000</v>
      </c>
    </row>
    <row r="92" spans="2:3" x14ac:dyDescent="0.25">
      <c r="B92">
        <v>90</v>
      </c>
      <c r="C92">
        <f t="shared" si="3"/>
        <v>929300</v>
      </c>
    </row>
    <row r="93" spans="2:3" x14ac:dyDescent="0.25">
      <c r="B93">
        <v>91</v>
      </c>
      <c r="C93">
        <f t="shared" si="3"/>
        <v>929600</v>
      </c>
    </row>
    <row r="94" spans="2:3" x14ac:dyDescent="0.25">
      <c r="B94">
        <v>92</v>
      </c>
      <c r="C94">
        <f t="shared" si="3"/>
        <v>929900</v>
      </c>
    </row>
    <row r="95" spans="2:3" x14ac:dyDescent="0.25">
      <c r="B95">
        <v>93</v>
      </c>
      <c r="C95">
        <f t="shared" si="3"/>
        <v>930200</v>
      </c>
    </row>
    <row r="96" spans="2:3" x14ac:dyDescent="0.25">
      <c r="B96">
        <v>94</v>
      </c>
      <c r="C96">
        <f t="shared" si="3"/>
        <v>930500</v>
      </c>
    </row>
    <row r="97" spans="2:3" x14ac:dyDescent="0.25">
      <c r="B97">
        <v>95</v>
      </c>
      <c r="C97">
        <f t="shared" si="3"/>
        <v>930800</v>
      </c>
    </row>
    <row r="98" spans="2:3" x14ac:dyDescent="0.25">
      <c r="B98">
        <v>96</v>
      </c>
      <c r="C98">
        <f t="shared" si="3"/>
        <v>931100</v>
      </c>
    </row>
    <row r="99" spans="2:3" x14ac:dyDescent="0.25">
      <c r="B99">
        <v>97</v>
      </c>
      <c r="C99">
        <f t="shared" si="3"/>
        <v>931400</v>
      </c>
    </row>
    <row r="100" spans="2:3" x14ac:dyDescent="0.25">
      <c r="B100">
        <v>98</v>
      </c>
      <c r="C100">
        <f t="shared" si="3"/>
        <v>931700</v>
      </c>
    </row>
    <row r="101" spans="2:3" x14ac:dyDescent="0.25">
      <c r="B101">
        <v>99</v>
      </c>
      <c r="C101">
        <f t="shared" si="3"/>
        <v>932000</v>
      </c>
    </row>
    <row r="102" spans="2:3" x14ac:dyDescent="0.25">
      <c r="B102">
        <v>100</v>
      </c>
      <c r="C102">
        <f t="shared" si="3"/>
        <v>932300</v>
      </c>
    </row>
    <row r="103" spans="2:3" x14ac:dyDescent="0.25">
      <c r="B103">
        <v>101</v>
      </c>
      <c r="C103">
        <f t="shared" si="3"/>
        <v>932600</v>
      </c>
    </row>
    <row r="104" spans="2:3" x14ac:dyDescent="0.25">
      <c r="B104">
        <v>102</v>
      </c>
      <c r="C104">
        <f t="shared" si="3"/>
        <v>932900</v>
      </c>
    </row>
    <row r="105" spans="2:3" x14ac:dyDescent="0.25">
      <c r="B105">
        <v>103</v>
      </c>
      <c r="C105">
        <f t="shared" si="3"/>
        <v>933200</v>
      </c>
    </row>
    <row r="106" spans="2:3" x14ac:dyDescent="0.25">
      <c r="B106">
        <v>104</v>
      </c>
      <c r="C106">
        <f t="shared" si="3"/>
        <v>933500</v>
      </c>
    </row>
    <row r="107" spans="2:3" x14ac:dyDescent="0.25">
      <c r="B107">
        <v>105</v>
      </c>
      <c r="C107">
        <f t="shared" si="3"/>
        <v>933800</v>
      </c>
    </row>
    <row r="108" spans="2:3" x14ac:dyDescent="0.25">
      <c r="B108">
        <v>106</v>
      </c>
      <c r="C108">
        <f t="shared" si="3"/>
        <v>934100</v>
      </c>
    </row>
    <row r="109" spans="2:3" x14ac:dyDescent="0.25">
      <c r="B109">
        <v>107</v>
      </c>
      <c r="C109">
        <f t="shared" si="3"/>
        <v>934400</v>
      </c>
    </row>
    <row r="110" spans="2:3" x14ac:dyDescent="0.25">
      <c r="B110">
        <v>108</v>
      </c>
      <c r="C110">
        <f t="shared" si="3"/>
        <v>934700</v>
      </c>
    </row>
    <row r="111" spans="2:3" x14ac:dyDescent="0.25">
      <c r="B111">
        <v>109</v>
      </c>
      <c r="C111">
        <f t="shared" si="3"/>
        <v>935000</v>
      </c>
    </row>
    <row r="112" spans="2:3" x14ac:dyDescent="0.25">
      <c r="B112">
        <v>110</v>
      </c>
      <c r="C112">
        <f t="shared" si="3"/>
        <v>935300</v>
      </c>
    </row>
    <row r="113" spans="2:3" x14ac:dyDescent="0.25">
      <c r="B113">
        <v>111</v>
      </c>
      <c r="C113">
        <f t="shared" si="3"/>
        <v>935600</v>
      </c>
    </row>
    <row r="114" spans="2:3" x14ac:dyDescent="0.25">
      <c r="B114">
        <v>112</v>
      </c>
      <c r="C114">
        <f t="shared" si="3"/>
        <v>935900</v>
      </c>
    </row>
    <row r="115" spans="2:3" x14ac:dyDescent="0.25">
      <c r="B115">
        <v>113</v>
      </c>
      <c r="C115">
        <f t="shared" si="3"/>
        <v>936200</v>
      </c>
    </row>
    <row r="116" spans="2:3" x14ac:dyDescent="0.25">
      <c r="B116">
        <v>114</v>
      </c>
      <c r="C116">
        <f t="shared" si="3"/>
        <v>936500</v>
      </c>
    </row>
    <row r="117" spans="2:3" x14ac:dyDescent="0.25">
      <c r="B117">
        <v>115</v>
      </c>
      <c r="C117">
        <f t="shared" si="3"/>
        <v>936800</v>
      </c>
    </row>
    <row r="118" spans="2:3" x14ac:dyDescent="0.25">
      <c r="B118">
        <v>116</v>
      </c>
      <c r="C118">
        <f t="shared" si="3"/>
        <v>937100</v>
      </c>
    </row>
    <row r="119" spans="2:3" x14ac:dyDescent="0.25">
      <c r="B119">
        <v>117</v>
      </c>
      <c r="C119">
        <f t="shared" si="3"/>
        <v>937400</v>
      </c>
    </row>
    <row r="120" spans="2:3" x14ac:dyDescent="0.25">
      <c r="B120">
        <v>118</v>
      </c>
      <c r="C120">
        <f t="shared" si="3"/>
        <v>937700</v>
      </c>
    </row>
    <row r="121" spans="2:3" x14ac:dyDescent="0.25">
      <c r="B121">
        <v>119</v>
      </c>
      <c r="C121">
        <f t="shared" si="3"/>
        <v>938000</v>
      </c>
    </row>
    <row r="122" spans="2:3" x14ac:dyDescent="0.25">
      <c r="B122">
        <v>120</v>
      </c>
      <c r="C122">
        <f t="shared" si="3"/>
        <v>938300</v>
      </c>
    </row>
    <row r="123" spans="2:3" x14ac:dyDescent="0.25">
      <c r="B123">
        <v>121</v>
      </c>
      <c r="C123">
        <f t="shared" si="3"/>
        <v>938600</v>
      </c>
    </row>
    <row r="124" spans="2:3" x14ac:dyDescent="0.25">
      <c r="B124">
        <v>122</v>
      </c>
      <c r="C124">
        <f t="shared" si="3"/>
        <v>938900</v>
      </c>
    </row>
    <row r="125" spans="2:3" x14ac:dyDescent="0.25">
      <c r="B125">
        <v>123</v>
      </c>
      <c r="C125">
        <f t="shared" si="3"/>
        <v>939200</v>
      </c>
    </row>
    <row r="126" spans="2:3" x14ac:dyDescent="0.25">
      <c r="B126">
        <v>124</v>
      </c>
      <c r="C126">
        <f t="shared" si="3"/>
        <v>939500</v>
      </c>
    </row>
    <row r="127" spans="2:3" x14ac:dyDescent="0.25">
      <c r="B127">
        <v>125</v>
      </c>
      <c r="C127">
        <f t="shared" si="3"/>
        <v>939800</v>
      </c>
    </row>
    <row r="128" spans="2:3" x14ac:dyDescent="0.25">
      <c r="B128">
        <v>126</v>
      </c>
      <c r="C128">
        <f t="shared" si="3"/>
        <v>940100</v>
      </c>
    </row>
    <row r="129" spans="2:3" x14ac:dyDescent="0.25">
      <c r="B129">
        <v>127</v>
      </c>
      <c r="C129">
        <f t="shared" si="3"/>
        <v>940400</v>
      </c>
    </row>
    <row r="130" spans="2:3" x14ac:dyDescent="0.25">
      <c r="B130">
        <v>128</v>
      </c>
      <c r="C130">
        <f t="shared" si="3"/>
        <v>940700</v>
      </c>
    </row>
    <row r="131" spans="2:3" x14ac:dyDescent="0.25">
      <c r="B131">
        <v>129</v>
      </c>
      <c r="C131">
        <f t="shared" si="3"/>
        <v>941000</v>
      </c>
    </row>
    <row r="132" spans="2:3" x14ac:dyDescent="0.25">
      <c r="B132">
        <v>130</v>
      </c>
      <c r="C132">
        <f t="shared" ref="C132:C195" si="4">C131+300</f>
        <v>941300</v>
      </c>
    </row>
    <row r="133" spans="2:3" x14ac:dyDescent="0.25">
      <c r="B133">
        <v>131</v>
      </c>
      <c r="C133">
        <f t="shared" si="4"/>
        <v>941600</v>
      </c>
    </row>
    <row r="134" spans="2:3" x14ac:dyDescent="0.25">
      <c r="B134">
        <v>132</v>
      </c>
      <c r="C134">
        <f t="shared" si="4"/>
        <v>941900</v>
      </c>
    </row>
    <row r="135" spans="2:3" x14ac:dyDescent="0.25">
      <c r="B135">
        <v>133</v>
      </c>
      <c r="C135">
        <f t="shared" si="4"/>
        <v>942200</v>
      </c>
    </row>
    <row r="136" spans="2:3" x14ac:dyDescent="0.25">
      <c r="B136">
        <v>134</v>
      </c>
      <c r="C136">
        <f t="shared" si="4"/>
        <v>942500</v>
      </c>
    </row>
    <row r="137" spans="2:3" x14ac:dyDescent="0.25">
      <c r="B137">
        <v>135</v>
      </c>
      <c r="C137">
        <f t="shared" si="4"/>
        <v>942800</v>
      </c>
    </row>
    <row r="138" spans="2:3" x14ac:dyDescent="0.25">
      <c r="B138">
        <v>136</v>
      </c>
      <c r="C138">
        <f t="shared" si="4"/>
        <v>943100</v>
      </c>
    </row>
    <row r="139" spans="2:3" x14ac:dyDescent="0.25">
      <c r="B139">
        <v>137</v>
      </c>
      <c r="C139">
        <f t="shared" si="4"/>
        <v>943400</v>
      </c>
    </row>
    <row r="140" spans="2:3" x14ac:dyDescent="0.25">
      <c r="B140">
        <v>138</v>
      </c>
      <c r="C140">
        <f t="shared" si="4"/>
        <v>943700</v>
      </c>
    </row>
    <row r="141" spans="2:3" x14ac:dyDescent="0.25">
      <c r="B141">
        <v>139</v>
      </c>
      <c r="C141">
        <f t="shared" si="4"/>
        <v>944000</v>
      </c>
    </row>
    <row r="142" spans="2:3" x14ac:dyDescent="0.25">
      <c r="B142">
        <v>140</v>
      </c>
      <c r="C142">
        <f t="shared" si="4"/>
        <v>944300</v>
      </c>
    </row>
    <row r="143" spans="2:3" x14ac:dyDescent="0.25">
      <c r="B143">
        <v>141</v>
      </c>
      <c r="C143">
        <f t="shared" si="4"/>
        <v>944600</v>
      </c>
    </row>
    <row r="144" spans="2:3" x14ac:dyDescent="0.25">
      <c r="B144">
        <v>142</v>
      </c>
      <c r="C144">
        <f t="shared" si="4"/>
        <v>944900</v>
      </c>
    </row>
    <row r="145" spans="2:3" x14ac:dyDescent="0.25">
      <c r="B145">
        <v>143</v>
      </c>
      <c r="C145">
        <f t="shared" si="4"/>
        <v>945200</v>
      </c>
    </row>
    <row r="146" spans="2:3" x14ac:dyDescent="0.25">
      <c r="B146">
        <v>144</v>
      </c>
      <c r="C146">
        <f t="shared" si="4"/>
        <v>945500</v>
      </c>
    </row>
    <row r="147" spans="2:3" x14ac:dyDescent="0.25">
      <c r="B147">
        <v>145</v>
      </c>
      <c r="C147">
        <f t="shared" si="4"/>
        <v>945800</v>
      </c>
    </row>
    <row r="148" spans="2:3" x14ac:dyDescent="0.25">
      <c r="B148">
        <v>146</v>
      </c>
      <c r="C148">
        <f t="shared" si="4"/>
        <v>946100</v>
      </c>
    </row>
    <row r="149" spans="2:3" x14ac:dyDescent="0.25">
      <c r="B149">
        <v>147</v>
      </c>
      <c r="C149">
        <f t="shared" si="4"/>
        <v>946400</v>
      </c>
    </row>
    <row r="150" spans="2:3" x14ac:dyDescent="0.25">
      <c r="B150">
        <v>148</v>
      </c>
      <c r="C150">
        <f t="shared" si="4"/>
        <v>946700</v>
      </c>
    </row>
    <row r="151" spans="2:3" x14ac:dyDescent="0.25">
      <c r="B151">
        <v>149</v>
      </c>
      <c r="C151">
        <f t="shared" si="4"/>
        <v>947000</v>
      </c>
    </row>
    <row r="152" spans="2:3" x14ac:dyDescent="0.25">
      <c r="B152">
        <v>150</v>
      </c>
      <c r="C152">
        <f t="shared" si="4"/>
        <v>947300</v>
      </c>
    </row>
    <row r="153" spans="2:3" x14ac:dyDescent="0.25">
      <c r="B153">
        <v>151</v>
      </c>
      <c r="C153">
        <f t="shared" si="4"/>
        <v>947600</v>
      </c>
    </row>
    <row r="154" spans="2:3" x14ac:dyDescent="0.25">
      <c r="B154">
        <v>152</v>
      </c>
      <c r="C154">
        <f t="shared" si="4"/>
        <v>947900</v>
      </c>
    </row>
    <row r="155" spans="2:3" x14ac:dyDescent="0.25">
      <c r="B155">
        <v>153</v>
      </c>
      <c r="C155">
        <f t="shared" si="4"/>
        <v>948200</v>
      </c>
    </row>
    <row r="156" spans="2:3" x14ac:dyDescent="0.25">
      <c r="B156">
        <v>154</v>
      </c>
      <c r="C156">
        <f t="shared" si="4"/>
        <v>948500</v>
      </c>
    </row>
    <row r="157" spans="2:3" x14ac:dyDescent="0.25">
      <c r="B157">
        <v>155</v>
      </c>
      <c r="C157">
        <f t="shared" si="4"/>
        <v>948800</v>
      </c>
    </row>
    <row r="158" spans="2:3" x14ac:dyDescent="0.25">
      <c r="B158">
        <v>156</v>
      </c>
      <c r="C158">
        <f t="shared" si="4"/>
        <v>949100</v>
      </c>
    </row>
    <row r="159" spans="2:3" x14ac:dyDescent="0.25">
      <c r="B159">
        <v>157</v>
      </c>
      <c r="C159">
        <f t="shared" si="4"/>
        <v>949400</v>
      </c>
    </row>
    <row r="160" spans="2:3" x14ac:dyDescent="0.25">
      <c r="B160">
        <v>158</v>
      </c>
      <c r="C160">
        <f t="shared" si="4"/>
        <v>949700</v>
      </c>
    </row>
    <row r="161" spans="2:3" x14ac:dyDescent="0.25">
      <c r="B161">
        <v>159</v>
      </c>
      <c r="C161">
        <f t="shared" si="4"/>
        <v>950000</v>
      </c>
    </row>
    <row r="162" spans="2:3" x14ac:dyDescent="0.25">
      <c r="B162">
        <v>160</v>
      </c>
      <c r="C162">
        <f t="shared" si="4"/>
        <v>950300</v>
      </c>
    </row>
    <row r="163" spans="2:3" x14ac:dyDescent="0.25">
      <c r="B163">
        <v>161</v>
      </c>
      <c r="C163">
        <f t="shared" si="4"/>
        <v>950600</v>
      </c>
    </row>
    <row r="164" spans="2:3" x14ac:dyDescent="0.25">
      <c r="B164">
        <v>162</v>
      </c>
      <c r="C164">
        <f t="shared" si="4"/>
        <v>950900</v>
      </c>
    </row>
    <row r="165" spans="2:3" x14ac:dyDescent="0.25">
      <c r="B165">
        <v>163</v>
      </c>
      <c r="C165">
        <f t="shared" si="4"/>
        <v>951200</v>
      </c>
    </row>
    <row r="166" spans="2:3" x14ac:dyDescent="0.25">
      <c r="B166">
        <v>164</v>
      </c>
      <c r="C166">
        <f t="shared" si="4"/>
        <v>951500</v>
      </c>
    </row>
    <row r="167" spans="2:3" x14ac:dyDescent="0.25">
      <c r="B167">
        <v>165</v>
      </c>
      <c r="C167">
        <f t="shared" si="4"/>
        <v>951800</v>
      </c>
    </row>
    <row r="168" spans="2:3" x14ac:dyDescent="0.25">
      <c r="B168">
        <v>166</v>
      </c>
      <c r="C168">
        <f t="shared" si="4"/>
        <v>952100</v>
      </c>
    </row>
    <row r="169" spans="2:3" x14ac:dyDescent="0.25">
      <c r="B169">
        <v>167</v>
      </c>
      <c r="C169">
        <f t="shared" si="4"/>
        <v>952400</v>
      </c>
    </row>
    <row r="170" spans="2:3" x14ac:dyDescent="0.25">
      <c r="B170">
        <v>168</v>
      </c>
      <c r="C170">
        <f t="shared" si="4"/>
        <v>952700</v>
      </c>
    </row>
    <row r="171" spans="2:3" x14ac:dyDescent="0.25">
      <c r="B171">
        <v>169</v>
      </c>
      <c r="C171">
        <f t="shared" si="4"/>
        <v>953000</v>
      </c>
    </row>
    <row r="172" spans="2:3" x14ac:dyDescent="0.25">
      <c r="B172">
        <v>170</v>
      </c>
      <c r="C172">
        <f t="shared" si="4"/>
        <v>953300</v>
      </c>
    </row>
    <row r="173" spans="2:3" x14ac:dyDescent="0.25">
      <c r="B173">
        <v>171</v>
      </c>
      <c r="C173">
        <f t="shared" si="4"/>
        <v>953600</v>
      </c>
    </row>
    <row r="174" spans="2:3" x14ac:dyDescent="0.25">
      <c r="B174">
        <v>172</v>
      </c>
      <c r="C174">
        <f t="shared" si="4"/>
        <v>953900</v>
      </c>
    </row>
    <row r="175" spans="2:3" x14ac:dyDescent="0.25">
      <c r="B175">
        <v>173</v>
      </c>
      <c r="C175">
        <f t="shared" si="4"/>
        <v>954200</v>
      </c>
    </row>
    <row r="176" spans="2:3" x14ac:dyDescent="0.25">
      <c r="B176">
        <v>174</v>
      </c>
      <c r="C176">
        <f t="shared" si="4"/>
        <v>954500</v>
      </c>
    </row>
    <row r="177" spans="2:3" x14ac:dyDescent="0.25">
      <c r="B177">
        <v>175</v>
      </c>
      <c r="C177">
        <f t="shared" si="4"/>
        <v>954800</v>
      </c>
    </row>
    <row r="178" spans="2:3" x14ac:dyDescent="0.25">
      <c r="B178">
        <v>176</v>
      </c>
      <c r="C178">
        <f t="shared" si="4"/>
        <v>955100</v>
      </c>
    </row>
    <row r="179" spans="2:3" x14ac:dyDescent="0.25">
      <c r="B179">
        <v>177</v>
      </c>
      <c r="C179">
        <f t="shared" si="4"/>
        <v>955400</v>
      </c>
    </row>
    <row r="180" spans="2:3" x14ac:dyDescent="0.25">
      <c r="B180">
        <v>178</v>
      </c>
      <c r="C180">
        <f t="shared" si="4"/>
        <v>955700</v>
      </c>
    </row>
    <row r="181" spans="2:3" x14ac:dyDescent="0.25">
      <c r="B181">
        <v>179</v>
      </c>
      <c r="C181">
        <f t="shared" si="4"/>
        <v>956000</v>
      </c>
    </row>
    <row r="182" spans="2:3" x14ac:dyDescent="0.25">
      <c r="B182">
        <v>180</v>
      </c>
      <c r="C182">
        <f t="shared" si="4"/>
        <v>956300</v>
      </c>
    </row>
    <row r="183" spans="2:3" x14ac:dyDescent="0.25">
      <c r="B183">
        <v>181</v>
      </c>
      <c r="C183">
        <f t="shared" si="4"/>
        <v>956600</v>
      </c>
    </row>
    <row r="184" spans="2:3" x14ac:dyDescent="0.25">
      <c r="B184">
        <v>182</v>
      </c>
      <c r="C184">
        <f t="shared" si="4"/>
        <v>956900</v>
      </c>
    </row>
    <row r="185" spans="2:3" x14ac:dyDescent="0.25">
      <c r="B185">
        <v>183</v>
      </c>
      <c r="C185">
        <f t="shared" si="4"/>
        <v>957200</v>
      </c>
    </row>
    <row r="186" spans="2:3" x14ac:dyDescent="0.25">
      <c r="B186">
        <v>184</v>
      </c>
      <c r="C186">
        <f t="shared" si="4"/>
        <v>957500</v>
      </c>
    </row>
    <row r="187" spans="2:3" x14ac:dyDescent="0.25">
      <c r="B187">
        <v>185</v>
      </c>
      <c r="C187">
        <f t="shared" si="4"/>
        <v>957800</v>
      </c>
    </row>
    <row r="188" spans="2:3" x14ac:dyDescent="0.25">
      <c r="B188">
        <v>186</v>
      </c>
      <c r="C188">
        <f t="shared" si="4"/>
        <v>958100</v>
      </c>
    </row>
    <row r="189" spans="2:3" x14ac:dyDescent="0.25">
      <c r="B189">
        <v>187</v>
      </c>
      <c r="C189">
        <f t="shared" si="4"/>
        <v>958400</v>
      </c>
    </row>
    <row r="190" spans="2:3" x14ac:dyDescent="0.25">
      <c r="B190">
        <v>188</v>
      </c>
      <c r="C190">
        <f t="shared" si="4"/>
        <v>958700</v>
      </c>
    </row>
    <row r="191" spans="2:3" x14ac:dyDescent="0.25">
      <c r="B191">
        <v>189</v>
      </c>
      <c r="C191">
        <f t="shared" si="4"/>
        <v>959000</v>
      </c>
    </row>
    <row r="192" spans="2:3" x14ac:dyDescent="0.25">
      <c r="B192">
        <v>190</v>
      </c>
      <c r="C192">
        <f t="shared" si="4"/>
        <v>959300</v>
      </c>
    </row>
    <row r="193" spans="2:3" x14ac:dyDescent="0.25">
      <c r="B193">
        <v>191</v>
      </c>
      <c r="C193">
        <f t="shared" si="4"/>
        <v>959600</v>
      </c>
    </row>
    <row r="194" spans="2:3" x14ac:dyDescent="0.25">
      <c r="B194">
        <v>192</v>
      </c>
      <c r="C194">
        <f t="shared" si="4"/>
        <v>959900</v>
      </c>
    </row>
    <row r="195" spans="2:3" x14ac:dyDescent="0.25">
      <c r="B195">
        <v>193</v>
      </c>
      <c r="C195">
        <f t="shared" si="4"/>
        <v>960200</v>
      </c>
    </row>
    <row r="196" spans="2:3" x14ac:dyDescent="0.25">
      <c r="B196">
        <v>194</v>
      </c>
      <c r="C196">
        <f t="shared" ref="C196:C257" si="5">C195+300</f>
        <v>960500</v>
      </c>
    </row>
    <row r="197" spans="2:3" x14ac:dyDescent="0.25">
      <c r="B197">
        <v>195</v>
      </c>
      <c r="C197">
        <f t="shared" si="5"/>
        <v>960800</v>
      </c>
    </row>
    <row r="198" spans="2:3" x14ac:dyDescent="0.25">
      <c r="B198">
        <v>196</v>
      </c>
      <c r="C198">
        <f t="shared" si="5"/>
        <v>961100</v>
      </c>
    </row>
    <row r="199" spans="2:3" x14ac:dyDescent="0.25">
      <c r="B199">
        <v>197</v>
      </c>
      <c r="C199">
        <f t="shared" si="5"/>
        <v>961400</v>
      </c>
    </row>
    <row r="200" spans="2:3" x14ac:dyDescent="0.25">
      <c r="B200">
        <v>198</v>
      </c>
      <c r="C200">
        <f t="shared" si="5"/>
        <v>961700</v>
      </c>
    </row>
    <row r="201" spans="2:3" x14ac:dyDescent="0.25">
      <c r="B201">
        <v>199</v>
      </c>
      <c r="C201">
        <f t="shared" si="5"/>
        <v>962000</v>
      </c>
    </row>
    <row r="202" spans="2:3" x14ac:dyDescent="0.25">
      <c r="B202">
        <v>200</v>
      </c>
      <c r="C202">
        <f t="shared" si="5"/>
        <v>962300</v>
      </c>
    </row>
    <row r="203" spans="2:3" x14ac:dyDescent="0.25">
      <c r="B203">
        <v>201</v>
      </c>
      <c r="C203">
        <f t="shared" si="5"/>
        <v>962600</v>
      </c>
    </row>
    <row r="204" spans="2:3" x14ac:dyDescent="0.25">
      <c r="B204">
        <v>202</v>
      </c>
      <c r="C204">
        <f t="shared" si="5"/>
        <v>962900</v>
      </c>
    </row>
    <row r="205" spans="2:3" x14ac:dyDescent="0.25">
      <c r="B205">
        <v>203</v>
      </c>
      <c r="C205">
        <f t="shared" si="5"/>
        <v>963200</v>
      </c>
    </row>
    <row r="206" spans="2:3" x14ac:dyDescent="0.25">
      <c r="B206">
        <v>204</v>
      </c>
      <c r="C206">
        <f t="shared" si="5"/>
        <v>963500</v>
      </c>
    </row>
    <row r="207" spans="2:3" x14ac:dyDescent="0.25">
      <c r="B207">
        <v>205</v>
      </c>
      <c r="C207">
        <f t="shared" si="5"/>
        <v>963800</v>
      </c>
    </row>
    <row r="208" spans="2:3" x14ac:dyDescent="0.25">
      <c r="B208">
        <v>206</v>
      </c>
      <c r="C208">
        <f t="shared" si="5"/>
        <v>964100</v>
      </c>
    </row>
    <row r="209" spans="2:3" x14ac:dyDescent="0.25">
      <c r="B209">
        <v>207</v>
      </c>
      <c r="C209">
        <f t="shared" si="5"/>
        <v>964400</v>
      </c>
    </row>
    <row r="210" spans="2:3" x14ac:dyDescent="0.25">
      <c r="B210">
        <v>208</v>
      </c>
      <c r="C210">
        <f t="shared" si="5"/>
        <v>964700</v>
      </c>
    </row>
    <row r="211" spans="2:3" x14ac:dyDescent="0.25">
      <c r="B211">
        <v>209</v>
      </c>
      <c r="C211">
        <f t="shared" si="5"/>
        <v>965000</v>
      </c>
    </row>
    <row r="212" spans="2:3" x14ac:dyDescent="0.25">
      <c r="B212">
        <v>210</v>
      </c>
      <c r="C212">
        <f t="shared" si="5"/>
        <v>965300</v>
      </c>
    </row>
    <row r="213" spans="2:3" x14ac:dyDescent="0.25">
      <c r="B213">
        <v>211</v>
      </c>
      <c r="C213">
        <f t="shared" si="5"/>
        <v>965600</v>
      </c>
    </row>
    <row r="214" spans="2:3" x14ac:dyDescent="0.25">
      <c r="B214">
        <v>212</v>
      </c>
      <c r="C214">
        <f t="shared" si="5"/>
        <v>965900</v>
      </c>
    </row>
    <row r="215" spans="2:3" x14ac:dyDescent="0.25">
      <c r="B215">
        <v>213</v>
      </c>
      <c r="C215">
        <f t="shared" si="5"/>
        <v>966200</v>
      </c>
    </row>
    <row r="216" spans="2:3" x14ac:dyDescent="0.25">
      <c r="B216">
        <v>214</v>
      </c>
      <c r="C216">
        <f t="shared" si="5"/>
        <v>966500</v>
      </c>
    </row>
    <row r="217" spans="2:3" x14ac:dyDescent="0.25">
      <c r="B217">
        <v>215</v>
      </c>
      <c r="C217">
        <f t="shared" si="5"/>
        <v>966800</v>
      </c>
    </row>
    <row r="218" spans="2:3" x14ac:dyDescent="0.25">
      <c r="B218">
        <v>216</v>
      </c>
      <c r="C218">
        <f t="shared" si="5"/>
        <v>967100</v>
      </c>
    </row>
    <row r="219" spans="2:3" x14ac:dyDescent="0.25">
      <c r="B219">
        <v>217</v>
      </c>
      <c r="C219">
        <f t="shared" si="5"/>
        <v>967400</v>
      </c>
    </row>
    <row r="220" spans="2:3" x14ac:dyDescent="0.25">
      <c r="B220">
        <v>218</v>
      </c>
      <c r="C220">
        <f t="shared" si="5"/>
        <v>967700</v>
      </c>
    </row>
    <row r="221" spans="2:3" x14ac:dyDescent="0.25">
      <c r="B221">
        <v>219</v>
      </c>
      <c r="C221">
        <f t="shared" si="5"/>
        <v>968000</v>
      </c>
    </row>
    <row r="222" spans="2:3" x14ac:dyDescent="0.25">
      <c r="B222">
        <v>220</v>
      </c>
      <c r="C222">
        <f t="shared" si="5"/>
        <v>968300</v>
      </c>
    </row>
    <row r="223" spans="2:3" x14ac:dyDescent="0.25">
      <c r="B223">
        <v>221</v>
      </c>
      <c r="C223">
        <f t="shared" si="5"/>
        <v>968600</v>
      </c>
    </row>
    <row r="224" spans="2:3" x14ac:dyDescent="0.25">
      <c r="B224">
        <v>222</v>
      </c>
      <c r="C224">
        <f t="shared" si="5"/>
        <v>968900</v>
      </c>
    </row>
    <row r="225" spans="2:3" x14ac:dyDescent="0.25">
      <c r="B225">
        <v>223</v>
      </c>
      <c r="C225">
        <f t="shared" si="5"/>
        <v>969200</v>
      </c>
    </row>
    <row r="226" spans="2:3" x14ac:dyDescent="0.25">
      <c r="B226">
        <v>224</v>
      </c>
      <c r="C226">
        <f t="shared" si="5"/>
        <v>969500</v>
      </c>
    </row>
    <row r="227" spans="2:3" x14ac:dyDescent="0.25">
      <c r="B227">
        <v>225</v>
      </c>
      <c r="C227">
        <f t="shared" si="5"/>
        <v>969800</v>
      </c>
    </row>
    <row r="228" spans="2:3" x14ac:dyDescent="0.25">
      <c r="B228">
        <v>226</v>
      </c>
      <c r="C228">
        <f t="shared" si="5"/>
        <v>970100</v>
      </c>
    </row>
    <row r="229" spans="2:3" x14ac:dyDescent="0.25">
      <c r="B229">
        <v>227</v>
      </c>
      <c r="C229">
        <f t="shared" si="5"/>
        <v>970400</v>
      </c>
    </row>
    <row r="230" spans="2:3" x14ac:dyDescent="0.25">
      <c r="B230">
        <v>228</v>
      </c>
      <c r="C230">
        <f t="shared" si="5"/>
        <v>970700</v>
      </c>
    </row>
    <row r="231" spans="2:3" x14ac:dyDescent="0.25">
      <c r="B231">
        <v>229</v>
      </c>
      <c r="C231">
        <f t="shared" si="5"/>
        <v>971000</v>
      </c>
    </row>
    <row r="232" spans="2:3" x14ac:dyDescent="0.25">
      <c r="B232">
        <v>230</v>
      </c>
      <c r="C232">
        <f t="shared" si="5"/>
        <v>971300</v>
      </c>
    </row>
    <row r="233" spans="2:3" x14ac:dyDescent="0.25">
      <c r="B233">
        <v>231</v>
      </c>
      <c r="C233">
        <f t="shared" si="5"/>
        <v>971600</v>
      </c>
    </row>
    <row r="234" spans="2:3" x14ac:dyDescent="0.25">
      <c r="B234">
        <v>232</v>
      </c>
      <c r="C234">
        <f t="shared" si="5"/>
        <v>971900</v>
      </c>
    </row>
    <row r="235" spans="2:3" x14ac:dyDescent="0.25">
      <c r="B235">
        <v>233</v>
      </c>
      <c r="C235">
        <f t="shared" si="5"/>
        <v>972200</v>
      </c>
    </row>
    <row r="236" spans="2:3" x14ac:dyDescent="0.25">
      <c r="B236">
        <v>234</v>
      </c>
      <c r="C236">
        <f t="shared" si="5"/>
        <v>972500</v>
      </c>
    </row>
    <row r="237" spans="2:3" x14ac:dyDescent="0.25">
      <c r="B237">
        <v>235</v>
      </c>
      <c r="C237">
        <f t="shared" si="5"/>
        <v>972800</v>
      </c>
    </row>
    <row r="238" spans="2:3" x14ac:dyDescent="0.25">
      <c r="B238">
        <v>236</v>
      </c>
      <c r="C238">
        <f t="shared" si="5"/>
        <v>973100</v>
      </c>
    </row>
    <row r="239" spans="2:3" x14ac:dyDescent="0.25">
      <c r="B239">
        <v>237</v>
      </c>
      <c r="C239">
        <f t="shared" si="5"/>
        <v>973400</v>
      </c>
    </row>
    <row r="240" spans="2:3" x14ac:dyDescent="0.25">
      <c r="B240">
        <v>238</v>
      </c>
      <c r="C240">
        <f t="shared" si="5"/>
        <v>973700</v>
      </c>
    </row>
    <row r="241" spans="2:3" x14ac:dyDescent="0.25">
      <c r="B241">
        <v>239</v>
      </c>
      <c r="C241">
        <f t="shared" si="5"/>
        <v>974000</v>
      </c>
    </row>
    <row r="242" spans="2:3" x14ac:dyDescent="0.25">
      <c r="B242">
        <v>240</v>
      </c>
      <c r="C242">
        <f t="shared" si="5"/>
        <v>974300</v>
      </c>
    </row>
    <row r="243" spans="2:3" x14ac:dyDescent="0.25">
      <c r="B243">
        <v>241</v>
      </c>
      <c r="C243">
        <f t="shared" si="5"/>
        <v>974600</v>
      </c>
    </row>
    <row r="244" spans="2:3" x14ac:dyDescent="0.25">
      <c r="B244">
        <v>242</v>
      </c>
      <c r="C244">
        <f t="shared" si="5"/>
        <v>974900</v>
      </c>
    </row>
    <row r="245" spans="2:3" x14ac:dyDescent="0.25">
      <c r="B245">
        <v>243</v>
      </c>
      <c r="C245">
        <f t="shared" si="5"/>
        <v>975200</v>
      </c>
    </row>
    <row r="246" spans="2:3" x14ac:dyDescent="0.25">
      <c r="B246">
        <v>244</v>
      </c>
      <c r="C246">
        <f t="shared" si="5"/>
        <v>975500</v>
      </c>
    </row>
    <row r="247" spans="2:3" x14ac:dyDescent="0.25">
      <c r="B247">
        <v>245</v>
      </c>
      <c r="C247">
        <f t="shared" si="5"/>
        <v>975800</v>
      </c>
    </row>
    <row r="248" spans="2:3" x14ac:dyDescent="0.25">
      <c r="B248">
        <v>246</v>
      </c>
      <c r="C248">
        <f t="shared" si="5"/>
        <v>976100</v>
      </c>
    </row>
    <row r="249" spans="2:3" x14ac:dyDescent="0.25">
      <c r="B249">
        <v>247</v>
      </c>
      <c r="C249">
        <f t="shared" si="5"/>
        <v>976400</v>
      </c>
    </row>
    <row r="250" spans="2:3" x14ac:dyDescent="0.25">
      <c r="B250">
        <v>248</v>
      </c>
      <c r="C250">
        <f t="shared" si="5"/>
        <v>976700</v>
      </c>
    </row>
    <row r="251" spans="2:3" x14ac:dyDescent="0.25">
      <c r="B251">
        <v>249</v>
      </c>
      <c r="C251">
        <f t="shared" si="5"/>
        <v>977000</v>
      </c>
    </row>
    <row r="252" spans="2:3" x14ac:dyDescent="0.25">
      <c r="B252">
        <v>250</v>
      </c>
      <c r="C252">
        <f t="shared" si="5"/>
        <v>977300</v>
      </c>
    </row>
    <row r="253" spans="2:3" x14ac:dyDescent="0.25">
      <c r="B253">
        <v>251</v>
      </c>
      <c r="C253">
        <f t="shared" si="5"/>
        <v>977600</v>
      </c>
    </row>
    <row r="254" spans="2:3" x14ac:dyDescent="0.25">
      <c r="B254">
        <v>252</v>
      </c>
      <c r="C254">
        <f t="shared" si="5"/>
        <v>977900</v>
      </c>
    </row>
    <row r="255" spans="2:3" x14ac:dyDescent="0.25">
      <c r="B255">
        <v>253</v>
      </c>
      <c r="C255">
        <f t="shared" si="5"/>
        <v>978200</v>
      </c>
    </row>
    <row r="256" spans="2:3" x14ac:dyDescent="0.25">
      <c r="B256">
        <v>254</v>
      </c>
      <c r="C256">
        <f t="shared" si="5"/>
        <v>978500</v>
      </c>
    </row>
    <row r="257" spans="2:3" x14ac:dyDescent="0.25">
      <c r="B257">
        <v>255</v>
      </c>
      <c r="C257">
        <f t="shared" si="5"/>
        <v>978800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D821-DDD6-4F5D-AEF0-F4BC65EA7FBD}">
  <dimension ref="A1:Q23"/>
  <sheetViews>
    <sheetView workbookViewId="0">
      <selection activeCell="G3" sqref="G3"/>
    </sheetView>
  </sheetViews>
  <sheetFormatPr defaultRowHeight="15" x14ac:dyDescent="0.25"/>
  <cols>
    <col min="1" max="1" width="20.7109375" bestFit="1" customWidth="1"/>
    <col min="12" max="12" width="19" bestFit="1" customWidth="1"/>
    <col min="15" max="15" width="27.42578125" bestFit="1" customWidth="1"/>
    <col min="16" max="16" width="51.7109375" bestFit="1" customWidth="1"/>
  </cols>
  <sheetData>
    <row r="1" spans="1:17" x14ac:dyDescent="0.25">
      <c r="B1" t="s">
        <v>2069</v>
      </c>
      <c r="C1" t="s">
        <v>2070</v>
      </c>
      <c r="G1" t="s">
        <v>2067</v>
      </c>
      <c r="H1">
        <v>100</v>
      </c>
      <c r="I1" t="s">
        <v>2068</v>
      </c>
      <c r="L1" t="s">
        <v>2023</v>
      </c>
      <c r="M1">
        <v>2</v>
      </c>
      <c r="O1" t="s">
        <v>2027</v>
      </c>
      <c r="P1">
        <v>1</v>
      </c>
      <c r="Q1">
        <v>1</v>
      </c>
    </row>
    <row r="2" spans="1:17" x14ac:dyDescent="0.25">
      <c r="A2" s="24" t="s">
        <v>2054</v>
      </c>
      <c r="B2">
        <f>(MAC_HDR_ACK_LEN + EPOCH_TICK_LEN +  DLL_CRC_LEN + DLC_CLI_TLV_LEN + (3 * MAC_TLV_HDR_LEN))</f>
        <v>24</v>
      </c>
      <c r="C2">
        <f t="shared" ref="C2:C7" si="0">(B2+MRFSK_GENX_PHR_LENGTH+LEN_CRC_32)*8/H$1</f>
        <v>4.16</v>
      </c>
      <c r="F2" s="25" t="s">
        <v>2071</v>
      </c>
      <c r="G2" s="25">
        <v>106</v>
      </c>
      <c r="H2" s="25" t="s">
        <v>2073</v>
      </c>
      <c r="L2" t="s">
        <v>2024</v>
      </c>
      <c r="M2">
        <f>M1</f>
        <v>2</v>
      </c>
      <c r="O2" t="s">
        <v>2028</v>
      </c>
      <c r="P2" t="s">
        <v>2027</v>
      </c>
      <c r="Q2">
        <f>DLC_CLI_PRI_LEN</f>
        <v>1</v>
      </c>
    </row>
    <row r="3" spans="1:17" x14ac:dyDescent="0.25">
      <c r="A3" s="23" t="s">
        <v>2062</v>
      </c>
      <c r="B3">
        <f>(MAC_HDR_POLL_LEN + EPOCH_TICK_LEN +  DLL_CRC_LEN + DLC_CLI_TLV_LEN + (3 * MAC_TLV_HDR_LEN))</f>
        <v>32</v>
      </c>
      <c r="C3">
        <f t="shared" si="0"/>
        <v>4.8</v>
      </c>
      <c r="F3" s="25" t="s">
        <v>2072</v>
      </c>
      <c r="G3" s="25">
        <f>(G2+MRFSK_GENX_PHR_LENGTH+LEN_CRC_32)*8/H1</f>
        <v>10.72</v>
      </c>
      <c r="H3" s="25" t="s">
        <v>2074</v>
      </c>
      <c r="L3" t="s">
        <v>2025</v>
      </c>
      <c r="M3">
        <v>2047</v>
      </c>
      <c r="O3" t="s">
        <v>2029</v>
      </c>
      <c r="P3">
        <v>1</v>
      </c>
      <c r="Q3">
        <v>1</v>
      </c>
    </row>
    <row r="4" spans="1:17" x14ac:dyDescent="0.25">
      <c r="A4" s="23" t="s">
        <v>2063</v>
      </c>
      <c r="B4">
        <f>(MAC_HDR_DPOLL_LEN + EPOCH_TICK_LEN +  DLL_CRC_LEN + DLC_SEQCTRL_LEN + DLC_CLI_TLV_LEN + (5 * MAC_TLV_HDR_LEN))</f>
        <v>38</v>
      </c>
      <c r="C4">
        <f t="shared" si="0"/>
        <v>5.28</v>
      </c>
      <c r="L4" t="s">
        <v>2026</v>
      </c>
      <c r="M4">
        <v>127</v>
      </c>
      <c r="O4" t="s">
        <v>2030</v>
      </c>
      <c r="P4" t="s">
        <v>2046</v>
      </c>
      <c r="Q4">
        <f>DLC_CLI_TX_TIME_OFF+DLC_CLI_TX_TIME_LEN</f>
        <v>2</v>
      </c>
    </row>
    <row r="5" spans="1:17" x14ac:dyDescent="0.25">
      <c r="A5" s="23" t="s">
        <v>2064</v>
      </c>
      <c r="B5">
        <f>(MAC_HDR_INFO_LEN + DLC_SEQCTRL_LEN +  DLL_CRC_LEN + DLC_CLI_TLV_LEN + (4 * MAC_TLV_HDR_LEN))</f>
        <v>26</v>
      </c>
      <c r="C5">
        <f t="shared" si="0"/>
        <v>4.32</v>
      </c>
      <c r="L5" t="s">
        <v>2060</v>
      </c>
      <c r="M5">
        <v>1</v>
      </c>
      <c r="O5" t="s">
        <v>2031</v>
      </c>
      <c r="P5">
        <v>1</v>
      </c>
      <c r="Q5">
        <v>1</v>
      </c>
    </row>
    <row r="6" spans="1:17" x14ac:dyDescent="0.25">
      <c r="A6" t="s">
        <v>2065</v>
      </c>
      <c r="B6">
        <f>(MAC_HDR_BCAST_LEN + EPOCH_TICK_LEN +  DLL_CRC_LEN + (2 * MAC_TLV_HDR_LEN))</f>
        <v>19</v>
      </c>
      <c r="C6">
        <f t="shared" si="0"/>
        <v>3.76</v>
      </c>
      <c r="L6" t="s">
        <v>2061</v>
      </c>
      <c r="M6">
        <v>8</v>
      </c>
      <c r="O6" t="s">
        <v>2032</v>
      </c>
      <c r="P6" t="s">
        <v>2047</v>
      </c>
      <c r="Q6">
        <f>DLC_CLI_RX_TIME_LEN+DLC_CLI_RX_TIME_OFF</f>
        <v>3</v>
      </c>
    </row>
    <row r="7" spans="1:17" x14ac:dyDescent="0.25">
      <c r="A7" t="s">
        <v>2066</v>
      </c>
      <c r="B7" cm="1">
        <f t="array" ref="B7">(DLC_INFO_LEN_BYTES + EPOCH_TICK_LEN + DLC_HDR_CRC_LEN +  (2 * MAC_TLV_HDR_LEN))</f>
        <v>34</v>
      </c>
      <c r="C7">
        <f t="shared" si="0"/>
        <v>4.96</v>
      </c>
      <c r="L7" t="s">
        <v>2055</v>
      </c>
      <c r="M7" cm="1">
        <f t="array" ref="M7">(MAC_HDR_FCTRL_LEN + (2 * MAC_ADDR_LEN))</f>
        <v>17</v>
      </c>
      <c r="O7" t="s">
        <v>2033</v>
      </c>
      <c r="P7">
        <v>5</v>
      </c>
      <c r="Q7">
        <v>5</v>
      </c>
    </row>
    <row r="8" spans="1:17" x14ac:dyDescent="0.25">
      <c r="L8" t="s">
        <v>2020</v>
      </c>
      <c r="M8" cm="1">
        <f t="array" ref="M8">(MAC_HDR_FCTRL_LEN + MAC_ADDR_LEN)</f>
        <v>9</v>
      </c>
      <c r="O8" t="s">
        <v>2022</v>
      </c>
      <c r="P8" t="s">
        <v>2048</v>
      </c>
      <c r="Q8">
        <v>4</v>
      </c>
    </row>
    <row r="9" spans="1:17" x14ac:dyDescent="0.25">
      <c r="L9" t="s">
        <v>2056</v>
      </c>
      <c r="M9" cm="1">
        <f t="array" ref="M9">(MAC_HDR_FCTRL_LEN + MAC_ADDR_LEN)</f>
        <v>9</v>
      </c>
      <c r="O9" t="s">
        <v>2034</v>
      </c>
      <c r="P9" t="s">
        <v>2023</v>
      </c>
      <c r="Q9">
        <f>MAC_TLV_HDR_LEN</f>
        <v>2</v>
      </c>
    </row>
    <row r="10" spans="1:17" x14ac:dyDescent="0.25">
      <c r="L10" t="s">
        <v>2057</v>
      </c>
      <c r="M10" cm="1">
        <f t="array" ref="M10">(MAC_HDR_MAX_LEN)</f>
        <v>17</v>
      </c>
      <c r="O10" t="s">
        <v>2035</v>
      </c>
      <c r="P10" t="s">
        <v>2049</v>
      </c>
      <c r="Q10">
        <v>2</v>
      </c>
    </row>
    <row r="11" spans="1:17" x14ac:dyDescent="0.25">
      <c r="L11" t="s">
        <v>2058</v>
      </c>
      <c r="M11" cm="1">
        <f t="array" ref="M11">(MAC_HDR_MAX_LEN)</f>
        <v>17</v>
      </c>
      <c r="O11" t="s">
        <v>2036</v>
      </c>
      <c r="P11" t="s">
        <v>2023</v>
      </c>
      <c r="Q11">
        <f>MAC_TLV_HDR_LEN</f>
        <v>2</v>
      </c>
    </row>
    <row r="12" spans="1:17" x14ac:dyDescent="0.25">
      <c r="L12" t="s">
        <v>2059</v>
      </c>
      <c r="M12" cm="1">
        <f t="array" ref="M12">(MAC_HDR_FCTRL_LEN + MAC_ADDR_LEN)</f>
        <v>9</v>
      </c>
      <c r="O12" t="s">
        <v>2021</v>
      </c>
      <c r="P12" t="s">
        <v>2049</v>
      </c>
      <c r="Q12">
        <v>2</v>
      </c>
    </row>
    <row r="13" spans="1:17" x14ac:dyDescent="0.25">
      <c r="L13" t="s">
        <v>2075</v>
      </c>
      <c r="M13">
        <v>24</v>
      </c>
      <c r="O13" t="s">
        <v>2037</v>
      </c>
      <c r="P13" t="s">
        <v>2050</v>
      </c>
      <c r="Q13">
        <f>MAC_TLV_HDR_LEN+EPOCH_TICK_LEN</f>
        <v>4</v>
      </c>
    </row>
    <row r="14" spans="1:17" x14ac:dyDescent="0.25">
      <c r="L14" t="s">
        <v>2076</v>
      </c>
      <c r="M14">
        <v>16</v>
      </c>
      <c r="O14" t="s">
        <v>2038</v>
      </c>
      <c r="P14" t="s">
        <v>2049</v>
      </c>
      <c r="Q14">
        <v>2</v>
      </c>
    </row>
    <row r="15" spans="1:17" x14ac:dyDescent="0.25">
      <c r="L15" t="s">
        <v>2077</v>
      </c>
      <c r="M15">
        <v>4</v>
      </c>
      <c r="O15" t="s">
        <v>2039</v>
      </c>
      <c r="P15" t="s">
        <v>2051</v>
      </c>
      <c r="Q15">
        <v>2</v>
      </c>
    </row>
    <row r="16" spans="1:17" x14ac:dyDescent="0.25">
      <c r="O16" t="s">
        <v>2040</v>
      </c>
      <c r="P16">
        <v>128</v>
      </c>
      <c r="Q16">
        <v>128</v>
      </c>
    </row>
    <row r="17" spans="1:17" x14ac:dyDescent="0.25">
      <c r="O17" t="s">
        <v>2041</v>
      </c>
      <c r="P17" t="s">
        <v>2051</v>
      </c>
      <c r="Q17">
        <v>1</v>
      </c>
    </row>
    <row r="18" spans="1:17" x14ac:dyDescent="0.25">
      <c r="A18" t="s">
        <v>2014</v>
      </c>
      <c r="O18" t="s">
        <v>2042</v>
      </c>
      <c r="P18" t="s">
        <v>2052</v>
      </c>
      <c r="Q18">
        <f>MAC_TLV_HDR_LEN+ DLC_TX_RX_TIME_LEN</f>
        <v>3</v>
      </c>
    </row>
    <row r="19" spans="1:17" x14ac:dyDescent="0.25">
      <c r="A19" t="s">
        <v>2015</v>
      </c>
      <c r="O19" t="s">
        <v>2043</v>
      </c>
      <c r="P19">
        <v>1</v>
      </c>
      <c r="Q19">
        <v>1</v>
      </c>
    </row>
    <row r="20" spans="1:17" x14ac:dyDescent="0.25">
      <c r="A20" t="s">
        <v>2016</v>
      </c>
      <c r="O20" t="s">
        <v>2044</v>
      </c>
      <c r="P20">
        <v>4</v>
      </c>
      <c r="Q20">
        <v>4</v>
      </c>
    </row>
    <row r="21" spans="1:17" x14ac:dyDescent="0.25">
      <c r="A21" t="s">
        <v>2017</v>
      </c>
      <c r="O21" t="s">
        <v>2045</v>
      </c>
      <c r="P21" t="s">
        <v>2053</v>
      </c>
      <c r="Q21">
        <f>DLC_AUX_SEC_CTRL_LEN+DLC_AUX_SEC_COUNTER_LEN</f>
        <v>5</v>
      </c>
    </row>
    <row r="22" spans="1:17" x14ac:dyDescent="0.25">
      <c r="A22" t="s">
        <v>2018</v>
      </c>
    </row>
    <row r="23" spans="1:17" x14ac:dyDescent="0.25">
      <c r="A23" t="s">
        <v>2019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986C-67C5-4C9C-9348-CD5F463FA30E}">
  <dimension ref="A1:J18"/>
  <sheetViews>
    <sheetView workbookViewId="0">
      <selection activeCell="E13" sqref="E13"/>
    </sheetView>
  </sheetViews>
  <sheetFormatPr defaultColWidth="11.42578125" defaultRowHeight="15" x14ac:dyDescent="0.25"/>
  <cols>
    <col min="2" max="2" width="20.7109375" customWidth="1"/>
    <col min="3" max="3" width="6.140625" customWidth="1"/>
    <col min="4" max="4" width="22.5703125" bestFit="1" customWidth="1"/>
    <col min="5" max="5" width="56" bestFit="1" customWidth="1"/>
  </cols>
  <sheetData>
    <row r="1" spans="1:10" ht="15" customHeight="1" x14ac:dyDescent="0.25">
      <c r="A1" s="22" t="s">
        <v>2004</v>
      </c>
      <c r="B1" s="21">
        <v>94</v>
      </c>
      <c r="D1" s="20" t="s">
        <v>2001</v>
      </c>
      <c r="E1" t="s">
        <v>2002</v>
      </c>
      <c r="F1" t="s">
        <v>2000</v>
      </c>
      <c r="G1" s="20" t="s">
        <v>2003</v>
      </c>
      <c r="H1">
        <v>0</v>
      </c>
      <c r="J1">
        <f>HEX2DEC(IF(LEFT(B1,2)="0x",MID(B1,3,LEN(B1)-2),B1))</f>
        <v>148</v>
      </c>
    </row>
    <row r="2" spans="1:10" ht="15" customHeight="1" x14ac:dyDescent="0.25">
      <c r="D2" t="s">
        <v>1956</v>
      </c>
      <c r="E2" t="s">
        <v>1990</v>
      </c>
      <c r="F2" t="s">
        <v>1973</v>
      </c>
      <c r="G2">
        <f t="shared" ref="G2:G18" si="0">HEX2DEC(MID(F2,3,LEN(F2)-2))</f>
        <v>1</v>
      </c>
      <c r="H2">
        <f t="shared" ref="H2:H18" si="1">_xlfn.BITAND($J$1,G2)</f>
        <v>0</v>
      </c>
    </row>
    <row r="3" spans="1:10" x14ac:dyDescent="0.25">
      <c r="D3" t="s">
        <v>1957</v>
      </c>
      <c r="E3" t="s">
        <v>1991</v>
      </c>
      <c r="F3" t="s">
        <v>1974</v>
      </c>
      <c r="G3">
        <f t="shared" si="0"/>
        <v>2</v>
      </c>
      <c r="H3">
        <f t="shared" si="1"/>
        <v>0</v>
      </c>
    </row>
    <row r="4" spans="1:10" x14ac:dyDescent="0.25">
      <c r="D4" t="s">
        <v>1958</v>
      </c>
      <c r="E4" t="s">
        <v>1992</v>
      </c>
      <c r="F4" t="s">
        <v>1975</v>
      </c>
      <c r="G4">
        <f t="shared" si="0"/>
        <v>4</v>
      </c>
      <c r="H4">
        <f t="shared" si="1"/>
        <v>4</v>
      </c>
    </row>
    <row r="5" spans="1:10" x14ac:dyDescent="0.25">
      <c r="D5" t="s">
        <v>1959</v>
      </c>
      <c r="E5" t="s">
        <v>1993</v>
      </c>
      <c r="F5" t="s">
        <v>1976</v>
      </c>
      <c r="G5">
        <f t="shared" si="0"/>
        <v>8</v>
      </c>
      <c r="H5">
        <f t="shared" si="1"/>
        <v>0</v>
      </c>
    </row>
    <row r="6" spans="1:10" x14ac:dyDescent="0.25">
      <c r="D6" t="s">
        <v>1960</v>
      </c>
      <c r="E6" t="s">
        <v>1994</v>
      </c>
      <c r="F6" t="s">
        <v>1977</v>
      </c>
      <c r="G6">
        <f t="shared" si="0"/>
        <v>16</v>
      </c>
      <c r="H6">
        <f t="shared" si="1"/>
        <v>16</v>
      </c>
    </row>
    <row r="7" spans="1:10" x14ac:dyDescent="0.25">
      <c r="D7" t="s">
        <v>1961</v>
      </c>
      <c r="E7" t="s">
        <v>1995</v>
      </c>
      <c r="F7" t="s">
        <v>1978</v>
      </c>
      <c r="G7">
        <f t="shared" si="0"/>
        <v>32</v>
      </c>
      <c r="H7">
        <f t="shared" si="1"/>
        <v>0</v>
      </c>
    </row>
    <row r="8" spans="1:10" x14ac:dyDescent="0.25">
      <c r="D8" t="s">
        <v>1962</v>
      </c>
      <c r="E8" t="s">
        <v>1996</v>
      </c>
      <c r="F8" t="s">
        <v>1979</v>
      </c>
      <c r="G8">
        <f t="shared" si="0"/>
        <v>64</v>
      </c>
      <c r="H8">
        <f t="shared" si="1"/>
        <v>0</v>
      </c>
    </row>
    <row r="9" spans="1:10" x14ac:dyDescent="0.25">
      <c r="D9" t="s">
        <v>1963</v>
      </c>
      <c r="E9" t="s">
        <v>1997</v>
      </c>
      <c r="F9" t="s">
        <v>1980</v>
      </c>
      <c r="G9">
        <f t="shared" si="0"/>
        <v>128</v>
      </c>
      <c r="H9">
        <f t="shared" si="1"/>
        <v>128</v>
      </c>
    </row>
    <row r="10" spans="1:10" x14ac:dyDescent="0.25">
      <c r="D10" t="s">
        <v>1964</v>
      </c>
      <c r="E10" t="s">
        <v>1998</v>
      </c>
      <c r="F10" t="s">
        <v>1981</v>
      </c>
      <c r="G10">
        <f t="shared" si="0"/>
        <v>256</v>
      </c>
      <c r="H10">
        <f t="shared" si="1"/>
        <v>0</v>
      </c>
    </row>
    <row r="11" spans="1:10" x14ac:dyDescent="0.25">
      <c r="D11" t="s">
        <v>1965</v>
      </c>
      <c r="E11" t="s">
        <v>1999</v>
      </c>
      <c r="F11" t="s">
        <v>1982</v>
      </c>
      <c r="G11">
        <f t="shared" si="0"/>
        <v>512</v>
      </c>
      <c r="H11">
        <f t="shared" si="1"/>
        <v>0</v>
      </c>
    </row>
    <row r="12" spans="1:10" x14ac:dyDescent="0.25">
      <c r="D12" t="s">
        <v>1966</v>
      </c>
      <c r="F12" t="s">
        <v>1983</v>
      </c>
      <c r="G12">
        <f t="shared" si="0"/>
        <v>1024</v>
      </c>
      <c r="H12">
        <f t="shared" si="1"/>
        <v>0</v>
      </c>
    </row>
    <row r="13" spans="1:10" x14ac:dyDescent="0.25">
      <c r="D13" t="s">
        <v>1967</v>
      </c>
      <c r="F13" t="s">
        <v>1984</v>
      </c>
      <c r="G13">
        <f t="shared" si="0"/>
        <v>2048</v>
      </c>
      <c r="H13">
        <f t="shared" si="1"/>
        <v>0</v>
      </c>
    </row>
    <row r="14" spans="1:10" x14ac:dyDescent="0.25">
      <c r="D14" t="s">
        <v>1968</v>
      </c>
      <c r="F14" t="s">
        <v>1985</v>
      </c>
      <c r="G14">
        <f t="shared" si="0"/>
        <v>4096</v>
      </c>
      <c r="H14">
        <f t="shared" si="1"/>
        <v>0</v>
      </c>
    </row>
    <row r="15" spans="1:10" x14ac:dyDescent="0.25">
      <c r="D15" t="s">
        <v>1969</v>
      </c>
      <c r="F15" t="s">
        <v>1986</v>
      </c>
      <c r="G15">
        <f t="shared" si="0"/>
        <v>8192</v>
      </c>
      <c r="H15">
        <f t="shared" si="1"/>
        <v>0</v>
      </c>
    </row>
    <row r="16" spans="1:10" x14ac:dyDescent="0.25">
      <c r="D16" t="s">
        <v>1970</v>
      </c>
      <c r="F16" t="s">
        <v>1987</v>
      </c>
      <c r="G16">
        <f t="shared" si="0"/>
        <v>16384</v>
      </c>
      <c r="H16">
        <f t="shared" si="1"/>
        <v>0</v>
      </c>
    </row>
    <row r="17" spans="4:8" x14ac:dyDescent="0.25">
      <c r="D17" t="s">
        <v>1971</v>
      </c>
      <c r="F17" t="s">
        <v>1988</v>
      </c>
      <c r="G17">
        <f t="shared" si="0"/>
        <v>32768</v>
      </c>
      <c r="H17">
        <f t="shared" si="1"/>
        <v>0</v>
      </c>
    </row>
    <row r="18" spans="4:8" x14ac:dyDescent="0.25">
      <c r="D18" t="s">
        <v>1972</v>
      </c>
      <c r="F18" t="s">
        <v>1989</v>
      </c>
      <c r="G18">
        <f t="shared" si="0"/>
        <v>65536</v>
      </c>
      <c r="H18">
        <f t="shared" si="1"/>
        <v>0</v>
      </c>
    </row>
  </sheetData>
  <conditionalFormatting sqref="D1:D1048576">
    <cfRule type="expression" dxfId="48" priority="1">
      <formula>$H1&gt;0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23F0-2A18-4D29-9A58-D32991B6211D}">
  <dimension ref="A4:CC518"/>
  <sheetViews>
    <sheetView topLeftCell="BQ1" zoomScaleNormal="100" workbookViewId="0">
      <selection activeCell="BZ6" sqref="BZ6"/>
    </sheetView>
  </sheetViews>
  <sheetFormatPr defaultRowHeight="15" x14ac:dyDescent="0.25"/>
  <cols>
    <col min="1" max="1" width="12.28515625" bestFit="1" customWidth="1"/>
    <col min="2" max="2" width="12" bestFit="1" customWidth="1"/>
    <col min="3" max="3" width="14.7109375" bestFit="1" customWidth="1"/>
    <col min="4" max="5" width="17.42578125" bestFit="1" customWidth="1"/>
    <col min="6" max="6" width="40.28515625" bestFit="1" customWidth="1"/>
    <col min="7" max="7" width="8.42578125" bestFit="1" customWidth="1"/>
    <col min="8" max="8" width="6.85546875" bestFit="1" customWidth="1"/>
    <col min="9" max="9" width="12" bestFit="1" customWidth="1"/>
    <col min="10" max="10" width="13.85546875" bestFit="1" customWidth="1"/>
    <col min="11" max="11" width="12.42578125" bestFit="1" customWidth="1"/>
    <col min="12" max="12" width="11.28515625" bestFit="1" customWidth="1"/>
    <col min="13" max="13" width="7.85546875" bestFit="1" customWidth="1"/>
    <col min="14" max="14" width="8.28515625" bestFit="1" customWidth="1"/>
    <col min="15" max="15" width="12.5703125" bestFit="1" customWidth="1"/>
    <col min="16" max="16" width="11.42578125" bestFit="1" customWidth="1"/>
    <col min="17" max="17" width="9.140625" bestFit="1" customWidth="1"/>
    <col min="18" max="18" width="8.28515625" bestFit="1" customWidth="1"/>
    <col min="19" max="19" width="15.5703125" bestFit="1" customWidth="1"/>
    <col min="20" max="20" width="17" bestFit="1" customWidth="1"/>
    <col min="21" max="21" width="21" bestFit="1" customWidth="1"/>
    <col min="22" max="22" width="17.28515625" bestFit="1" customWidth="1"/>
    <col min="23" max="23" width="21" bestFit="1" customWidth="1"/>
    <col min="24" max="24" width="17.42578125" bestFit="1" customWidth="1"/>
    <col min="25" max="25" width="16.140625" bestFit="1" customWidth="1"/>
    <col min="26" max="26" width="17.5703125" bestFit="1" customWidth="1"/>
    <col min="27" max="27" width="20.140625" bestFit="1" customWidth="1"/>
    <col min="29" max="29" width="13.140625" bestFit="1" customWidth="1"/>
    <col min="30" max="30" width="21.5703125" bestFit="1" customWidth="1"/>
    <col min="31" max="31" width="19.5703125" bestFit="1" customWidth="1"/>
    <col min="32" max="32" width="17.28515625" bestFit="1" customWidth="1"/>
    <col min="33" max="33" width="9.42578125" customWidth="1"/>
    <col min="35" max="35" width="13.140625" bestFit="1" customWidth="1"/>
    <col min="36" max="36" width="23" bestFit="1" customWidth="1"/>
    <col min="37" max="38" width="18.7109375" bestFit="1" customWidth="1"/>
    <col min="39" max="39" width="9.42578125" customWidth="1"/>
    <col min="41" max="41" width="13.140625" bestFit="1" customWidth="1"/>
    <col min="42" max="42" width="27" bestFit="1" customWidth="1"/>
    <col min="43" max="43" width="20.85546875" bestFit="1" customWidth="1"/>
    <col min="44" max="44" width="22.7109375" bestFit="1" customWidth="1"/>
    <col min="45" max="45" width="9.42578125" customWidth="1"/>
    <col min="47" max="47" width="13.140625" bestFit="1" customWidth="1"/>
    <col min="48" max="48" width="23.28515625" bestFit="1" customWidth="1"/>
    <col min="49" max="50" width="19" bestFit="1" customWidth="1"/>
    <col min="51" max="51" width="9.42578125" customWidth="1"/>
    <col min="53" max="53" width="13.140625" bestFit="1" customWidth="1"/>
    <col min="54" max="54" width="27" bestFit="1" customWidth="1"/>
    <col min="55" max="56" width="22.7109375" bestFit="1" customWidth="1"/>
    <col min="57" max="57" width="9.42578125" customWidth="1"/>
    <col min="59" max="59" width="13.140625" bestFit="1" customWidth="1"/>
    <col min="60" max="60" width="23.42578125" bestFit="1" customWidth="1"/>
    <col min="61" max="62" width="19.140625" bestFit="1" customWidth="1"/>
    <col min="63" max="63" width="9.42578125" customWidth="1"/>
    <col min="65" max="65" width="13.140625" bestFit="1" customWidth="1"/>
    <col min="66" max="66" width="22.140625" bestFit="1" customWidth="1"/>
    <col min="67" max="68" width="17.85546875" bestFit="1" customWidth="1"/>
    <col min="69" max="69" width="9.42578125" customWidth="1"/>
    <col min="71" max="71" width="13.140625" bestFit="1" customWidth="1"/>
    <col min="72" max="72" width="23.5703125" bestFit="1" customWidth="1"/>
    <col min="73" max="74" width="19.28515625" bestFit="1" customWidth="1"/>
    <col min="75" max="75" width="9.42578125" customWidth="1"/>
    <col min="77" max="77" width="13.140625" bestFit="1" customWidth="1"/>
    <col min="78" max="78" width="26.140625" bestFit="1" customWidth="1"/>
    <col min="79" max="80" width="25.140625" bestFit="1" customWidth="1"/>
  </cols>
  <sheetData>
    <row r="4" spans="1:81" x14ac:dyDescent="0.25">
      <c r="A4" t="s">
        <v>1</v>
      </c>
      <c r="B4" t="s">
        <v>2</v>
      </c>
      <c r="C4" t="s">
        <v>7</v>
      </c>
      <c r="D4" t="s">
        <v>1104</v>
      </c>
      <c r="E4" t="s">
        <v>1105</v>
      </c>
      <c r="F4" t="s">
        <v>0</v>
      </c>
      <c r="G4" t="s">
        <v>34</v>
      </c>
      <c r="H4" t="s">
        <v>1103</v>
      </c>
      <c r="I4" t="s">
        <v>1110</v>
      </c>
      <c r="J4" t="s">
        <v>1111</v>
      </c>
      <c r="K4" t="s">
        <v>1130</v>
      </c>
      <c r="L4" t="s">
        <v>1091</v>
      </c>
      <c r="M4" t="s">
        <v>1129</v>
      </c>
      <c r="N4" t="s">
        <v>1093</v>
      </c>
      <c r="O4" t="s">
        <v>1898</v>
      </c>
      <c r="P4" t="s">
        <v>1092</v>
      </c>
      <c r="Q4" t="s">
        <v>3736</v>
      </c>
      <c r="R4" t="s">
        <v>1094</v>
      </c>
      <c r="S4" t="s">
        <v>1112</v>
      </c>
      <c r="T4" t="s">
        <v>1113</v>
      </c>
      <c r="U4" t="s">
        <v>1115</v>
      </c>
      <c r="V4" t="s">
        <v>1114</v>
      </c>
      <c r="W4" t="s">
        <v>1126</v>
      </c>
      <c r="X4" t="s">
        <v>1117</v>
      </c>
      <c r="Y4" t="s">
        <v>1116</v>
      </c>
      <c r="Z4" t="s">
        <v>1118</v>
      </c>
      <c r="AA4" t="s">
        <v>3737</v>
      </c>
      <c r="AC4" s="15" t="s">
        <v>1085</v>
      </c>
      <c r="AD4" t="s">
        <v>1119</v>
      </c>
      <c r="AE4" t="s">
        <v>2092</v>
      </c>
      <c r="AF4" t="s">
        <v>2110</v>
      </c>
      <c r="AG4" t="s">
        <v>1128</v>
      </c>
      <c r="AI4" s="15" t="s">
        <v>1085</v>
      </c>
      <c r="AJ4" t="s">
        <v>1120</v>
      </c>
      <c r="AK4" t="s">
        <v>2093</v>
      </c>
      <c r="AL4" t="s">
        <v>2111</v>
      </c>
      <c r="AM4" t="s">
        <v>1128</v>
      </c>
      <c r="AO4" s="15" t="s">
        <v>1085</v>
      </c>
      <c r="AP4" t="s">
        <v>1121</v>
      </c>
      <c r="AQ4" t="s">
        <v>2094</v>
      </c>
      <c r="AR4" t="s">
        <v>2112</v>
      </c>
      <c r="AS4" t="s">
        <v>1128</v>
      </c>
      <c r="AU4" s="15" t="s">
        <v>1085</v>
      </c>
      <c r="AV4" t="s">
        <v>1122</v>
      </c>
      <c r="AW4" t="s">
        <v>2095</v>
      </c>
      <c r="AX4" t="s">
        <v>2113</v>
      </c>
      <c r="AY4" t="s">
        <v>1128</v>
      </c>
      <c r="BA4" s="15" t="s">
        <v>1085</v>
      </c>
      <c r="BB4" t="s">
        <v>1127</v>
      </c>
      <c r="BC4" t="s">
        <v>2096</v>
      </c>
      <c r="BD4" t="s">
        <v>2114</v>
      </c>
      <c r="BE4" t="s">
        <v>1128</v>
      </c>
      <c r="BG4" s="15" t="s">
        <v>1085</v>
      </c>
      <c r="BH4" t="s">
        <v>1123</v>
      </c>
      <c r="BI4" t="s">
        <v>2097</v>
      </c>
      <c r="BJ4" t="s">
        <v>2115</v>
      </c>
      <c r="BK4" t="s">
        <v>1128</v>
      </c>
      <c r="BM4" s="15" t="s">
        <v>1085</v>
      </c>
      <c r="BN4" t="s">
        <v>1124</v>
      </c>
      <c r="BO4" t="s">
        <v>2098</v>
      </c>
      <c r="BP4" t="s">
        <v>2116</v>
      </c>
      <c r="BQ4" t="s">
        <v>1128</v>
      </c>
      <c r="BS4" s="15" t="s">
        <v>1085</v>
      </c>
      <c r="BT4" t="s">
        <v>1125</v>
      </c>
      <c r="BU4" t="s">
        <v>2099</v>
      </c>
      <c r="BV4" t="s">
        <v>2117</v>
      </c>
      <c r="BW4" t="s">
        <v>1128</v>
      </c>
      <c r="BY4" s="15" t="s">
        <v>1085</v>
      </c>
      <c r="BZ4" t="s">
        <v>7971</v>
      </c>
      <c r="CA4" t="s">
        <v>7972</v>
      </c>
      <c r="CB4" t="s">
        <v>7973</v>
      </c>
      <c r="CC4" t="s">
        <v>1128</v>
      </c>
    </row>
    <row r="5" spans="1:81" x14ac:dyDescent="0.25">
      <c r="A5" s="14" t="s">
        <v>96</v>
      </c>
      <c r="B5">
        <v>1556334966561</v>
      </c>
      <c r="C5" s="14" t="s">
        <v>4190</v>
      </c>
      <c r="D5">
        <v>131</v>
      </c>
      <c r="E5" s="14" t="s">
        <v>1106</v>
      </c>
      <c r="F5" s="14" t="s">
        <v>4031</v>
      </c>
      <c r="G5" s="14" t="e">
        <f>timingTable[[#This Row],[FRT_DEC]]-B4</f>
        <v>#VALUE!</v>
      </c>
      <c r="H5" s="17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INFO]]))),H4)</f>
        <v>51</v>
      </c>
      <c r="I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" s="14">
        <f>HEX2DEC(RIGHT(timingTable[[#This Row],[FRT_HEX]],MIN(LEN(timingTable[[#This Row],[FRT_HEX]])-2,8)))</f>
        <v>1556805409</v>
      </c>
      <c r="K5" s="14" t="str">
        <f>IF(timingTable[[#This Row],['[TRACECODE']:.1]]=140,"afterTx","")</f>
        <v/>
      </c>
      <c r="L5" s="14" t="str">
        <f t="shared" ref="L5:L68" si="0">IF(AND(H7=H5,K7="afterTx"),"beforeTx","")</f>
        <v/>
      </c>
      <c r="M5" s="14" t="str">
        <f>IF(AND(H5=H4,K4="afterTx",timingTable[[#This Row],['[TRACECODE']:.1]]=6),"dc","")</f>
        <v/>
      </c>
      <c r="N5" s="14" t="str">
        <f t="shared" ref="N5:N68" si="1">IF(AND(H5=H3,M3="dc"),"txEnd","")</f>
        <v/>
      </c>
      <c r="O5" s="14" t="str">
        <f>IF(timingTable[[#This Row],['[TRACECODE']:.1]]=141,"afterRx","")</f>
        <v/>
      </c>
      <c r="P5" s="14" t="str">
        <f t="shared" ref="P5:P68" si="2">IF(AND(H5=H6,O6="afterRx"),"beforeRx","")</f>
        <v/>
      </c>
      <c r="Q5" s="14" t="str">
        <f t="shared" ref="Q5:Q68" si="3">IF(AND(H5=H4,O4="afterRx"),"rxStart","")</f>
        <v/>
      </c>
      <c r="R5" s="14" t="str">
        <f t="shared" ref="R5:R68" si="4">IF(AND(H5=H3,Q3="rxStart"),"rxEnd","")</f>
        <v/>
      </c>
      <c r="S5" s="14" t="str">
        <f t="shared" ref="S5:S68" si="5">IF(AND(H8=H5,M8="dc",L5="beforeTx"),I8-I5,"EMPTY")</f>
        <v>EMPTY</v>
      </c>
      <c r="T5" s="14" t="str">
        <f t="shared" ref="T5:T68" si="6">IF(AND(N5="txEnd",P7="beforeRx",O8="afterRx"),J8-I5,"EMPTY")</f>
        <v>EMPTY</v>
      </c>
      <c r="U5" s="14" t="str">
        <f t="shared" ref="U5:U68" si="7">IF(AND(L7="beforeTx",R5="rxEnd",H7=H5),I7-I5,"EMPTY")</f>
        <v>EMPTY</v>
      </c>
      <c r="V5" s="14" t="str">
        <f t="shared" ref="V5:V68" si="8">IF(AND(R5="rxEnd",M10="dc",H5=H10),I10-I5,"EMPTY")</f>
        <v>EMPTY</v>
      </c>
      <c r="W5" s="14" t="str">
        <f>IF(L5="beforeTx",timingTable[[#This Row],[FRT32_val]]-timingTable[[#This Row],[FRT32_trace]],"EMPTY")</f>
        <v>EMPTY</v>
      </c>
      <c r="X5" s="14" t="str">
        <f t="shared" ref="X5:X68" si="9">IF(AND(L5="beforeTx",K7="afterTx"),J7-J5,"EMPTY")</f>
        <v>EMPTY</v>
      </c>
      <c r="Y5" s="14" t="str">
        <f t="shared" ref="Y5:Y68" si="10">IF(AND(R5="rxEnd",L7="beforeTx"),J7-I5,"EMPTY")</f>
        <v>EMPTY</v>
      </c>
      <c r="Z5" s="14" t="str">
        <f>IF(AND(P5="beforeRx",O6="afterRx"),J6-timingTable[[#This Row],[FRT32_trace]],"EMPTY")</f>
        <v>EMPTY</v>
      </c>
      <c r="AA5" s="14" t="str">
        <f>IF(AND(timingTable[[#This Row],[txEnd]]="txEnd",Q9="rxStart"),I9-timingTable[[#This Row],[FRT32_val]],"EMPTY")</f>
        <v>EMPTY</v>
      </c>
      <c r="AC5" s="16">
        <v>721</v>
      </c>
      <c r="AD5" s="14">
        <v>13</v>
      </c>
      <c r="AE5" s="26">
        <v>0.33333333333333331</v>
      </c>
      <c r="AF5" s="26">
        <v>0.33333333333333331</v>
      </c>
      <c r="AG5">
        <f>MIN(AC:AC)</f>
        <v>718</v>
      </c>
      <c r="AI5" s="16">
        <v>555</v>
      </c>
      <c r="AJ5" s="14">
        <v>5</v>
      </c>
      <c r="AK5" s="26">
        <v>0.16666666666666666</v>
      </c>
      <c r="AL5" s="26">
        <v>0.16666666666666666</v>
      </c>
      <c r="AM5">
        <f>MIN(T:T)</f>
        <v>555</v>
      </c>
      <c r="AO5" s="16">
        <v>1000</v>
      </c>
      <c r="AP5" s="14">
        <v>19</v>
      </c>
      <c r="AQ5" s="26">
        <v>1</v>
      </c>
      <c r="AR5" s="26">
        <v>1</v>
      </c>
      <c r="AS5">
        <f>MIN(AO:AO)</f>
        <v>1000</v>
      </c>
      <c r="AU5" s="16">
        <v>1718</v>
      </c>
      <c r="AV5" s="14">
        <v>1</v>
      </c>
      <c r="AW5" s="26">
        <v>5.2631578947368418E-2</v>
      </c>
      <c r="AX5" s="26">
        <v>5.2631578947368418E-2</v>
      </c>
      <c r="AY5">
        <f>MIN(AU:AU)</f>
        <v>1718</v>
      </c>
      <c r="BA5" s="16">
        <v>786</v>
      </c>
      <c r="BB5" s="14">
        <v>2</v>
      </c>
      <c r="BC5" s="26">
        <v>5.128205128205128E-2</v>
      </c>
      <c r="BD5" s="26">
        <v>5.128205128205128E-2</v>
      </c>
      <c r="BE5">
        <f>MIN(BA:BA)</f>
        <v>786</v>
      </c>
      <c r="BG5" s="16">
        <v>805</v>
      </c>
      <c r="BH5" s="14">
        <v>4</v>
      </c>
      <c r="BI5" s="26">
        <v>0.10256410256410256</v>
      </c>
      <c r="BJ5" s="26">
        <v>0.10256410256410256</v>
      </c>
      <c r="BK5">
        <f>MIN(BG:BG)</f>
        <v>805</v>
      </c>
      <c r="BM5" s="16">
        <v>195</v>
      </c>
      <c r="BN5" s="14">
        <v>2</v>
      </c>
      <c r="BO5" s="26">
        <v>0.10526315789473684</v>
      </c>
      <c r="BP5" s="26">
        <v>0.10526315789473684</v>
      </c>
      <c r="BQ5">
        <f>MIN(BM:BM)</f>
        <v>195</v>
      </c>
      <c r="BS5" s="16">
        <v>16</v>
      </c>
      <c r="BT5" s="14">
        <v>4</v>
      </c>
      <c r="BU5" s="26">
        <v>0.13333333333333333</v>
      </c>
      <c r="BV5" s="26">
        <v>0.13333333333333333</v>
      </c>
      <c r="BW5">
        <f>MIN(BS:BS)</f>
        <v>16</v>
      </c>
      <c r="BY5" s="16">
        <v>1684</v>
      </c>
      <c r="BZ5" s="14">
        <v>1</v>
      </c>
      <c r="CA5" s="26">
        <v>3.3333333333333333E-2</v>
      </c>
      <c r="CB5" s="26">
        <v>3.3333333333333333E-2</v>
      </c>
      <c r="CC5">
        <f>MIN(BY:BY)</f>
        <v>1684</v>
      </c>
    </row>
    <row r="6" spans="1:81" x14ac:dyDescent="0.25">
      <c r="A6" s="14" t="s">
        <v>1090</v>
      </c>
      <c r="B6">
        <v>1556334966604</v>
      </c>
      <c r="C6" s="14" t="s">
        <v>4192</v>
      </c>
      <c r="D6">
        <v>129</v>
      </c>
      <c r="E6" s="14" t="s">
        <v>3734</v>
      </c>
      <c r="F6" s="14" t="s">
        <v>4193</v>
      </c>
      <c r="G6" s="14">
        <f>timingTable[[#This Row],[FRT_DEC]]-B5</f>
        <v>43</v>
      </c>
      <c r="H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INFO]]))),H5)</f>
        <v>51</v>
      </c>
      <c r="I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1556806340</v>
      </c>
      <c r="J6" s="14">
        <f>HEX2DEC(RIGHT(timingTable[[#This Row],[FRT_HEX]],MIN(LEN(timingTable[[#This Row],[FRT_HEX]])-2,8)))</f>
        <v>1556805452</v>
      </c>
      <c r="K6" s="14" t="str">
        <f>IF(timingTable[[#This Row],['[TRACECODE']:.1]]=140,"afterTx","")</f>
        <v/>
      </c>
      <c r="L6" s="14" t="str">
        <f t="shared" si="0"/>
        <v>beforeTx</v>
      </c>
      <c r="M6" s="14" t="str">
        <f>IF(AND(H6=H5,K5="afterTx",timingTable[[#This Row],['[TRACECODE']:.1]]=6),"dc","")</f>
        <v/>
      </c>
      <c r="N6" s="14" t="str">
        <f t="shared" si="1"/>
        <v/>
      </c>
      <c r="O6" s="14" t="str">
        <f>IF(timingTable[[#This Row],['[TRACECODE']:.1]]=141,"afterRx","")</f>
        <v/>
      </c>
      <c r="P6" s="14" t="str">
        <f t="shared" si="2"/>
        <v/>
      </c>
      <c r="Q6" s="14" t="str">
        <f t="shared" si="3"/>
        <v/>
      </c>
      <c r="R6" s="14" t="str">
        <f t="shared" si="4"/>
        <v/>
      </c>
      <c r="S6" s="14">
        <f t="shared" si="5"/>
        <v>719</v>
      </c>
      <c r="T6" s="14" t="str">
        <f t="shared" si="6"/>
        <v>EMPTY</v>
      </c>
      <c r="U6" s="14" t="str">
        <f t="shared" si="7"/>
        <v>EMPTY</v>
      </c>
      <c r="V6" s="14" t="str">
        <f t="shared" si="8"/>
        <v>EMPTY</v>
      </c>
      <c r="W6" s="14">
        <f>IF(L6="beforeTx",timingTable[[#This Row],[FRT32_val]]-timingTable[[#This Row],[FRT32_trace]],"EMPTY")</f>
        <v>888</v>
      </c>
      <c r="X6" s="14">
        <f t="shared" si="9"/>
        <v>907</v>
      </c>
      <c r="Y6" s="14" t="str">
        <f t="shared" si="10"/>
        <v>EMPTY</v>
      </c>
      <c r="Z6" s="14" t="str">
        <f>IF(AND(P6="beforeRx",O7="afterRx"),J7-timingTable[[#This Row],[FRT32_trace]],"EMPTY")</f>
        <v>EMPTY</v>
      </c>
      <c r="AA6" s="14" t="str">
        <f>IF(AND(timingTable[[#This Row],[txEnd]]="txEnd",Q10="rxStart"),I10-timingTable[[#This Row],[FRT32_val]],"EMPTY")</f>
        <v>EMPTY</v>
      </c>
      <c r="AC6" s="16">
        <v>722</v>
      </c>
      <c r="AD6" s="14">
        <v>7</v>
      </c>
      <c r="AE6" s="26">
        <v>0.51282051282051277</v>
      </c>
      <c r="AF6" s="26">
        <v>0.17948717948717949</v>
      </c>
      <c r="AG6">
        <f>MAX(AC:AC)</f>
        <v>723</v>
      </c>
      <c r="AI6" s="16">
        <v>556</v>
      </c>
      <c r="AJ6" s="14">
        <v>2</v>
      </c>
      <c r="AK6" s="26">
        <v>0.23333333333333334</v>
      </c>
      <c r="AL6" s="26">
        <v>6.6666666666666666E-2</v>
      </c>
      <c r="AM6">
        <f>MAX(T:T)</f>
        <v>919</v>
      </c>
      <c r="AO6" s="16" t="s">
        <v>1084</v>
      </c>
      <c r="AP6" s="14">
        <v>19</v>
      </c>
      <c r="AQ6" s="26"/>
      <c r="AR6" s="26">
        <v>1</v>
      </c>
      <c r="AS6">
        <f>MAX(AO:AO)</f>
        <v>1000</v>
      </c>
      <c r="AU6" s="16">
        <v>1719</v>
      </c>
      <c r="AV6" s="14">
        <v>1</v>
      </c>
      <c r="AW6" s="26">
        <v>0.10526315789473684</v>
      </c>
      <c r="AX6" s="26">
        <v>5.2631578947368418E-2</v>
      </c>
      <c r="AY6">
        <f>MAX(AU:AU)</f>
        <v>1723</v>
      </c>
      <c r="BA6" s="16">
        <v>787</v>
      </c>
      <c r="BB6" s="14">
        <v>2</v>
      </c>
      <c r="BC6" s="26">
        <v>0.10256410256410256</v>
      </c>
      <c r="BD6" s="26">
        <v>5.128205128205128E-2</v>
      </c>
      <c r="BE6">
        <f>MAX(BA:BA)</f>
        <v>1223</v>
      </c>
      <c r="BG6" s="16">
        <v>806</v>
      </c>
      <c r="BH6" s="14">
        <v>1</v>
      </c>
      <c r="BI6" s="26">
        <v>0.12820512820512819</v>
      </c>
      <c r="BJ6" s="26">
        <v>2.564102564102564E-2</v>
      </c>
      <c r="BK6">
        <f>MAX(BG:BG)</f>
        <v>1236</v>
      </c>
      <c r="BM6" s="16">
        <v>197</v>
      </c>
      <c r="BN6" s="14">
        <v>4</v>
      </c>
      <c r="BO6" s="26">
        <v>0.31578947368421051</v>
      </c>
      <c r="BP6" s="26">
        <v>0.21052631578947367</v>
      </c>
      <c r="BQ6">
        <f>MAX(BM:BM)</f>
        <v>214</v>
      </c>
      <c r="BS6" s="16">
        <v>17</v>
      </c>
      <c r="BT6" s="14">
        <v>3</v>
      </c>
      <c r="BU6" s="26">
        <v>0.23333333333333334</v>
      </c>
      <c r="BV6" s="26">
        <v>0.1</v>
      </c>
      <c r="BW6">
        <f>MAX(BS:BS)</f>
        <v>158</v>
      </c>
      <c r="BY6" s="16">
        <v>1685</v>
      </c>
      <c r="BZ6" s="14">
        <v>2</v>
      </c>
      <c r="CA6" s="26">
        <v>0.1</v>
      </c>
      <c r="CB6" s="26">
        <v>6.6666666666666666E-2</v>
      </c>
      <c r="CC6">
        <f>MAX(BY:BY)</f>
        <v>1700</v>
      </c>
    </row>
    <row r="7" spans="1:81" x14ac:dyDescent="0.25">
      <c r="A7" s="14" t="s">
        <v>1101</v>
      </c>
      <c r="B7">
        <v>1556334966607</v>
      </c>
      <c r="C7" s="14" t="s">
        <v>4194</v>
      </c>
      <c r="D7">
        <v>129</v>
      </c>
      <c r="E7" s="14" t="s">
        <v>3734</v>
      </c>
      <c r="F7" s="14" t="s">
        <v>3986</v>
      </c>
      <c r="G7" s="14">
        <f>timingTable[[#This Row],[FRT_DEC]]-B6</f>
        <v>3</v>
      </c>
      <c r="H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INFO]]))),H6)</f>
        <v>51</v>
      </c>
      <c r="I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7" s="14">
        <f>HEX2DEC(RIGHT(timingTable[[#This Row],[FRT_HEX]],MIN(LEN(timingTable[[#This Row],[FRT_HEX]])-2,8)))</f>
        <v>1556805455</v>
      </c>
      <c r="K7" s="14" t="str">
        <f>IF(timingTable[[#This Row],['[TRACECODE']:.1]]=140,"afterTx","")</f>
        <v/>
      </c>
      <c r="L7" s="14" t="str">
        <f t="shared" si="0"/>
        <v/>
      </c>
      <c r="M7" s="14" t="str">
        <f>IF(AND(H7=H6,K6="afterTx",timingTable[[#This Row],['[TRACECODE']:.1]]=6),"dc","")</f>
        <v/>
      </c>
      <c r="N7" s="14" t="str">
        <f t="shared" si="1"/>
        <v/>
      </c>
      <c r="O7" s="14" t="str">
        <f>IF(timingTable[[#This Row],['[TRACECODE']:.1]]=141,"afterRx","")</f>
        <v/>
      </c>
      <c r="P7" s="14" t="str">
        <f t="shared" si="2"/>
        <v/>
      </c>
      <c r="Q7" s="14" t="str">
        <f t="shared" si="3"/>
        <v/>
      </c>
      <c r="R7" s="14" t="str">
        <f t="shared" si="4"/>
        <v/>
      </c>
      <c r="S7" s="14" t="str">
        <f t="shared" si="5"/>
        <v>EMPTY</v>
      </c>
      <c r="T7" s="14" t="str">
        <f t="shared" si="6"/>
        <v>EMPTY</v>
      </c>
      <c r="U7" s="14" t="str">
        <f t="shared" si="7"/>
        <v>EMPTY</v>
      </c>
      <c r="V7" s="14" t="str">
        <f t="shared" si="8"/>
        <v>EMPTY</v>
      </c>
      <c r="W7" s="14" t="str">
        <f>IF(L7="beforeTx",timingTable[[#This Row],[FRT32_val]]-timingTable[[#This Row],[FRT32_trace]],"EMPTY")</f>
        <v>EMPTY</v>
      </c>
      <c r="X7" s="14" t="str">
        <f t="shared" si="9"/>
        <v>EMPTY</v>
      </c>
      <c r="Y7" s="14" t="str">
        <f t="shared" si="10"/>
        <v>EMPTY</v>
      </c>
      <c r="Z7" s="14" t="str">
        <f>IF(AND(P7="beforeRx",O8="afterRx"),J8-timingTable[[#This Row],[FRT32_trace]],"EMPTY")</f>
        <v>EMPTY</v>
      </c>
      <c r="AA7" s="14" t="str">
        <f>IF(AND(timingTable[[#This Row],[txEnd]]="txEnd",Q11="rxStart"),I11-timingTable[[#This Row],[FRT32_val]],"EMPTY")</f>
        <v>EMPTY</v>
      </c>
      <c r="AC7" s="16">
        <v>720</v>
      </c>
      <c r="AD7" s="14">
        <v>2</v>
      </c>
      <c r="AE7" s="26">
        <v>0.5641025641025641</v>
      </c>
      <c r="AF7" s="26">
        <v>5.128205128205128E-2</v>
      </c>
      <c r="AG7">
        <f>ROUND(AVERAGE(S:S),0)</f>
        <v>721</v>
      </c>
      <c r="AI7" s="16">
        <v>559</v>
      </c>
      <c r="AJ7" s="14">
        <v>1</v>
      </c>
      <c r="AK7" s="26">
        <v>0.26666666666666666</v>
      </c>
      <c r="AL7" s="26">
        <v>3.3333333333333333E-2</v>
      </c>
      <c r="AM7">
        <f>ROUND(AVERAGE(T:T),0)</f>
        <v>732</v>
      </c>
      <c r="AS7">
        <f>ROUND(AVERAGE(U:U),0)</f>
        <v>1000</v>
      </c>
      <c r="AU7" s="16">
        <v>1720</v>
      </c>
      <c r="AV7" s="14">
        <v>2</v>
      </c>
      <c r="AW7" s="26">
        <v>0.21052631578947367</v>
      </c>
      <c r="AX7" s="26">
        <v>0.10526315789473684</v>
      </c>
      <c r="AY7">
        <f>ROUND(AVERAGE(V:V),0)</f>
        <v>1721</v>
      </c>
      <c r="BA7" s="16">
        <v>788</v>
      </c>
      <c r="BB7" s="14">
        <v>1</v>
      </c>
      <c r="BC7" s="26">
        <v>0.12820512820512819</v>
      </c>
      <c r="BD7" s="26">
        <v>2.564102564102564E-2</v>
      </c>
      <c r="BE7">
        <f>ROUND(AVERAGE(W:W),0)</f>
        <v>927</v>
      </c>
      <c r="BG7" s="16">
        <v>807</v>
      </c>
      <c r="BH7" s="14">
        <v>1</v>
      </c>
      <c r="BI7" s="26">
        <v>0.15384615384615385</v>
      </c>
      <c r="BJ7" s="26">
        <v>2.564102564102564E-2</v>
      </c>
      <c r="BK7">
        <f>ROUND(AVERAGE(X:X),0)</f>
        <v>944</v>
      </c>
      <c r="BM7" s="16">
        <v>200</v>
      </c>
      <c r="BN7" s="14">
        <v>1</v>
      </c>
      <c r="BO7" s="26">
        <v>0.36842105263157893</v>
      </c>
      <c r="BP7" s="26">
        <v>5.2631578947368418E-2</v>
      </c>
      <c r="BQ7">
        <f>ROUND(AVERAGE(Y:Y),0)</f>
        <v>203</v>
      </c>
      <c r="BS7" s="16">
        <v>18</v>
      </c>
      <c r="BT7" s="14">
        <v>1</v>
      </c>
      <c r="BU7" s="26">
        <v>0.26666666666666666</v>
      </c>
      <c r="BV7" s="26">
        <v>3.3333333333333333E-2</v>
      </c>
      <c r="BW7">
        <f>ROUND(AVERAGE(Z:Z),0)</f>
        <v>105</v>
      </c>
      <c r="BY7" s="16">
        <v>1686</v>
      </c>
      <c r="BZ7" s="14">
        <v>5</v>
      </c>
      <c r="CA7" s="26">
        <v>0.26666666666666666</v>
      </c>
      <c r="CB7" s="26">
        <v>0.16666666666666666</v>
      </c>
      <c r="CC7">
        <f>ROUND(AVERAGE(AA:AA),0)</f>
        <v>1691</v>
      </c>
    </row>
    <row r="8" spans="1:81" x14ac:dyDescent="0.25">
      <c r="A8" s="14" t="s">
        <v>99</v>
      </c>
      <c r="B8">
        <v>1556334967511</v>
      </c>
      <c r="C8" s="14" t="s">
        <v>4195</v>
      </c>
      <c r="D8">
        <v>140</v>
      </c>
      <c r="E8" s="14" t="s">
        <v>1107</v>
      </c>
      <c r="F8" s="14" t="s">
        <v>4196</v>
      </c>
      <c r="G8" s="14">
        <f>timingTable[[#This Row],[FRT_DEC]]-B7</f>
        <v>904</v>
      </c>
      <c r="H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INFO]]))),H7)</f>
        <v>51</v>
      </c>
      <c r="I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" s="14">
        <f>HEX2DEC(RIGHT(timingTable[[#This Row],[FRT_HEX]],MIN(LEN(timingTable[[#This Row],[FRT_HEX]])-2,8)))</f>
        <v>1556806359</v>
      </c>
      <c r="K8" s="14" t="str">
        <f>IF(timingTable[[#This Row],['[TRACECODE']:.1]]=140,"afterTx","")</f>
        <v>afterTx</v>
      </c>
      <c r="L8" s="14" t="str">
        <f t="shared" si="0"/>
        <v/>
      </c>
      <c r="M8" s="14" t="str">
        <f>IF(AND(H8=H7,K7="afterTx",timingTable[[#This Row],['[TRACECODE']:.1]]=6),"dc","")</f>
        <v/>
      </c>
      <c r="N8" s="14" t="str">
        <f t="shared" si="1"/>
        <v/>
      </c>
      <c r="O8" s="14" t="str">
        <f>IF(timingTable[[#This Row],['[TRACECODE']:.1]]=141,"afterRx","")</f>
        <v/>
      </c>
      <c r="P8" s="14" t="str">
        <f t="shared" si="2"/>
        <v/>
      </c>
      <c r="Q8" s="14" t="str">
        <f t="shared" si="3"/>
        <v/>
      </c>
      <c r="R8" s="14" t="str">
        <f t="shared" si="4"/>
        <v/>
      </c>
      <c r="S8" s="14" t="str">
        <f t="shared" si="5"/>
        <v>EMPTY</v>
      </c>
      <c r="T8" s="14" t="str">
        <f t="shared" si="6"/>
        <v>EMPTY</v>
      </c>
      <c r="U8" s="14" t="str">
        <f t="shared" si="7"/>
        <v>EMPTY</v>
      </c>
      <c r="V8" s="14" t="str">
        <f t="shared" si="8"/>
        <v>EMPTY</v>
      </c>
      <c r="W8" s="14" t="str">
        <f>IF(L8="beforeTx",timingTable[[#This Row],[FRT32_val]]-timingTable[[#This Row],[FRT32_trace]],"EMPTY")</f>
        <v>EMPTY</v>
      </c>
      <c r="X8" s="14" t="str">
        <f t="shared" si="9"/>
        <v>EMPTY</v>
      </c>
      <c r="Y8" s="14" t="str">
        <f t="shared" si="10"/>
        <v>EMPTY</v>
      </c>
      <c r="Z8" s="14" t="str">
        <f>IF(AND(P8="beforeRx",O9="afterRx"),J9-timingTable[[#This Row],[FRT32_trace]],"EMPTY")</f>
        <v>EMPTY</v>
      </c>
      <c r="AA8" s="14" t="str">
        <f>IF(AND(timingTable[[#This Row],[txEnd]]="txEnd",Q12="rxStart"),I12-timingTable[[#This Row],[FRT32_val]],"EMPTY")</f>
        <v>EMPTY</v>
      </c>
      <c r="AC8" s="16">
        <v>719</v>
      </c>
      <c r="AD8" s="14">
        <v>7</v>
      </c>
      <c r="AE8" s="26">
        <v>0.74358974358974361</v>
      </c>
      <c r="AF8" s="26">
        <v>0.17948717948717949</v>
      </c>
      <c r="AG8" t="str">
        <f>AG5&amp;"/"&amp;AG6&amp;"/"&amp;AG7</f>
        <v>718/723/721</v>
      </c>
      <c r="AI8" s="16">
        <v>568</v>
      </c>
      <c r="AJ8" s="14">
        <v>1</v>
      </c>
      <c r="AK8" s="26">
        <v>0.3</v>
      </c>
      <c r="AL8" s="26">
        <v>3.3333333333333333E-2</v>
      </c>
      <c r="AM8" t="str">
        <f>AM5&amp;"/"&amp;AM6&amp;"/"&amp;AM7</f>
        <v>555/919/732</v>
      </c>
      <c r="AS8" t="str">
        <f>AS5&amp;"/"&amp;AS6&amp;"/"&amp;AS7</f>
        <v>1000/1000/1000</v>
      </c>
      <c r="AU8" s="16">
        <v>1721</v>
      </c>
      <c r="AV8" s="14">
        <v>9</v>
      </c>
      <c r="AW8" s="26">
        <v>0.68421052631578949</v>
      </c>
      <c r="AX8" s="26">
        <v>0.47368421052631576</v>
      </c>
      <c r="AY8" t="str">
        <f>AY5&amp;"/"&amp;AY6&amp;"/"&amp;AY7</f>
        <v>1718/1723/1721</v>
      </c>
      <c r="BA8" s="16">
        <v>795</v>
      </c>
      <c r="BB8" s="14">
        <v>2</v>
      </c>
      <c r="BC8" s="26">
        <v>0.17948717948717949</v>
      </c>
      <c r="BD8" s="26">
        <v>5.128205128205128E-2</v>
      </c>
      <c r="BE8" t="str">
        <f>BE5&amp;"/"&amp;BE6&amp;"/"&amp;BE7</f>
        <v>786/1223/927</v>
      </c>
      <c r="BG8" s="16">
        <v>808</v>
      </c>
      <c r="BH8" s="14">
        <v>1</v>
      </c>
      <c r="BI8" s="26">
        <v>0.17948717948717949</v>
      </c>
      <c r="BJ8" s="26">
        <v>2.564102564102564E-2</v>
      </c>
      <c r="BK8" t="str">
        <f>BK5&amp;"/"&amp;BK6&amp;"/"&amp;BK7</f>
        <v>805/1236/944</v>
      </c>
      <c r="BM8" s="16">
        <v>201</v>
      </c>
      <c r="BN8" s="14">
        <v>3</v>
      </c>
      <c r="BO8" s="26">
        <v>0.52631578947368418</v>
      </c>
      <c r="BP8" s="26">
        <v>0.15789473684210525</v>
      </c>
      <c r="BQ8" t="str">
        <f>BQ5&amp;"/"&amp;BQ6&amp;"/"&amp;BQ7</f>
        <v>195/214/203</v>
      </c>
      <c r="BS8" s="16">
        <v>29</v>
      </c>
      <c r="BT8" s="14">
        <v>1</v>
      </c>
      <c r="BU8" s="26">
        <v>0.3</v>
      </c>
      <c r="BV8" s="26">
        <v>3.3333333333333333E-2</v>
      </c>
      <c r="BW8" t="str">
        <f>BW5&amp;"/"&amp;BW6&amp;"/"&amp;BW7</f>
        <v>16/158/105</v>
      </c>
      <c r="BY8" s="16">
        <v>1687</v>
      </c>
      <c r="BZ8" s="14">
        <v>4</v>
      </c>
      <c r="CA8" s="26">
        <v>0.4</v>
      </c>
      <c r="CB8" s="26">
        <v>0.13333333333333333</v>
      </c>
      <c r="CC8" t="str">
        <f>CC5&amp;"/"&amp;CC6&amp;"/"&amp;CC7</f>
        <v>1684/1700/1691</v>
      </c>
    </row>
    <row r="9" spans="1:81" x14ac:dyDescent="0.25">
      <c r="A9" s="14" t="s">
        <v>100</v>
      </c>
      <c r="B9">
        <v>1556334970601</v>
      </c>
      <c r="C9" s="14" t="s">
        <v>4197</v>
      </c>
      <c r="D9">
        <v>6</v>
      </c>
      <c r="E9" s="14" t="s">
        <v>1108</v>
      </c>
      <c r="F9" s="14" t="s">
        <v>4198</v>
      </c>
      <c r="G9" s="14">
        <f>timingTable[[#This Row],[FRT_DEC]]-B8</f>
        <v>3090</v>
      </c>
      <c r="H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INFO]]))),H8)</f>
        <v>51</v>
      </c>
      <c r="I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1556807059</v>
      </c>
      <c r="J9" s="14">
        <f>HEX2DEC(RIGHT(timingTable[[#This Row],[FRT_HEX]],MIN(LEN(timingTable[[#This Row],[FRT_HEX]])-2,8)))</f>
        <v>1556809449</v>
      </c>
      <c r="K9" s="14" t="str">
        <f>IF(timingTable[[#This Row],['[TRACECODE']:.1]]=140,"afterTx","")</f>
        <v/>
      </c>
      <c r="L9" s="14" t="str">
        <f t="shared" si="0"/>
        <v/>
      </c>
      <c r="M9" s="14" t="str">
        <f>IF(AND(H9=H8,K8="afterTx",timingTable[[#This Row],['[TRACECODE']:.1]]=6),"dc","")</f>
        <v>dc</v>
      </c>
      <c r="N9" s="14" t="str">
        <f t="shared" si="1"/>
        <v/>
      </c>
      <c r="O9" s="14" t="str">
        <f>IF(timingTable[[#This Row],['[TRACECODE']:.1]]=141,"afterRx","")</f>
        <v/>
      </c>
      <c r="P9" s="14" t="str">
        <f t="shared" si="2"/>
        <v/>
      </c>
      <c r="Q9" s="14" t="str">
        <f t="shared" si="3"/>
        <v/>
      </c>
      <c r="R9" s="14" t="str">
        <f t="shared" si="4"/>
        <v/>
      </c>
      <c r="S9" s="14" t="str">
        <f t="shared" si="5"/>
        <v>EMPTY</v>
      </c>
      <c r="T9" s="14" t="str">
        <f t="shared" si="6"/>
        <v>EMPTY</v>
      </c>
      <c r="U9" s="14" t="str">
        <f t="shared" si="7"/>
        <v>EMPTY</v>
      </c>
      <c r="V9" s="14" t="str">
        <f t="shared" si="8"/>
        <v>EMPTY</v>
      </c>
      <c r="W9" s="14" t="str">
        <f>IF(L9="beforeTx",timingTable[[#This Row],[FRT32_val]]-timingTable[[#This Row],[FRT32_trace]],"EMPTY")</f>
        <v>EMPTY</v>
      </c>
      <c r="X9" s="14" t="str">
        <f t="shared" si="9"/>
        <v>EMPTY</v>
      </c>
      <c r="Y9" s="14" t="str">
        <f t="shared" si="10"/>
        <v>EMPTY</v>
      </c>
      <c r="Z9" s="14" t="str">
        <f>IF(AND(P9="beforeRx",O10="afterRx"),J10-timingTable[[#This Row],[FRT32_trace]],"EMPTY")</f>
        <v>EMPTY</v>
      </c>
      <c r="AA9" s="14" t="str">
        <f>IF(AND(timingTable[[#This Row],[txEnd]]="txEnd",Q13="rxStart"),I13-timingTable[[#This Row],[FRT32_val]],"EMPTY")</f>
        <v>EMPTY</v>
      </c>
      <c r="AC9" s="16">
        <v>723</v>
      </c>
      <c r="AD9" s="14">
        <v>5</v>
      </c>
      <c r="AE9" s="26">
        <v>0.87179487179487181</v>
      </c>
      <c r="AF9" s="26">
        <v>0.12820512820512819</v>
      </c>
      <c r="AI9" s="16">
        <v>569</v>
      </c>
      <c r="AJ9" s="14">
        <v>1</v>
      </c>
      <c r="AK9" s="26">
        <v>0.33333333333333331</v>
      </c>
      <c r="AL9" s="26">
        <v>3.3333333333333333E-2</v>
      </c>
      <c r="AS9" t="e">
        <f ca="1">_xlfn.XLOOKUP(MAX(#REF!:OFFSET(#REF!,COUNTA(AP:AP)-2,0)),AP:AP,AO:AO)</f>
        <v>#REF!</v>
      </c>
      <c r="AU9" s="16">
        <v>1722</v>
      </c>
      <c r="AV9" s="14">
        <v>3</v>
      </c>
      <c r="AW9" s="26">
        <v>0.84210526315789469</v>
      </c>
      <c r="AX9" s="26">
        <v>0.15789473684210525</v>
      </c>
      <c r="BA9" s="16">
        <v>797</v>
      </c>
      <c r="BB9" s="14">
        <v>1</v>
      </c>
      <c r="BC9" s="26">
        <v>0.20512820512820512</v>
      </c>
      <c r="BD9" s="26">
        <v>2.564102564102564E-2</v>
      </c>
      <c r="BG9" s="16">
        <v>809</v>
      </c>
      <c r="BH9" s="14">
        <v>1</v>
      </c>
      <c r="BI9" s="26">
        <v>0.20512820512820512</v>
      </c>
      <c r="BJ9" s="26">
        <v>2.564102564102564E-2</v>
      </c>
      <c r="BM9" s="16">
        <v>202</v>
      </c>
      <c r="BN9" s="14">
        <v>1</v>
      </c>
      <c r="BO9" s="26">
        <v>0.57894736842105265</v>
      </c>
      <c r="BP9" s="26">
        <v>5.2631578947368418E-2</v>
      </c>
      <c r="BS9" s="16">
        <v>30</v>
      </c>
      <c r="BT9" s="14">
        <v>1</v>
      </c>
      <c r="BU9" s="26">
        <v>0.33333333333333331</v>
      </c>
      <c r="BV9" s="26">
        <v>3.3333333333333333E-2</v>
      </c>
      <c r="BY9" s="16">
        <v>1688</v>
      </c>
      <c r="BZ9" s="14">
        <v>3</v>
      </c>
      <c r="CA9" s="26">
        <v>0.5</v>
      </c>
      <c r="CB9" s="26">
        <v>0.1</v>
      </c>
    </row>
    <row r="10" spans="1:81" x14ac:dyDescent="0.25">
      <c r="A10" s="14" t="s">
        <v>1102</v>
      </c>
      <c r="B10">
        <v>1556334970604</v>
      </c>
      <c r="C10" s="14" t="s">
        <v>4199</v>
      </c>
      <c r="D10">
        <v>6</v>
      </c>
      <c r="E10" s="14" t="s">
        <v>1108</v>
      </c>
      <c r="F10" s="14" t="s">
        <v>3987</v>
      </c>
      <c r="G10" s="14">
        <f>timingTable[[#This Row],[FRT_DEC]]-B9</f>
        <v>3</v>
      </c>
      <c r="H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INFO]]))),H9)</f>
        <v>51</v>
      </c>
      <c r="I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0" s="14">
        <f>HEX2DEC(RIGHT(timingTable[[#This Row],[FRT_HEX]],MIN(LEN(timingTable[[#This Row],[FRT_HEX]])-2,8)))</f>
        <v>1556809452</v>
      </c>
      <c r="K10" s="14" t="str">
        <f>IF(timingTable[[#This Row],['[TRACECODE']:.1]]=140,"afterTx","")</f>
        <v/>
      </c>
      <c r="L10" s="14" t="str">
        <f t="shared" si="0"/>
        <v/>
      </c>
      <c r="M10" s="14" t="str">
        <f>IF(AND(H10=H9,K9="afterTx",timingTable[[#This Row],['[TRACECODE']:.1]]=6),"dc","")</f>
        <v/>
      </c>
      <c r="N10" s="14" t="str">
        <f t="shared" si="1"/>
        <v/>
      </c>
      <c r="O10" s="14" t="str">
        <f>IF(timingTable[[#This Row],['[TRACECODE']:.1]]=141,"afterRx","")</f>
        <v/>
      </c>
      <c r="P10" s="14" t="str">
        <f t="shared" si="2"/>
        <v/>
      </c>
      <c r="Q10" s="14" t="str">
        <f t="shared" si="3"/>
        <v/>
      </c>
      <c r="R10" s="14" t="str">
        <f t="shared" si="4"/>
        <v/>
      </c>
      <c r="S10" s="14" t="str">
        <f t="shared" si="5"/>
        <v>EMPTY</v>
      </c>
      <c r="T10" s="14" t="str">
        <f t="shared" si="6"/>
        <v>EMPTY</v>
      </c>
      <c r="U10" s="14" t="str">
        <f t="shared" si="7"/>
        <v>EMPTY</v>
      </c>
      <c r="V10" s="14" t="str">
        <f t="shared" si="8"/>
        <v>EMPTY</v>
      </c>
      <c r="W10" s="14" t="str">
        <f>IF(L10="beforeTx",timingTable[[#This Row],[FRT32_val]]-timingTable[[#This Row],[FRT32_trace]],"EMPTY")</f>
        <v>EMPTY</v>
      </c>
      <c r="X10" s="14" t="str">
        <f t="shared" si="9"/>
        <v>EMPTY</v>
      </c>
      <c r="Y10" s="14" t="str">
        <f t="shared" si="10"/>
        <v>EMPTY</v>
      </c>
      <c r="Z10" s="14" t="str">
        <f>IF(AND(P10="beforeRx",O11="afterRx"),J11-timingTable[[#This Row],[FRT32_trace]],"EMPTY")</f>
        <v>EMPTY</v>
      </c>
      <c r="AA10" s="14" t="str">
        <f>IF(AND(timingTable[[#This Row],[txEnd]]="txEnd",Q14="rxStart"),I14-timingTable[[#This Row],[FRT32_val]],"EMPTY")</f>
        <v>EMPTY</v>
      </c>
      <c r="AC10" s="16">
        <v>718</v>
      </c>
      <c r="AD10" s="14">
        <v>5</v>
      </c>
      <c r="AE10" s="26">
        <v>1</v>
      </c>
      <c r="AF10" s="26">
        <v>0.12820512820512819</v>
      </c>
      <c r="AI10" s="16">
        <v>777</v>
      </c>
      <c r="AJ10" s="14">
        <v>1</v>
      </c>
      <c r="AK10" s="26">
        <v>0.36666666666666664</v>
      </c>
      <c r="AL10" s="26">
        <v>3.3333333333333333E-2</v>
      </c>
      <c r="AU10" s="16">
        <v>1723</v>
      </c>
      <c r="AV10" s="14">
        <v>3</v>
      </c>
      <c r="AW10" s="26">
        <v>1</v>
      </c>
      <c r="AX10" s="26">
        <v>0.15789473684210525</v>
      </c>
      <c r="BA10" s="16">
        <v>798</v>
      </c>
      <c r="BB10" s="14">
        <v>1</v>
      </c>
      <c r="BC10" s="26">
        <v>0.23076923076923078</v>
      </c>
      <c r="BD10" s="26">
        <v>2.564102564102564E-2</v>
      </c>
      <c r="BG10" s="16">
        <v>815</v>
      </c>
      <c r="BH10" s="14">
        <v>2</v>
      </c>
      <c r="BI10" s="26">
        <v>0.25641025641025639</v>
      </c>
      <c r="BJ10" s="26">
        <v>5.128205128205128E-2</v>
      </c>
      <c r="BM10" s="16">
        <v>203</v>
      </c>
      <c r="BN10" s="14">
        <v>1</v>
      </c>
      <c r="BO10" s="26">
        <v>0.63157894736842102</v>
      </c>
      <c r="BP10" s="26">
        <v>5.2631578947368418E-2</v>
      </c>
      <c r="BS10" s="16">
        <v>140</v>
      </c>
      <c r="BT10" s="14">
        <v>3</v>
      </c>
      <c r="BU10" s="26">
        <v>0.43333333333333335</v>
      </c>
      <c r="BV10" s="26">
        <v>0.1</v>
      </c>
      <c r="BY10" s="16">
        <v>1689</v>
      </c>
      <c r="BZ10" s="14">
        <v>5</v>
      </c>
      <c r="CA10" s="26">
        <v>0.66666666666666663</v>
      </c>
      <c r="CB10" s="26">
        <v>0.16666666666666666</v>
      </c>
    </row>
    <row r="11" spans="1:81" x14ac:dyDescent="0.25">
      <c r="A11" s="14" t="s">
        <v>101</v>
      </c>
      <c r="B11">
        <v>1556334970606</v>
      </c>
      <c r="C11" s="14" t="s">
        <v>4200</v>
      </c>
      <c r="D11">
        <v>122</v>
      </c>
      <c r="E11" s="14" t="s">
        <v>7968</v>
      </c>
      <c r="F11" s="14" t="s">
        <v>4201</v>
      </c>
      <c r="G11" s="14">
        <f>timingTable[[#This Row],[FRT_DEC]]-B10</f>
        <v>2</v>
      </c>
      <c r="H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INFO]]))),H10)</f>
        <v>51</v>
      </c>
      <c r="I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1556809394</v>
      </c>
      <c r="J11" s="14">
        <f>HEX2DEC(RIGHT(timingTable[[#This Row],[FRT_HEX]],MIN(LEN(timingTable[[#This Row],[FRT_HEX]])-2,8)))</f>
        <v>1556809454</v>
      </c>
      <c r="K11" s="14" t="str">
        <f>IF(timingTable[[#This Row],['[TRACECODE']:.1]]=140,"afterTx","")</f>
        <v/>
      </c>
      <c r="L11" s="14" t="str">
        <f t="shared" si="0"/>
        <v/>
      </c>
      <c r="M11" s="14" t="str">
        <f>IF(AND(H11=H10,K10="afterTx",timingTable[[#This Row],['[TRACECODE']:.1]]=6),"dc","")</f>
        <v/>
      </c>
      <c r="N11" s="14" t="str">
        <f t="shared" si="1"/>
        <v>txEnd</v>
      </c>
      <c r="O11" s="14" t="str">
        <f>IF(timingTable[[#This Row],['[TRACECODE']:.1]]=141,"afterRx","")</f>
        <v/>
      </c>
      <c r="P11" s="14" t="str">
        <f t="shared" si="2"/>
        <v/>
      </c>
      <c r="Q11" s="14" t="str">
        <f t="shared" si="3"/>
        <v/>
      </c>
      <c r="R11" s="14" t="str">
        <f t="shared" si="4"/>
        <v/>
      </c>
      <c r="S11" s="14" t="str">
        <f t="shared" si="5"/>
        <v>EMPTY</v>
      </c>
      <c r="T11" s="14">
        <f t="shared" si="6"/>
        <v>830</v>
      </c>
      <c r="U11" s="14" t="str">
        <f t="shared" si="7"/>
        <v>EMPTY</v>
      </c>
      <c r="V11" s="14" t="str">
        <f t="shared" si="8"/>
        <v>EMPTY</v>
      </c>
      <c r="W11" s="14" t="str">
        <f>IF(L11="beforeTx",timingTable[[#This Row],[FRT32_val]]-timingTable[[#This Row],[FRT32_trace]],"EMPTY")</f>
        <v>EMPTY</v>
      </c>
      <c r="X11" s="14" t="str">
        <f t="shared" si="9"/>
        <v>EMPTY</v>
      </c>
      <c r="Y11" s="14" t="str">
        <f t="shared" si="10"/>
        <v>EMPTY</v>
      </c>
      <c r="Z11" s="14" t="str">
        <f>IF(AND(P11="beforeRx",O12="afterRx"),J12-timingTable[[#This Row],[FRT32_trace]],"EMPTY")</f>
        <v>EMPTY</v>
      </c>
      <c r="AA11" s="14">
        <f>IF(AND(timingTable[[#This Row],[txEnd]]="txEnd",Q15="rxStart"),I15-timingTable[[#This Row],[FRT32_val]],"EMPTY")</f>
        <v>1686</v>
      </c>
      <c r="AC11" s="16" t="s">
        <v>1084</v>
      </c>
      <c r="AD11" s="14">
        <v>39</v>
      </c>
      <c r="AE11" s="26"/>
      <c r="AF11" s="26">
        <v>1</v>
      </c>
      <c r="AI11" s="16">
        <v>778</v>
      </c>
      <c r="AJ11" s="14">
        <v>1</v>
      </c>
      <c r="AK11" s="26">
        <v>0.4</v>
      </c>
      <c r="AL11" s="26">
        <v>3.3333333333333333E-2</v>
      </c>
      <c r="AU11" s="16" t="s">
        <v>1084</v>
      </c>
      <c r="AV11" s="14">
        <v>19</v>
      </c>
      <c r="AW11" s="26"/>
      <c r="AX11" s="26">
        <v>1</v>
      </c>
      <c r="BA11" s="16">
        <v>799</v>
      </c>
      <c r="BB11" s="14">
        <v>3</v>
      </c>
      <c r="BC11" s="26">
        <v>0.30769230769230771</v>
      </c>
      <c r="BD11" s="26">
        <v>7.6923076923076927E-2</v>
      </c>
      <c r="BG11" s="16">
        <v>816</v>
      </c>
      <c r="BH11" s="14">
        <v>1</v>
      </c>
      <c r="BI11" s="26">
        <v>0.28205128205128205</v>
      </c>
      <c r="BJ11" s="26">
        <v>2.564102564102564E-2</v>
      </c>
      <c r="BM11" s="16">
        <v>205</v>
      </c>
      <c r="BN11" s="14">
        <v>2</v>
      </c>
      <c r="BO11" s="26">
        <v>0.73684210526315785</v>
      </c>
      <c r="BP11" s="26">
        <v>0.10526315789473684</v>
      </c>
      <c r="BS11" s="16">
        <v>141</v>
      </c>
      <c r="BT11" s="14">
        <v>4</v>
      </c>
      <c r="BU11" s="26">
        <v>0.56666666666666665</v>
      </c>
      <c r="BV11" s="26">
        <v>0.13333333333333333</v>
      </c>
      <c r="BY11" s="16">
        <v>1697</v>
      </c>
      <c r="BZ11" s="14">
        <v>2</v>
      </c>
      <c r="CA11" s="26">
        <v>0.73333333333333328</v>
      </c>
      <c r="CB11" s="26">
        <v>6.6666666666666666E-2</v>
      </c>
    </row>
    <row r="12" spans="1:81" x14ac:dyDescent="0.25">
      <c r="A12" s="14" t="s">
        <v>102</v>
      </c>
      <c r="B12">
        <v>1556334970608</v>
      </c>
      <c r="C12" s="14" t="s">
        <v>4202</v>
      </c>
      <c r="D12">
        <v>122</v>
      </c>
      <c r="E12" s="14" t="s">
        <v>7968</v>
      </c>
      <c r="F12" s="14" t="s">
        <v>3988</v>
      </c>
      <c r="G12" s="14">
        <f>timingTable[[#This Row],[FRT_DEC]]-B11</f>
        <v>2</v>
      </c>
      <c r="H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INFO]]))),H11)</f>
        <v>51</v>
      </c>
      <c r="I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2" s="14">
        <f>HEX2DEC(RIGHT(timingTable[[#This Row],[FRT_HEX]],MIN(LEN(timingTable[[#This Row],[FRT_HEX]])-2,8)))</f>
        <v>1556809456</v>
      </c>
      <c r="K12" s="14" t="str">
        <f>IF(timingTable[[#This Row],['[TRACECODE']:.1]]=140,"afterTx","")</f>
        <v/>
      </c>
      <c r="L12" s="14" t="str">
        <f t="shared" si="0"/>
        <v/>
      </c>
      <c r="M12" s="14" t="str">
        <f>IF(AND(H12=H11,K11="afterTx",timingTable[[#This Row],['[TRACECODE']:.1]]=6),"dc","")</f>
        <v/>
      </c>
      <c r="N12" s="14" t="str">
        <f t="shared" si="1"/>
        <v/>
      </c>
      <c r="O12" s="14" t="str">
        <f>IF(timingTable[[#This Row],['[TRACECODE']:.1]]=141,"afterRx","")</f>
        <v/>
      </c>
      <c r="P12" s="14" t="str">
        <f t="shared" si="2"/>
        <v/>
      </c>
      <c r="Q12" s="14" t="str">
        <f t="shared" si="3"/>
        <v/>
      </c>
      <c r="R12" s="14" t="str">
        <f t="shared" si="4"/>
        <v/>
      </c>
      <c r="S12" s="14" t="str">
        <f t="shared" si="5"/>
        <v>EMPTY</v>
      </c>
      <c r="T12" s="14" t="str">
        <f t="shared" si="6"/>
        <v>EMPTY</v>
      </c>
      <c r="U12" s="14" t="str">
        <f t="shared" si="7"/>
        <v>EMPTY</v>
      </c>
      <c r="V12" s="14" t="str">
        <f t="shared" si="8"/>
        <v>EMPTY</v>
      </c>
      <c r="W12" s="14" t="str">
        <f>IF(L12="beforeTx",timingTable[[#This Row],[FRT32_val]]-timingTable[[#This Row],[FRT32_trace]],"EMPTY")</f>
        <v>EMPTY</v>
      </c>
      <c r="X12" s="14" t="str">
        <f t="shared" si="9"/>
        <v>EMPTY</v>
      </c>
      <c r="Y12" s="14" t="str">
        <f t="shared" si="10"/>
        <v>EMPTY</v>
      </c>
      <c r="Z12" s="14" t="str">
        <f>IF(AND(P12="beforeRx",O13="afterRx"),J13-timingTable[[#This Row],[FRT32_trace]],"EMPTY")</f>
        <v>EMPTY</v>
      </c>
      <c r="AA12" s="14" t="str">
        <f>IF(AND(timingTable[[#This Row],[txEnd]]="txEnd",Q16="rxStart"),I16-timingTable[[#This Row],[FRT32_val]],"EMPTY")</f>
        <v>EMPTY</v>
      </c>
      <c r="AI12" s="16">
        <v>779</v>
      </c>
      <c r="AJ12" s="14">
        <v>3</v>
      </c>
      <c r="AK12" s="26">
        <v>0.5</v>
      </c>
      <c r="AL12" s="26">
        <v>0.1</v>
      </c>
      <c r="BA12" s="16">
        <v>800</v>
      </c>
      <c r="BB12" s="14">
        <v>1</v>
      </c>
      <c r="BC12" s="26">
        <v>0.33333333333333331</v>
      </c>
      <c r="BD12" s="26">
        <v>2.564102564102564E-2</v>
      </c>
      <c r="BG12" s="16">
        <v>817</v>
      </c>
      <c r="BH12" s="14">
        <v>5</v>
      </c>
      <c r="BI12" s="26">
        <v>0.41025641025641024</v>
      </c>
      <c r="BJ12" s="26">
        <v>0.12820512820512819</v>
      </c>
      <c r="BM12" s="16">
        <v>212</v>
      </c>
      <c r="BN12" s="14">
        <v>1</v>
      </c>
      <c r="BO12" s="26">
        <v>0.78947368421052633</v>
      </c>
      <c r="BP12" s="26">
        <v>5.2631578947368418E-2</v>
      </c>
      <c r="BS12" s="16">
        <v>145</v>
      </c>
      <c r="BT12" s="14">
        <v>2</v>
      </c>
      <c r="BU12" s="26">
        <v>0.6333333333333333</v>
      </c>
      <c r="BV12" s="26">
        <v>6.6666666666666666E-2</v>
      </c>
      <c r="BY12" s="16">
        <v>1698</v>
      </c>
      <c r="BZ12" s="14">
        <v>3</v>
      </c>
      <c r="CA12" s="26">
        <v>0.83333333333333337</v>
      </c>
      <c r="CB12" s="26">
        <v>0.1</v>
      </c>
    </row>
    <row r="13" spans="1:81" x14ac:dyDescent="0.25">
      <c r="A13" s="14" t="s">
        <v>712</v>
      </c>
      <c r="B13">
        <v>1556334971236</v>
      </c>
      <c r="C13" s="14" t="s">
        <v>4213</v>
      </c>
      <c r="D13">
        <v>130</v>
      </c>
      <c r="E13" s="14" t="s">
        <v>3735</v>
      </c>
      <c r="F13" s="14" t="s">
        <v>4214</v>
      </c>
      <c r="G13" s="14">
        <f>timingTable[[#This Row],[FRT_DEC]]-B12</f>
        <v>628</v>
      </c>
      <c r="H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INFO]]))),H12)</f>
        <v>51</v>
      </c>
      <c r="I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4390913</v>
      </c>
      <c r="J13" s="14">
        <f>HEX2DEC(RIGHT(timingTable[[#This Row],[FRT_HEX]],MIN(LEN(timingTable[[#This Row],[FRT_HEX]])-2,8)))</f>
        <v>1556810084</v>
      </c>
      <c r="K13" s="14" t="str">
        <f>IF(timingTable[[#This Row],['[TRACECODE']:.1]]=140,"afterTx","")</f>
        <v/>
      </c>
      <c r="L13" s="14" t="str">
        <f t="shared" si="0"/>
        <v/>
      </c>
      <c r="M13" s="14" t="str">
        <f>IF(AND(H13=H12,K12="afterTx",timingTable[[#This Row],['[TRACECODE']:.1]]=6),"dc","")</f>
        <v/>
      </c>
      <c r="N13" s="14" t="str">
        <f t="shared" si="1"/>
        <v/>
      </c>
      <c r="O13" s="14" t="str">
        <f>IF(timingTable[[#This Row],['[TRACECODE']:.1]]=141,"afterRx","")</f>
        <v/>
      </c>
      <c r="P13" s="14" t="str">
        <f t="shared" si="2"/>
        <v>beforeRx</v>
      </c>
      <c r="Q13" s="14" t="str">
        <f t="shared" si="3"/>
        <v/>
      </c>
      <c r="R13" s="14" t="str">
        <f t="shared" si="4"/>
        <v/>
      </c>
      <c r="S13" s="14" t="str">
        <f t="shared" si="5"/>
        <v>EMPTY</v>
      </c>
      <c r="T13" s="14" t="str">
        <f t="shared" si="6"/>
        <v>EMPTY</v>
      </c>
      <c r="U13" s="14" t="str">
        <f t="shared" si="7"/>
        <v>EMPTY</v>
      </c>
      <c r="V13" s="14" t="str">
        <f t="shared" si="8"/>
        <v>EMPTY</v>
      </c>
      <c r="W13" s="14" t="str">
        <f>IF(L13="beforeTx",timingTable[[#This Row],[FRT32_val]]-timingTable[[#This Row],[FRT32_trace]],"EMPTY")</f>
        <v>EMPTY</v>
      </c>
      <c r="X13" s="14" t="str">
        <f t="shared" si="9"/>
        <v>EMPTY</v>
      </c>
      <c r="Y13" s="14" t="str">
        <f t="shared" si="10"/>
        <v>EMPTY</v>
      </c>
      <c r="Z13" s="14">
        <f>IF(AND(P13="beforeRx",O14="afterRx"),J14-timingTable[[#This Row],[FRT32_trace]],"EMPTY")</f>
        <v>140</v>
      </c>
      <c r="AA13" s="14" t="str">
        <f>IF(AND(timingTable[[#This Row],[txEnd]]="txEnd",Q17="rxStart"),I17-timingTable[[#This Row],[FRT32_val]],"EMPTY")</f>
        <v>EMPTY</v>
      </c>
      <c r="AI13" s="16">
        <v>780</v>
      </c>
      <c r="AJ13" s="14">
        <v>1</v>
      </c>
      <c r="AK13" s="26">
        <v>0.53333333333333333</v>
      </c>
      <c r="AL13" s="26">
        <v>3.3333333333333333E-2</v>
      </c>
      <c r="BA13" s="16">
        <v>803</v>
      </c>
      <c r="BB13" s="14">
        <v>4</v>
      </c>
      <c r="BC13" s="26">
        <v>0.4358974358974359</v>
      </c>
      <c r="BD13" s="26">
        <v>0.10256410256410256</v>
      </c>
      <c r="BG13" s="16">
        <v>818</v>
      </c>
      <c r="BH13" s="14">
        <v>1</v>
      </c>
      <c r="BI13" s="26">
        <v>0.4358974358974359</v>
      </c>
      <c r="BJ13" s="26">
        <v>2.564102564102564E-2</v>
      </c>
      <c r="BM13" s="16">
        <v>213</v>
      </c>
      <c r="BN13" s="14">
        <v>2</v>
      </c>
      <c r="BO13" s="26">
        <v>0.89473684210526316</v>
      </c>
      <c r="BP13" s="26">
        <v>0.10526315789473684</v>
      </c>
      <c r="BS13" s="16">
        <v>146</v>
      </c>
      <c r="BT13" s="14">
        <v>2</v>
      </c>
      <c r="BU13" s="26">
        <v>0.7</v>
      </c>
      <c r="BV13" s="26">
        <v>6.6666666666666666E-2</v>
      </c>
      <c r="BY13" s="16">
        <v>1699</v>
      </c>
      <c r="BZ13" s="14">
        <v>4</v>
      </c>
      <c r="CA13" s="26">
        <v>0.96666666666666667</v>
      </c>
      <c r="CB13" s="26">
        <v>0.13333333333333333</v>
      </c>
    </row>
    <row r="14" spans="1:81" x14ac:dyDescent="0.25">
      <c r="A14" s="14" t="s">
        <v>111</v>
      </c>
      <c r="B14">
        <v>1556334971376</v>
      </c>
      <c r="C14" s="14" t="s">
        <v>4215</v>
      </c>
      <c r="D14">
        <v>141</v>
      </c>
      <c r="E14" s="14" t="s">
        <v>1109</v>
      </c>
      <c r="F14" s="14" t="s">
        <v>4216</v>
      </c>
      <c r="G14" s="14">
        <f>timingTable[[#This Row],[FRT_DEC]]-B13</f>
        <v>140</v>
      </c>
      <c r="H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INFO]]))),H13)</f>
        <v>51</v>
      </c>
      <c r="I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" s="14">
        <f>HEX2DEC(RIGHT(timingTable[[#This Row],[FRT_HEX]],MIN(LEN(timingTable[[#This Row],[FRT_HEX]])-2,8)))</f>
        <v>1556810224</v>
      </c>
      <c r="K14" s="14" t="str">
        <f>IF(timingTable[[#This Row],['[TRACECODE']:.1]]=140,"afterTx","")</f>
        <v/>
      </c>
      <c r="L14" s="14" t="str">
        <f t="shared" si="0"/>
        <v/>
      </c>
      <c r="M14" s="14" t="str">
        <f>IF(AND(H14=H13,K13="afterTx",timingTable[[#This Row],['[TRACECODE']:.1]]=6),"dc","")</f>
        <v/>
      </c>
      <c r="N14" s="14" t="str">
        <f t="shared" si="1"/>
        <v/>
      </c>
      <c r="O14" s="14" t="str">
        <f>IF(timingTable[[#This Row],['[TRACECODE']:.1]]=141,"afterRx","")</f>
        <v>afterRx</v>
      </c>
      <c r="P14" s="14" t="str">
        <f t="shared" si="2"/>
        <v/>
      </c>
      <c r="Q14" s="14" t="str">
        <f t="shared" si="3"/>
        <v/>
      </c>
      <c r="R14" s="14" t="str">
        <f t="shared" si="4"/>
        <v/>
      </c>
      <c r="S14" s="14" t="str">
        <f t="shared" si="5"/>
        <v>EMPTY</v>
      </c>
      <c r="T14" s="14" t="str">
        <f t="shared" si="6"/>
        <v>EMPTY</v>
      </c>
      <c r="U14" s="14" t="str">
        <f t="shared" si="7"/>
        <v>EMPTY</v>
      </c>
      <c r="V14" s="14" t="str">
        <f t="shared" si="8"/>
        <v>EMPTY</v>
      </c>
      <c r="W14" s="14" t="str">
        <f>IF(L14="beforeTx",timingTable[[#This Row],[FRT32_val]]-timingTable[[#This Row],[FRT32_trace]],"EMPTY")</f>
        <v>EMPTY</v>
      </c>
      <c r="X14" s="14" t="str">
        <f t="shared" si="9"/>
        <v>EMPTY</v>
      </c>
      <c r="Y14" s="14" t="str">
        <f t="shared" si="10"/>
        <v>EMPTY</v>
      </c>
      <c r="Z14" s="14" t="str">
        <f>IF(AND(P14="beforeRx",O15="afterRx"),J15-timingTable[[#This Row],[FRT32_trace]],"EMPTY")</f>
        <v>EMPTY</v>
      </c>
      <c r="AA14" s="14" t="str">
        <f>IF(AND(timingTable[[#This Row],[txEnd]]="txEnd",Q18="rxStart"),I18-timingTable[[#This Row],[FRT32_val]],"EMPTY")</f>
        <v>EMPTY</v>
      </c>
      <c r="AI14" s="16">
        <v>781</v>
      </c>
      <c r="AJ14" s="14">
        <v>2</v>
      </c>
      <c r="AK14" s="26">
        <v>0.6</v>
      </c>
      <c r="AL14" s="26">
        <v>6.6666666666666666E-2</v>
      </c>
      <c r="BA14" s="16">
        <v>805</v>
      </c>
      <c r="BB14" s="14">
        <v>2</v>
      </c>
      <c r="BC14" s="26">
        <v>0.48717948717948717</v>
      </c>
      <c r="BD14" s="26">
        <v>5.128205128205128E-2</v>
      </c>
      <c r="BG14" s="16">
        <v>819</v>
      </c>
      <c r="BH14" s="14">
        <v>1</v>
      </c>
      <c r="BI14" s="26">
        <v>0.46153846153846156</v>
      </c>
      <c r="BJ14" s="26">
        <v>2.564102564102564E-2</v>
      </c>
      <c r="BM14" s="16">
        <v>214</v>
      </c>
      <c r="BN14" s="14">
        <v>2</v>
      </c>
      <c r="BO14" s="26">
        <v>1</v>
      </c>
      <c r="BP14" s="26">
        <v>0.10526315789473684</v>
      </c>
      <c r="BS14" s="16">
        <v>152</v>
      </c>
      <c r="BT14" s="14">
        <v>2</v>
      </c>
      <c r="BU14" s="26">
        <v>0.76666666666666672</v>
      </c>
      <c r="BV14" s="26">
        <v>6.6666666666666666E-2</v>
      </c>
      <c r="BY14" s="16">
        <v>1700</v>
      </c>
      <c r="BZ14" s="14">
        <v>1</v>
      </c>
      <c r="CA14" s="26">
        <v>1</v>
      </c>
      <c r="CB14" s="26">
        <v>3.3333333333333333E-2</v>
      </c>
    </row>
    <row r="15" spans="1:81" x14ac:dyDescent="0.25">
      <c r="A15" s="14" t="s">
        <v>713</v>
      </c>
      <c r="B15">
        <v>1556334972532</v>
      </c>
      <c r="C15" s="14" t="s">
        <v>4218</v>
      </c>
      <c r="D15">
        <v>123</v>
      </c>
      <c r="E15" s="14" t="s">
        <v>7969</v>
      </c>
      <c r="F15" s="14" t="s">
        <v>4219</v>
      </c>
      <c r="G15" s="14">
        <f>timingTable[[#This Row],[FRT_DEC]]-B14</f>
        <v>1156</v>
      </c>
      <c r="H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INFO]]))),H14)</f>
        <v>51</v>
      </c>
      <c r="I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1556811080</v>
      </c>
      <c r="J15" s="14">
        <f>HEX2DEC(RIGHT(timingTable[[#This Row],[FRT_HEX]],MIN(LEN(timingTable[[#This Row],[FRT_HEX]])-2,8)))</f>
        <v>1556811380</v>
      </c>
      <c r="K15" s="14" t="str">
        <f>IF(timingTable[[#This Row],['[TRACECODE']:.1]]=140,"afterTx","")</f>
        <v/>
      </c>
      <c r="L15" s="14" t="str">
        <f t="shared" si="0"/>
        <v/>
      </c>
      <c r="M15" s="14" t="str">
        <f>IF(AND(H15=H14,K14="afterTx",timingTable[[#This Row],['[TRACECODE']:.1]]=6),"dc","")</f>
        <v/>
      </c>
      <c r="N15" s="14" t="str">
        <f t="shared" si="1"/>
        <v/>
      </c>
      <c r="O15" s="14" t="str">
        <f>IF(timingTable[[#This Row],['[TRACECODE']:.1]]=141,"afterRx","")</f>
        <v/>
      </c>
      <c r="P15" s="14" t="str">
        <f t="shared" si="2"/>
        <v/>
      </c>
      <c r="Q15" s="14" t="str">
        <f t="shared" si="3"/>
        <v>rxStart</v>
      </c>
      <c r="R15" s="14" t="str">
        <f t="shared" si="4"/>
        <v/>
      </c>
      <c r="S15" s="14" t="str">
        <f t="shared" si="5"/>
        <v>EMPTY</v>
      </c>
      <c r="T15" s="14" t="str">
        <f t="shared" si="6"/>
        <v>EMPTY</v>
      </c>
      <c r="U15" s="14" t="str">
        <f t="shared" si="7"/>
        <v>EMPTY</v>
      </c>
      <c r="V15" s="14" t="str">
        <f t="shared" si="8"/>
        <v>EMPTY</v>
      </c>
      <c r="W15" s="14" t="str">
        <f>IF(L15="beforeTx",timingTable[[#This Row],[FRT32_val]]-timingTable[[#This Row],[FRT32_trace]],"EMPTY")</f>
        <v>EMPTY</v>
      </c>
      <c r="X15" s="14" t="str">
        <f t="shared" si="9"/>
        <v>EMPTY</v>
      </c>
      <c r="Y15" s="14" t="str">
        <f t="shared" si="10"/>
        <v>EMPTY</v>
      </c>
      <c r="Z15" s="14" t="str">
        <f>IF(AND(P15="beforeRx",O16="afterRx"),J16-timingTable[[#This Row],[FRT32_trace]],"EMPTY")</f>
        <v>EMPTY</v>
      </c>
      <c r="AA15" s="14" t="str">
        <f>IF(AND(timingTable[[#This Row],[txEnd]]="txEnd",Q19="rxStart"),I19-timingTable[[#This Row],[FRT32_val]],"EMPTY")</f>
        <v>EMPTY</v>
      </c>
      <c r="AI15" s="16">
        <v>783</v>
      </c>
      <c r="AJ15" s="14">
        <v>1</v>
      </c>
      <c r="AK15" s="26">
        <v>0.6333333333333333</v>
      </c>
      <c r="AL15" s="26">
        <v>3.3333333333333333E-2</v>
      </c>
      <c r="BA15" s="16">
        <v>864</v>
      </c>
      <c r="BB15" s="14">
        <v>1</v>
      </c>
      <c r="BC15" s="26">
        <v>0.51282051282051277</v>
      </c>
      <c r="BD15" s="26">
        <v>2.564102564102564E-2</v>
      </c>
      <c r="BG15" s="16">
        <v>837</v>
      </c>
      <c r="BH15" s="14">
        <v>1</v>
      </c>
      <c r="BI15" s="26">
        <v>0.48717948717948717</v>
      </c>
      <c r="BJ15" s="26">
        <v>2.564102564102564E-2</v>
      </c>
      <c r="BM15" s="16" t="s">
        <v>1084</v>
      </c>
      <c r="BN15" s="14">
        <v>19</v>
      </c>
      <c r="BO15" s="26"/>
      <c r="BP15" s="26">
        <v>1</v>
      </c>
      <c r="BS15" s="16">
        <v>153</v>
      </c>
      <c r="BT15" s="14">
        <v>2</v>
      </c>
      <c r="BU15" s="26">
        <v>0.83333333333333337</v>
      </c>
      <c r="BV15" s="26">
        <v>6.6666666666666666E-2</v>
      </c>
      <c r="BY15" s="16" t="s">
        <v>1084</v>
      </c>
      <c r="BZ15" s="14">
        <v>30</v>
      </c>
      <c r="CA15" s="26"/>
      <c r="CB15" s="26">
        <v>1</v>
      </c>
    </row>
    <row r="16" spans="1:81" x14ac:dyDescent="0.25">
      <c r="A16" s="14" t="s">
        <v>1174</v>
      </c>
      <c r="B16">
        <v>1556334972535</v>
      </c>
      <c r="C16" s="14" t="s">
        <v>4220</v>
      </c>
      <c r="D16">
        <v>123</v>
      </c>
      <c r="E16" s="14" t="s">
        <v>7969</v>
      </c>
      <c r="F16" s="14" t="s">
        <v>3982</v>
      </c>
      <c r="G16" s="14">
        <f>timingTable[[#This Row],[FRT_DEC]]-B15</f>
        <v>3</v>
      </c>
      <c r="H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INFO]]))),H15)</f>
        <v>51</v>
      </c>
      <c r="I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6" s="14">
        <f>HEX2DEC(RIGHT(timingTable[[#This Row],[FRT_HEX]],MIN(LEN(timingTable[[#This Row],[FRT_HEX]])-2,8)))</f>
        <v>1556811383</v>
      </c>
      <c r="K16" s="14" t="str">
        <f>IF(timingTable[[#This Row],['[TRACECODE']:.1]]=140,"afterTx","")</f>
        <v/>
      </c>
      <c r="L16" s="14" t="str">
        <f t="shared" si="0"/>
        <v/>
      </c>
      <c r="M16" s="14" t="str">
        <f>IF(AND(H16=H15,K15="afterTx",timingTable[[#This Row],['[TRACECODE']:.1]]=6),"dc","")</f>
        <v/>
      </c>
      <c r="N16" s="14" t="str">
        <f t="shared" si="1"/>
        <v/>
      </c>
      <c r="O16" s="14" t="str">
        <f>IF(timingTable[[#This Row],['[TRACECODE']:.1]]=141,"afterRx","")</f>
        <v/>
      </c>
      <c r="P16" s="14" t="str">
        <f t="shared" si="2"/>
        <v/>
      </c>
      <c r="Q16" s="14" t="str">
        <f t="shared" si="3"/>
        <v/>
      </c>
      <c r="R16" s="14" t="str">
        <f t="shared" si="4"/>
        <v/>
      </c>
      <c r="S16" s="14" t="str">
        <f t="shared" si="5"/>
        <v>EMPTY</v>
      </c>
      <c r="T16" s="14" t="str">
        <f t="shared" si="6"/>
        <v>EMPTY</v>
      </c>
      <c r="U16" s="14" t="str">
        <f t="shared" si="7"/>
        <v>EMPTY</v>
      </c>
      <c r="V16" s="14" t="str">
        <f t="shared" si="8"/>
        <v>EMPTY</v>
      </c>
      <c r="W16" s="14" t="str">
        <f>IF(L16="beforeTx",timingTable[[#This Row],[FRT32_val]]-timingTable[[#This Row],[FRT32_trace]],"EMPTY")</f>
        <v>EMPTY</v>
      </c>
      <c r="X16" s="14" t="str">
        <f t="shared" si="9"/>
        <v>EMPTY</v>
      </c>
      <c r="Y16" s="14" t="str">
        <f t="shared" si="10"/>
        <v>EMPTY</v>
      </c>
      <c r="Z16" s="14" t="str">
        <f>IF(AND(P16="beforeRx",O17="afterRx"),J17-timingTable[[#This Row],[FRT32_trace]],"EMPTY")</f>
        <v>EMPTY</v>
      </c>
      <c r="AA16" s="14" t="str">
        <f>IF(AND(timingTable[[#This Row],[txEnd]]="txEnd",Q20="rxStart"),I20-timingTable[[#This Row],[FRT32_val]],"EMPTY")</f>
        <v>EMPTY</v>
      </c>
      <c r="AI16" s="16">
        <v>818</v>
      </c>
      <c r="AJ16" s="14">
        <v>3</v>
      </c>
      <c r="AK16" s="26">
        <v>0.73333333333333328</v>
      </c>
      <c r="AL16" s="26">
        <v>0.1</v>
      </c>
      <c r="BA16" s="16">
        <v>877</v>
      </c>
      <c r="BB16" s="14">
        <v>2</v>
      </c>
      <c r="BC16" s="26">
        <v>0.5641025641025641</v>
      </c>
      <c r="BD16" s="26">
        <v>5.128205128205128E-2</v>
      </c>
      <c r="BG16" s="16">
        <v>882</v>
      </c>
      <c r="BH16" s="14">
        <v>1</v>
      </c>
      <c r="BI16" s="26">
        <v>0.51282051282051277</v>
      </c>
      <c r="BJ16" s="26">
        <v>2.564102564102564E-2</v>
      </c>
      <c r="BS16" s="16">
        <v>154</v>
      </c>
      <c r="BT16" s="14">
        <v>1</v>
      </c>
      <c r="BU16" s="26">
        <v>0.8666666666666667</v>
      </c>
      <c r="BV16" s="26">
        <v>3.3333333333333333E-2</v>
      </c>
    </row>
    <row r="17" spans="1:74" x14ac:dyDescent="0.25">
      <c r="A17" s="14" t="s">
        <v>795</v>
      </c>
      <c r="B17">
        <v>1556334973979</v>
      </c>
      <c r="C17" s="14" t="s">
        <v>4243</v>
      </c>
      <c r="D17">
        <v>124</v>
      </c>
      <c r="E17" s="14" t="s">
        <v>7970</v>
      </c>
      <c r="F17" s="14" t="s">
        <v>4244</v>
      </c>
      <c r="G17" s="14">
        <f>timingTable[[#This Row],[FRT_DEC]]-B16</f>
        <v>1444</v>
      </c>
      <c r="H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INFO]]))),H16)</f>
        <v>51</v>
      </c>
      <c r="I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1556812760</v>
      </c>
      <c r="J17" s="14">
        <f>HEX2DEC(RIGHT(timingTable[[#This Row],[FRT_HEX]],MIN(LEN(timingTable[[#This Row],[FRT_HEX]])-2,8)))</f>
        <v>1556812827</v>
      </c>
      <c r="K17" s="14" t="str">
        <f>IF(timingTable[[#This Row],['[TRACECODE']:.1]]=140,"afterTx","")</f>
        <v/>
      </c>
      <c r="L17" s="14" t="str">
        <f t="shared" si="0"/>
        <v/>
      </c>
      <c r="M17" s="14" t="str">
        <f>IF(AND(H17=H16,K16="afterTx",timingTable[[#This Row],['[TRACECODE']:.1]]=6),"dc","")</f>
        <v/>
      </c>
      <c r="N17" s="14" t="str">
        <f t="shared" si="1"/>
        <v/>
      </c>
      <c r="O17" s="14" t="str">
        <f>IF(timingTable[[#This Row],['[TRACECODE']:.1]]=141,"afterRx","")</f>
        <v/>
      </c>
      <c r="P17" s="14" t="str">
        <f t="shared" si="2"/>
        <v/>
      </c>
      <c r="Q17" s="14" t="str">
        <f t="shared" si="3"/>
        <v/>
      </c>
      <c r="R17" s="14" t="str">
        <f t="shared" si="4"/>
        <v>rxEnd</v>
      </c>
      <c r="S17" s="14" t="str">
        <f t="shared" si="5"/>
        <v>EMPTY</v>
      </c>
      <c r="T17" s="14" t="str">
        <f t="shared" si="6"/>
        <v>EMPTY</v>
      </c>
      <c r="U17" s="14">
        <f t="shared" si="7"/>
        <v>1000</v>
      </c>
      <c r="V17" s="14">
        <f t="shared" si="8"/>
        <v>1723</v>
      </c>
      <c r="W17" s="14" t="str">
        <f>IF(L17="beforeTx",timingTable[[#This Row],[FRT32_val]]-timingTable[[#This Row],[FRT32_trace]],"EMPTY")</f>
        <v>EMPTY</v>
      </c>
      <c r="X17" s="14" t="str">
        <f t="shared" si="9"/>
        <v>EMPTY</v>
      </c>
      <c r="Y17" s="14">
        <f t="shared" si="10"/>
        <v>200</v>
      </c>
      <c r="Z17" s="14" t="str">
        <f>IF(AND(P17="beforeRx",O18="afterRx"),J18-timingTable[[#This Row],[FRT32_trace]],"EMPTY")</f>
        <v>EMPTY</v>
      </c>
      <c r="AA17" s="14" t="str">
        <f>IF(AND(timingTable[[#This Row],[txEnd]]="txEnd",Q21="rxStart"),I21-timingTable[[#This Row],[FRT32_val]],"EMPTY")</f>
        <v>EMPTY</v>
      </c>
      <c r="AI17" s="16">
        <v>819</v>
      </c>
      <c r="AJ17" s="14">
        <v>1</v>
      </c>
      <c r="AK17" s="26">
        <v>0.76666666666666672</v>
      </c>
      <c r="AL17" s="26">
        <v>3.3333333333333333E-2</v>
      </c>
      <c r="BA17" s="16">
        <v>887</v>
      </c>
      <c r="BB17" s="14">
        <v>1</v>
      </c>
      <c r="BC17" s="26">
        <v>0.58974358974358976</v>
      </c>
      <c r="BD17" s="26">
        <v>2.564102564102564E-2</v>
      </c>
      <c r="BG17" s="16">
        <v>895</v>
      </c>
      <c r="BH17" s="14">
        <v>2</v>
      </c>
      <c r="BI17" s="26">
        <v>0.5641025641025641</v>
      </c>
      <c r="BJ17" s="26">
        <v>5.128205128205128E-2</v>
      </c>
      <c r="BS17" s="16">
        <v>155</v>
      </c>
      <c r="BT17" s="14">
        <v>1</v>
      </c>
      <c r="BU17" s="26">
        <v>0.9</v>
      </c>
      <c r="BV17" s="26">
        <v>3.3333333333333333E-2</v>
      </c>
    </row>
    <row r="18" spans="1:74" x14ac:dyDescent="0.25">
      <c r="A18" s="14" t="s">
        <v>1132</v>
      </c>
      <c r="B18">
        <v>1556334973981</v>
      </c>
      <c r="C18" s="14" t="s">
        <v>4245</v>
      </c>
      <c r="D18">
        <v>124</v>
      </c>
      <c r="E18" s="14" t="s">
        <v>7970</v>
      </c>
      <c r="F18" s="14" t="s">
        <v>3983</v>
      </c>
      <c r="G18" s="14">
        <f>timingTable[[#This Row],[FRT_DEC]]-B17</f>
        <v>2</v>
      </c>
      <c r="H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INFO]]))),H17)</f>
        <v>51</v>
      </c>
      <c r="I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8" s="14">
        <f>HEX2DEC(RIGHT(timingTable[[#This Row],[FRT_HEX]],MIN(LEN(timingTable[[#This Row],[FRT_HEX]])-2,8)))</f>
        <v>1556812829</v>
      </c>
      <c r="K18" s="14" t="str">
        <f>IF(timingTable[[#This Row],['[TRACECODE']:.1]]=140,"afterTx","")</f>
        <v/>
      </c>
      <c r="L18" s="14" t="str">
        <f t="shared" si="0"/>
        <v/>
      </c>
      <c r="M18" s="14" t="str">
        <f>IF(AND(H18=H17,K17="afterTx",timingTable[[#This Row],['[TRACECODE']:.1]]=6),"dc","")</f>
        <v/>
      </c>
      <c r="N18" s="14" t="str">
        <f t="shared" si="1"/>
        <v/>
      </c>
      <c r="O18" s="14" t="str">
        <f>IF(timingTable[[#This Row],['[TRACECODE']:.1]]=141,"afterRx","")</f>
        <v/>
      </c>
      <c r="P18" s="14" t="str">
        <f t="shared" si="2"/>
        <v/>
      </c>
      <c r="Q18" s="14" t="str">
        <f t="shared" si="3"/>
        <v/>
      </c>
      <c r="R18" s="14" t="str">
        <f t="shared" si="4"/>
        <v/>
      </c>
      <c r="S18" s="14" t="str">
        <f t="shared" si="5"/>
        <v>EMPTY</v>
      </c>
      <c r="T18" s="14" t="str">
        <f t="shared" si="6"/>
        <v>EMPTY</v>
      </c>
      <c r="U18" s="14" t="str">
        <f t="shared" si="7"/>
        <v>EMPTY</v>
      </c>
      <c r="V18" s="14" t="str">
        <f t="shared" si="8"/>
        <v>EMPTY</v>
      </c>
      <c r="W18" s="14" t="str">
        <f>IF(L18="beforeTx",timingTable[[#This Row],[FRT32_val]]-timingTable[[#This Row],[FRT32_trace]],"EMPTY")</f>
        <v>EMPTY</v>
      </c>
      <c r="X18" s="14" t="str">
        <f t="shared" si="9"/>
        <v>EMPTY</v>
      </c>
      <c r="Y18" s="14" t="str">
        <f t="shared" si="10"/>
        <v>EMPTY</v>
      </c>
      <c r="Z18" s="14" t="str">
        <f>IF(AND(P18="beforeRx",O19="afterRx"),J19-timingTable[[#This Row],[FRT32_trace]],"EMPTY")</f>
        <v>EMPTY</v>
      </c>
      <c r="AA18" s="14" t="str">
        <f>IF(AND(timingTable[[#This Row],[txEnd]]="txEnd",Q22="rxStart"),I22-timingTable[[#This Row],[FRT32_val]],"EMPTY")</f>
        <v>EMPTY</v>
      </c>
      <c r="AI18" s="16">
        <v>830</v>
      </c>
      <c r="AJ18" s="14">
        <v>2</v>
      </c>
      <c r="AK18" s="26">
        <v>0.83333333333333337</v>
      </c>
      <c r="AL18" s="26">
        <v>6.6666666666666666E-2</v>
      </c>
      <c r="BA18" s="16">
        <v>888</v>
      </c>
      <c r="BB18" s="14">
        <v>2</v>
      </c>
      <c r="BC18" s="26">
        <v>0.64102564102564108</v>
      </c>
      <c r="BD18" s="26">
        <v>5.128205128205128E-2</v>
      </c>
      <c r="BG18" s="16">
        <v>906</v>
      </c>
      <c r="BH18" s="14">
        <v>1</v>
      </c>
      <c r="BI18" s="26">
        <v>0.58974358974358976</v>
      </c>
      <c r="BJ18" s="26">
        <v>2.564102564102564E-2</v>
      </c>
      <c r="BS18" s="16">
        <v>157</v>
      </c>
      <c r="BT18" s="14">
        <v>1</v>
      </c>
      <c r="BU18" s="26">
        <v>0.93333333333333335</v>
      </c>
      <c r="BV18" s="26">
        <v>3.3333333333333333E-2</v>
      </c>
    </row>
    <row r="19" spans="1:74" x14ac:dyDescent="0.25">
      <c r="A19" s="14" t="s">
        <v>128</v>
      </c>
      <c r="B19">
        <v>1556334974112</v>
      </c>
      <c r="C19" s="14" t="s">
        <v>4257</v>
      </c>
      <c r="D19">
        <v>129</v>
      </c>
      <c r="E19" s="14" t="s">
        <v>3734</v>
      </c>
      <c r="F19" s="14" t="s">
        <v>4258</v>
      </c>
      <c r="G19" s="14">
        <f>timingTable[[#This Row],[FRT_DEC]]-B18</f>
        <v>131</v>
      </c>
      <c r="H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INFO]]))),H18)</f>
        <v>51</v>
      </c>
      <c r="I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1556813760</v>
      </c>
      <c r="J19" s="14">
        <f>HEX2DEC(RIGHT(timingTable[[#This Row],[FRT_HEX]],MIN(LEN(timingTable[[#This Row],[FRT_HEX]])-2,8)))</f>
        <v>1556812960</v>
      </c>
      <c r="K19" s="14" t="str">
        <f>IF(timingTable[[#This Row],['[TRACECODE']:.1]]=140,"afterTx","")</f>
        <v/>
      </c>
      <c r="L19" s="14" t="str">
        <f t="shared" si="0"/>
        <v>beforeTx</v>
      </c>
      <c r="M19" s="14" t="str">
        <f>IF(AND(H19=H18,K18="afterTx",timingTable[[#This Row],['[TRACECODE']:.1]]=6),"dc","")</f>
        <v/>
      </c>
      <c r="N19" s="14" t="str">
        <f t="shared" si="1"/>
        <v/>
      </c>
      <c r="O19" s="14" t="str">
        <f>IF(timingTable[[#This Row],['[TRACECODE']:.1]]=141,"afterRx","")</f>
        <v/>
      </c>
      <c r="P19" s="14" t="str">
        <f t="shared" si="2"/>
        <v/>
      </c>
      <c r="Q19" s="14" t="str">
        <f t="shared" si="3"/>
        <v/>
      </c>
      <c r="R19" s="14" t="str">
        <f t="shared" si="4"/>
        <v/>
      </c>
      <c r="S19" s="14">
        <f t="shared" si="5"/>
        <v>723</v>
      </c>
      <c r="T19" s="14" t="str">
        <f t="shared" si="6"/>
        <v>EMPTY</v>
      </c>
      <c r="U19" s="14" t="str">
        <f t="shared" si="7"/>
        <v>EMPTY</v>
      </c>
      <c r="V19" s="14" t="str">
        <f t="shared" si="8"/>
        <v>EMPTY</v>
      </c>
      <c r="W19" s="14">
        <f>IF(L19="beforeTx",timingTable[[#This Row],[FRT32_val]]-timingTable[[#This Row],[FRT32_trace]],"EMPTY")</f>
        <v>800</v>
      </c>
      <c r="X19" s="14">
        <f t="shared" si="9"/>
        <v>819</v>
      </c>
      <c r="Y19" s="14" t="str">
        <f t="shared" si="10"/>
        <v>EMPTY</v>
      </c>
      <c r="Z19" s="14" t="str">
        <f>IF(AND(P19="beforeRx",O20="afterRx"),J20-timingTable[[#This Row],[FRT32_trace]],"EMPTY")</f>
        <v>EMPTY</v>
      </c>
      <c r="AA19" s="14" t="str">
        <f>IF(AND(timingTable[[#This Row],[txEnd]]="txEnd",Q23="rxStart"),I23-timingTable[[#This Row],[FRT32_val]],"EMPTY")</f>
        <v>EMPTY</v>
      </c>
      <c r="AI19" s="16">
        <v>831</v>
      </c>
      <c r="AJ19" s="14">
        <v>1</v>
      </c>
      <c r="AK19" s="26">
        <v>0.8666666666666667</v>
      </c>
      <c r="AL19" s="26">
        <v>3.3333333333333333E-2</v>
      </c>
      <c r="BA19" s="16">
        <v>889</v>
      </c>
      <c r="BB19" s="14">
        <v>4</v>
      </c>
      <c r="BC19" s="26">
        <v>0.74358974358974361</v>
      </c>
      <c r="BD19" s="26">
        <v>0.10256410256410256</v>
      </c>
      <c r="BG19" s="16">
        <v>907</v>
      </c>
      <c r="BH19" s="14">
        <v>3</v>
      </c>
      <c r="BI19" s="26">
        <v>0.66666666666666663</v>
      </c>
      <c r="BJ19" s="26">
        <v>7.6923076923076927E-2</v>
      </c>
      <c r="BS19" s="16">
        <v>158</v>
      </c>
      <c r="BT19" s="14">
        <v>2</v>
      </c>
      <c r="BU19" s="26">
        <v>1</v>
      </c>
      <c r="BV19" s="26">
        <v>6.6666666666666666E-2</v>
      </c>
    </row>
    <row r="20" spans="1:74" x14ac:dyDescent="0.25">
      <c r="A20" s="14" t="s">
        <v>129</v>
      </c>
      <c r="B20">
        <v>1556334974114</v>
      </c>
      <c r="C20" s="14" t="s">
        <v>4259</v>
      </c>
      <c r="D20">
        <v>129</v>
      </c>
      <c r="E20" s="14" t="s">
        <v>3734</v>
      </c>
      <c r="F20" s="14" t="s">
        <v>3986</v>
      </c>
      <c r="G20" s="14">
        <f>timingTable[[#This Row],[FRT_DEC]]-B19</f>
        <v>2</v>
      </c>
      <c r="H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INFO]]))),H19)</f>
        <v>51</v>
      </c>
      <c r="I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0" s="14">
        <f>HEX2DEC(RIGHT(timingTable[[#This Row],[FRT_HEX]],MIN(LEN(timingTable[[#This Row],[FRT_HEX]])-2,8)))</f>
        <v>1556812962</v>
      </c>
      <c r="K20" s="14" t="str">
        <f>IF(timingTable[[#This Row],['[TRACECODE']:.1]]=140,"afterTx","")</f>
        <v/>
      </c>
      <c r="L20" s="14" t="str">
        <f t="shared" si="0"/>
        <v/>
      </c>
      <c r="M20" s="14" t="str">
        <f>IF(AND(H20=H19,K19="afterTx",timingTable[[#This Row],['[TRACECODE']:.1]]=6),"dc","")</f>
        <v/>
      </c>
      <c r="N20" s="14" t="str">
        <f t="shared" si="1"/>
        <v/>
      </c>
      <c r="O20" s="14" t="str">
        <f>IF(timingTable[[#This Row],['[TRACECODE']:.1]]=141,"afterRx","")</f>
        <v/>
      </c>
      <c r="P20" s="14" t="str">
        <f t="shared" si="2"/>
        <v/>
      </c>
      <c r="Q20" s="14" t="str">
        <f t="shared" si="3"/>
        <v/>
      </c>
      <c r="R20" s="14" t="str">
        <f t="shared" si="4"/>
        <v/>
      </c>
      <c r="S20" s="14" t="str">
        <f t="shared" si="5"/>
        <v>EMPTY</v>
      </c>
      <c r="T20" s="14" t="str">
        <f t="shared" si="6"/>
        <v>EMPTY</v>
      </c>
      <c r="U20" s="14" t="str">
        <f t="shared" si="7"/>
        <v>EMPTY</v>
      </c>
      <c r="V20" s="14" t="str">
        <f t="shared" si="8"/>
        <v>EMPTY</v>
      </c>
      <c r="W20" s="14" t="str">
        <f>IF(L20="beforeTx",timingTable[[#This Row],[FRT32_val]]-timingTable[[#This Row],[FRT32_trace]],"EMPTY")</f>
        <v>EMPTY</v>
      </c>
      <c r="X20" s="14" t="str">
        <f t="shared" si="9"/>
        <v>EMPTY</v>
      </c>
      <c r="Y20" s="14" t="str">
        <f t="shared" si="10"/>
        <v>EMPTY</v>
      </c>
      <c r="Z20" s="14" t="str">
        <f>IF(AND(P20="beforeRx",O21="afterRx"),J21-timingTable[[#This Row],[FRT32_trace]],"EMPTY")</f>
        <v>EMPTY</v>
      </c>
      <c r="AA20" s="14" t="str">
        <f>IF(AND(timingTable[[#This Row],[txEnd]]="txEnd",Q24="rxStart"),I24-timingTable[[#This Row],[FRT32_val]],"EMPTY")</f>
        <v>EMPTY</v>
      </c>
      <c r="AI20" s="16">
        <v>864</v>
      </c>
      <c r="AJ20" s="14">
        <v>1</v>
      </c>
      <c r="AK20" s="26">
        <v>0.9</v>
      </c>
      <c r="AL20" s="26">
        <v>3.3333333333333333E-2</v>
      </c>
      <c r="BA20" s="16">
        <v>1207</v>
      </c>
      <c r="BB20" s="14">
        <v>1</v>
      </c>
      <c r="BC20" s="26">
        <v>0.76923076923076927</v>
      </c>
      <c r="BD20" s="26">
        <v>2.564102564102564E-2</v>
      </c>
      <c r="BG20" s="16">
        <v>908</v>
      </c>
      <c r="BH20" s="14">
        <v>3</v>
      </c>
      <c r="BI20" s="26">
        <v>0.74358974358974361</v>
      </c>
      <c r="BJ20" s="26">
        <v>7.6923076923076927E-2</v>
      </c>
      <c r="BS20" s="16" t="s">
        <v>1084</v>
      </c>
      <c r="BT20" s="14">
        <v>30</v>
      </c>
      <c r="BU20" s="26"/>
      <c r="BV20" s="26">
        <v>1</v>
      </c>
    </row>
    <row r="21" spans="1:74" x14ac:dyDescent="0.25">
      <c r="A21" s="14" t="s">
        <v>797</v>
      </c>
      <c r="B21">
        <v>1556334974931</v>
      </c>
      <c r="C21" s="14" t="s">
        <v>4260</v>
      </c>
      <c r="D21">
        <v>140</v>
      </c>
      <c r="E21" s="14" t="s">
        <v>1107</v>
      </c>
      <c r="F21" s="14" t="s">
        <v>4196</v>
      </c>
      <c r="G21" s="14">
        <f>timingTable[[#This Row],[FRT_DEC]]-B20</f>
        <v>817</v>
      </c>
      <c r="H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INFO]]))),H20)</f>
        <v>51</v>
      </c>
      <c r="I2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1" s="14">
        <f>HEX2DEC(RIGHT(timingTable[[#This Row],[FRT_HEX]],MIN(LEN(timingTable[[#This Row],[FRT_HEX]])-2,8)))</f>
        <v>1556813779</v>
      </c>
      <c r="K21" s="14" t="str">
        <f>IF(timingTable[[#This Row],['[TRACECODE']:.1]]=140,"afterTx","")</f>
        <v>afterTx</v>
      </c>
      <c r="L21" s="14" t="str">
        <f t="shared" si="0"/>
        <v/>
      </c>
      <c r="M21" s="14" t="str">
        <f>IF(AND(H21=H20,K20="afterTx",timingTable[[#This Row],['[TRACECODE']:.1]]=6),"dc","")</f>
        <v/>
      </c>
      <c r="N21" s="14" t="str">
        <f t="shared" si="1"/>
        <v/>
      </c>
      <c r="O21" s="14" t="str">
        <f>IF(timingTable[[#This Row],['[TRACECODE']:.1]]=141,"afterRx","")</f>
        <v/>
      </c>
      <c r="P21" s="14" t="str">
        <f t="shared" si="2"/>
        <v/>
      </c>
      <c r="Q21" s="14" t="str">
        <f t="shared" si="3"/>
        <v/>
      </c>
      <c r="R21" s="14" t="str">
        <f t="shared" si="4"/>
        <v/>
      </c>
      <c r="S21" s="14" t="str">
        <f t="shared" si="5"/>
        <v>EMPTY</v>
      </c>
      <c r="T21" s="14" t="str">
        <f t="shared" si="6"/>
        <v>EMPTY</v>
      </c>
      <c r="U21" s="14" t="str">
        <f t="shared" si="7"/>
        <v>EMPTY</v>
      </c>
      <c r="V21" s="14" t="str">
        <f t="shared" si="8"/>
        <v>EMPTY</v>
      </c>
      <c r="W21" s="14" t="str">
        <f>IF(L21="beforeTx",timingTable[[#This Row],[FRT32_val]]-timingTable[[#This Row],[FRT32_trace]],"EMPTY")</f>
        <v>EMPTY</v>
      </c>
      <c r="X21" s="14" t="str">
        <f t="shared" si="9"/>
        <v>EMPTY</v>
      </c>
      <c r="Y21" s="14" t="str">
        <f t="shared" si="10"/>
        <v>EMPTY</v>
      </c>
      <c r="Z21" s="14" t="str">
        <f>IF(AND(P21="beforeRx",O22="afterRx"),J22-timingTable[[#This Row],[FRT32_trace]],"EMPTY")</f>
        <v>EMPTY</v>
      </c>
      <c r="AA21" s="14" t="str">
        <f>IF(AND(timingTable[[#This Row],[txEnd]]="txEnd",Q25="rxStart"),I25-timingTable[[#This Row],[FRT32_val]],"EMPTY")</f>
        <v>EMPTY</v>
      </c>
      <c r="AI21" s="16">
        <v>900</v>
      </c>
      <c r="AJ21" s="14">
        <v>1</v>
      </c>
      <c r="AK21" s="26">
        <v>0.93333333333333335</v>
      </c>
      <c r="AL21" s="26">
        <v>3.3333333333333333E-2</v>
      </c>
      <c r="BA21" s="16">
        <v>1208</v>
      </c>
      <c r="BB21" s="14">
        <v>1</v>
      </c>
      <c r="BC21" s="26">
        <v>0.79487179487179482</v>
      </c>
      <c r="BD21" s="26">
        <v>2.564102564102564E-2</v>
      </c>
      <c r="BG21" s="16">
        <v>1220</v>
      </c>
      <c r="BH21" s="14">
        <v>1</v>
      </c>
      <c r="BI21" s="26">
        <v>0.76923076923076927</v>
      </c>
      <c r="BJ21" s="26">
        <v>2.564102564102564E-2</v>
      </c>
    </row>
    <row r="22" spans="1:74" x14ac:dyDescent="0.25">
      <c r="A22" s="14" t="s">
        <v>137</v>
      </c>
      <c r="B22">
        <v>1556334988341</v>
      </c>
      <c r="C22" s="14" t="s">
        <v>4272</v>
      </c>
      <c r="D22">
        <v>6</v>
      </c>
      <c r="E22" s="14" t="s">
        <v>1108</v>
      </c>
      <c r="F22" s="14" t="s">
        <v>4273</v>
      </c>
      <c r="G22" s="14">
        <f>timingTable[[#This Row],[FRT_DEC]]-B21</f>
        <v>13410</v>
      </c>
      <c r="H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INFO]]))),H21)</f>
        <v>51</v>
      </c>
      <c r="I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1556814483</v>
      </c>
      <c r="J22" s="14">
        <f>HEX2DEC(RIGHT(timingTable[[#This Row],[FRT_HEX]],MIN(LEN(timingTable[[#This Row],[FRT_HEX]])-2,8)))</f>
        <v>1556827189</v>
      </c>
      <c r="K22" s="14" t="str">
        <f>IF(timingTable[[#This Row],['[TRACECODE']:.1]]=140,"afterTx","")</f>
        <v/>
      </c>
      <c r="L22" s="14" t="str">
        <f t="shared" si="0"/>
        <v/>
      </c>
      <c r="M22" s="14" t="str">
        <f>IF(AND(H22=H21,K21="afterTx",timingTable[[#This Row],['[TRACECODE']:.1]]=6),"dc","")</f>
        <v>dc</v>
      </c>
      <c r="N22" s="14" t="str">
        <f t="shared" si="1"/>
        <v/>
      </c>
      <c r="O22" s="14" t="str">
        <f>IF(timingTable[[#This Row],['[TRACECODE']:.1]]=141,"afterRx","")</f>
        <v/>
      </c>
      <c r="P22" s="14" t="str">
        <f t="shared" si="2"/>
        <v/>
      </c>
      <c r="Q22" s="14" t="str">
        <f t="shared" si="3"/>
        <v/>
      </c>
      <c r="R22" s="14" t="str">
        <f t="shared" si="4"/>
        <v/>
      </c>
      <c r="S22" s="14" t="str">
        <f t="shared" si="5"/>
        <v>EMPTY</v>
      </c>
      <c r="T22" s="14" t="str">
        <f t="shared" si="6"/>
        <v>EMPTY</v>
      </c>
      <c r="U22" s="14" t="str">
        <f t="shared" si="7"/>
        <v>EMPTY</v>
      </c>
      <c r="V22" s="14" t="str">
        <f t="shared" si="8"/>
        <v>EMPTY</v>
      </c>
      <c r="W22" s="14" t="str">
        <f>IF(L22="beforeTx",timingTable[[#This Row],[FRT32_val]]-timingTable[[#This Row],[FRT32_trace]],"EMPTY")</f>
        <v>EMPTY</v>
      </c>
      <c r="X22" s="14" t="str">
        <f t="shared" si="9"/>
        <v>EMPTY</v>
      </c>
      <c r="Y22" s="14" t="str">
        <f t="shared" si="10"/>
        <v>EMPTY</v>
      </c>
      <c r="Z22" s="14" t="str">
        <f>IF(AND(P22="beforeRx",O23="afterRx"),J23-timingTable[[#This Row],[FRT32_trace]],"EMPTY")</f>
        <v>EMPTY</v>
      </c>
      <c r="AA22" s="14" t="str">
        <f>IF(AND(timingTable[[#This Row],[txEnd]]="txEnd",Q26="rxStart"),I26-timingTable[[#This Row],[FRT32_val]],"EMPTY")</f>
        <v>EMPTY</v>
      </c>
      <c r="AI22" s="16">
        <v>901</v>
      </c>
      <c r="AJ22" s="14">
        <v>1</v>
      </c>
      <c r="AK22" s="26">
        <v>0.96666666666666667</v>
      </c>
      <c r="AL22" s="26">
        <v>3.3333333333333333E-2</v>
      </c>
      <c r="BA22" s="16">
        <v>1221</v>
      </c>
      <c r="BB22" s="14">
        <v>1</v>
      </c>
      <c r="BC22" s="26">
        <v>0.82051282051282048</v>
      </c>
      <c r="BD22" s="26">
        <v>2.564102564102564E-2</v>
      </c>
      <c r="BG22" s="16">
        <v>1222</v>
      </c>
      <c r="BH22" s="14">
        <v>1</v>
      </c>
      <c r="BI22" s="26">
        <v>0.79487179487179482</v>
      </c>
      <c r="BJ22" s="26">
        <v>2.564102564102564E-2</v>
      </c>
    </row>
    <row r="23" spans="1:74" x14ac:dyDescent="0.25">
      <c r="A23" s="14" t="s">
        <v>138</v>
      </c>
      <c r="B23">
        <v>1556334988344</v>
      </c>
      <c r="C23" s="14" t="s">
        <v>4274</v>
      </c>
      <c r="D23">
        <v>6</v>
      </c>
      <c r="E23" s="14" t="s">
        <v>1108</v>
      </c>
      <c r="F23" s="14" t="s">
        <v>3987</v>
      </c>
      <c r="G23" s="14">
        <f>timingTable[[#This Row],[FRT_DEC]]-B22</f>
        <v>3</v>
      </c>
      <c r="H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INFO]]))),H22)</f>
        <v>51</v>
      </c>
      <c r="I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3" s="14">
        <f>HEX2DEC(RIGHT(timingTable[[#This Row],[FRT_HEX]],MIN(LEN(timingTable[[#This Row],[FRT_HEX]])-2,8)))</f>
        <v>1556827192</v>
      </c>
      <c r="K23" s="14" t="str">
        <f>IF(timingTable[[#This Row],['[TRACECODE']:.1]]=140,"afterTx","")</f>
        <v/>
      </c>
      <c r="L23" s="14" t="str">
        <f t="shared" si="0"/>
        <v/>
      </c>
      <c r="M23" s="14" t="str">
        <f>IF(AND(H23=H22,K22="afterTx",timingTable[[#This Row],['[TRACECODE']:.1]]=6),"dc","")</f>
        <v/>
      </c>
      <c r="N23" s="14" t="str">
        <f t="shared" si="1"/>
        <v/>
      </c>
      <c r="O23" s="14" t="str">
        <f>IF(timingTable[[#This Row],['[TRACECODE']:.1]]=141,"afterRx","")</f>
        <v/>
      </c>
      <c r="P23" s="14" t="str">
        <f t="shared" si="2"/>
        <v/>
      </c>
      <c r="Q23" s="14" t="str">
        <f t="shared" si="3"/>
        <v/>
      </c>
      <c r="R23" s="14" t="str">
        <f t="shared" si="4"/>
        <v/>
      </c>
      <c r="S23" s="14" t="str">
        <f t="shared" si="5"/>
        <v>EMPTY</v>
      </c>
      <c r="T23" s="14" t="str">
        <f t="shared" si="6"/>
        <v>EMPTY</v>
      </c>
      <c r="U23" s="14" t="str">
        <f t="shared" si="7"/>
        <v>EMPTY</v>
      </c>
      <c r="V23" s="14" t="str">
        <f t="shared" si="8"/>
        <v>EMPTY</v>
      </c>
      <c r="W23" s="14" t="str">
        <f>IF(L23="beforeTx",timingTable[[#This Row],[FRT32_val]]-timingTable[[#This Row],[FRT32_trace]],"EMPTY")</f>
        <v>EMPTY</v>
      </c>
      <c r="X23" s="14" t="str">
        <f t="shared" si="9"/>
        <v>EMPTY</v>
      </c>
      <c r="Y23" s="14" t="str">
        <f t="shared" si="10"/>
        <v>EMPTY</v>
      </c>
      <c r="Z23" s="14" t="str">
        <f>IF(AND(P23="beforeRx",O24="afterRx"),J24-timingTable[[#This Row],[FRT32_trace]],"EMPTY")</f>
        <v>EMPTY</v>
      </c>
      <c r="AA23" s="14" t="str">
        <f>IF(AND(timingTable[[#This Row],[txEnd]]="txEnd",Q27="rxStart"),I27-timingTable[[#This Row],[FRT32_val]],"EMPTY")</f>
        <v>EMPTY</v>
      </c>
      <c r="AI23" s="16">
        <v>919</v>
      </c>
      <c r="AJ23" s="14">
        <v>1</v>
      </c>
      <c r="AK23" s="26">
        <v>1</v>
      </c>
      <c r="AL23" s="26">
        <v>3.3333333333333333E-2</v>
      </c>
      <c r="BA23" s="16">
        <v>1222</v>
      </c>
      <c r="BB23" s="14">
        <v>5</v>
      </c>
      <c r="BC23" s="26">
        <v>0.94871794871794868</v>
      </c>
      <c r="BD23" s="26">
        <v>0.12820512820512819</v>
      </c>
      <c r="BG23" s="16">
        <v>1234</v>
      </c>
      <c r="BH23" s="14">
        <v>3</v>
      </c>
      <c r="BI23" s="26">
        <v>0.87179487179487181</v>
      </c>
      <c r="BJ23" s="26">
        <v>7.6923076923076927E-2</v>
      </c>
    </row>
    <row r="24" spans="1:74" x14ac:dyDescent="0.25">
      <c r="A24" s="14" t="s">
        <v>139</v>
      </c>
      <c r="B24">
        <v>1556334988347</v>
      </c>
      <c r="C24" s="14" t="s">
        <v>4275</v>
      </c>
      <c r="D24">
        <v>122</v>
      </c>
      <c r="E24" s="14" t="s">
        <v>7968</v>
      </c>
      <c r="F24" s="14" t="s">
        <v>4276</v>
      </c>
      <c r="G24" s="14">
        <f>timingTable[[#This Row],[FRT_DEC]]-B23</f>
        <v>3</v>
      </c>
      <c r="H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INFO]]))),H23)</f>
        <v>51</v>
      </c>
      <c r="I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1556827132</v>
      </c>
      <c r="J24" s="14">
        <f>HEX2DEC(RIGHT(timingTable[[#This Row],[FRT_HEX]],MIN(LEN(timingTable[[#This Row],[FRT_HEX]])-2,8)))</f>
        <v>1556827195</v>
      </c>
      <c r="K24" s="14" t="str">
        <f>IF(timingTable[[#This Row],['[TRACECODE']:.1]]=140,"afterTx","")</f>
        <v/>
      </c>
      <c r="L24" s="14" t="str">
        <f t="shared" si="0"/>
        <v/>
      </c>
      <c r="M24" s="14" t="str">
        <f>IF(AND(H24=H23,K23="afterTx",timingTable[[#This Row],['[TRACECODE']:.1]]=6),"dc","")</f>
        <v/>
      </c>
      <c r="N24" s="14" t="str">
        <f t="shared" si="1"/>
        <v>txEnd</v>
      </c>
      <c r="O24" s="14" t="str">
        <f>IF(timingTable[[#This Row],['[TRACECODE']:.1]]=141,"afterRx","")</f>
        <v/>
      </c>
      <c r="P24" s="14" t="str">
        <f t="shared" si="2"/>
        <v/>
      </c>
      <c r="Q24" s="14" t="str">
        <f t="shared" si="3"/>
        <v/>
      </c>
      <c r="R24" s="14" t="str">
        <f t="shared" si="4"/>
        <v/>
      </c>
      <c r="S24" s="14" t="str">
        <f t="shared" si="5"/>
        <v>EMPTY</v>
      </c>
      <c r="T24" s="14">
        <f t="shared" si="6"/>
        <v>555</v>
      </c>
      <c r="U24" s="14" t="str">
        <f t="shared" si="7"/>
        <v>EMPTY</v>
      </c>
      <c r="V24" s="14" t="str">
        <f t="shared" si="8"/>
        <v>EMPTY</v>
      </c>
      <c r="W24" s="14" t="str">
        <f>IF(L24="beforeTx",timingTable[[#This Row],[FRT32_val]]-timingTable[[#This Row],[FRT32_trace]],"EMPTY")</f>
        <v>EMPTY</v>
      </c>
      <c r="X24" s="14" t="str">
        <f t="shared" si="9"/>
        <v>EMPTY</v>
      </c>
      <c r="Y24" s="14" t="str">
        <f t="shared" si="10"/>
        <v>EMPTY</v>
      </c>
      <c r="Z24" s="14" t="str">
        <f>IF(AND(P24="beforeRx",O25="afterRx"),J25-timingTable[[#This Row],[FRT32_trace]],"EMPTY")</f>
        <v>EMPTY</v>
      </c>
      <c r="AA24" s="14">
        <f>IF(AND(timingTable[[#This Row],[txEnd]]="txEnd",Q28="rxStart"),I28-timingTable[[#This Row],[FRT32_val]],"EMPTY")</f>
        <v>1689</v>
      </c>
      <c r="AI24" s="16" t="s">
        <v>1084</v>
      </c>
      <c r="AJ24" s="14">
        <v>30</v>
      </c>
      <c r="AK24" s="26"/>
      <c r="AL24" s="26">
        <v>1</v>
      </c>
      <c r="BA24" s="16">
        <v>1223</v>
      </c>
      <c r="BB24" s="14">
        <v>2</v>
      </c>
      <c r="BC24" s="26">
        <v>1</v>
      </c>
      <c r="BD24" s="26">
        <v>5.128205128205128E-2</v>
      </c>
      <c r="BG24" s="16">
        <v>1235</v>
      </c>
      <c r="BH24" s="14">
        <v>4</v>
      </c>
      <c r="BI24" s="26">
        <v>0.97435897435897434</v>
      </c>
      <c r="BJ24" s="26">
        <v>0.10256410256410256</v>
      </c>
    </row>
    <row r="25" spans="1:74" x14ac:dyDescent="0.25">
      <c r="A25" s="14" t="s">
        <v>140</v>
      </c>
      <c r="B25">
        <v>1556334988350</v>
      </c>
      <c r="C25" s="14" t="s">
        <v>4277</v>
      </c>
      <c r="D25">
        <v>122</v>
      </c>
      <c r="E25" s="14" t="s">
        <v>7968</v>
      </c>
      <c r="F25" s="14" t="s">
        <v>3988</v>
      </c>
      <c r="G25" s="14">
        <f>timingTable[[#This Row],[FRT_DEC]]-B24</f>
        <v>3</v>
      </c>
      <c r="H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INFO]]))),H24)</f>
        <v>51</v>
      </c>
      <c r="I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5" s="14">
        <f>HEX2DEC(RIGHT(timingTable[[#This Row],[FRT_HEX]],MIN(LEN(timingTable[[#This Row],[FRT_HEX]])-2,8)))</f>
        <v>1556827198</v>
      </c>
      <c r="K25" s="14" t="str">
        <f>IF(timingTable[[#This Row],['[TRACECODE']:.1]]=140,"afterTx","")</f>
        <v/>
      </c>
      <c r="L25" s="14" t="str">
        <f t="shared" si="0"/>
        <v/>
      </c>
      <c r="M25" s="14" t="str">
        <f>IF(AND(H25=H24,K24="afterTx",timingTable[[#This Row],['[TRACECODE']:.1]]=6),"dc","")</f>
        <v/>
      </c>
      <c r="N25" s="14" t="str">
        <f t="shared" si="1"/>
        <v/>
      </c>
      <c r="O25" s="14" t="str">
        <f>IF(timingTable[[#This Row],['[TRACECODE']:.1]]=141,"afterRx","")</f>
        <v/>
      </c>
      <c r="P25" s="14" t="str">
        <f t="shared" si="2"/>
        <v/>
      </c>
      <c r="Q25" s="14" t="str">
        <f t="shared" si="3"/>
        <v/>
      </c>
      <c r="R25" s="14" t="str">
        <f t="shared" si="4"/>
        <v/>
      </c>
      <c r="S25" s="14" t="str">
        <f t="shared" si="5"/>
        <v>EMPTY</v>
      </c>
      <c r="T25" s="14" t="str">
        <f t="shared" si="6"/>
        <v>EMPTY</v>
      </c>
      <c r="U25" s="14" t="str">
        <f t="shared" si="7"/>
        <v>EMPTY</v>
      </c>
      <c r="V25" s="14" t="str">
        <f t="shared" si="8"/>
        <v>EMPTY</v>
      </c>
      <c r="W25" s="14" t="str">
        <f>IF(L25="beforeTx",timingTable[[#This Row],[FRT32_val]]-timingTable[[#This Row],[FRT32_trace]],"EMPTY")</f>
        <v>EMPTY</v>
      </c>
      <c r="X25" s="14" t="str">
        <f t="shared" si="9"/>
        <v>EMPTY</v>
      </c>
      <c r="Y25" s="14" t="str">
        <f t="shared" si="10"/>
        <v>EMPTY</v>
      </c>
      <c r="Z25" s="14" t="str">
        <f>IF(AND(P25="beforeRx",O26="afterRx"),J26-timingTable[[#This Row],[FRT32_trace]],"EMPTY")</f>
        <v>EMPTY</v>
      </c>
      <c r="AA25" s="14" t="str">
        <f>IF(AND(timingTable[[#This Row],[txEnd]]="txEnd",Q29="rxStart"),I29-timingTable[[#This Row],[FRT32_val]],"EMPTY")</f>
        <v>EMPTY</v>
      </c>
      <c r="BA25" s="16" t="s">
        <v>1084</v>
      </c>
      <c r="BB25" s="14">
        <v>39</v>
      </c>
      <c r="BC25" s="26"/>
      <c r="BD25" s="26">
        <v>1</v>
      </c>
      <c r="BG25" s="16">
        <v>1236</v>
      </c>
      <c r="BH25" s="14">
        <v>1</v>
      </c>
      <c r="BI25" s="26">
        <v>1</v>
      </c>
      <c r="BJ25" s="26">
        <v>2.564102564102564E-2</v>
      </c>
    </row>
    <row r="26" spans="1:74" x14ac:dyDescent="0.25">
      <c r="A26" s="14" t="s">
        <v>799</v>
      </c>
      <c r="B26">
        <v>1556334988822</v>
      </c>
      <c r="C26" s="14" t="s">
        <v>4288</v>
      </c>
      <c r="D26">
        <v>130</v>
      </c>
      <c r="E26" s="14" t="s">
        <v>3735</v>
      </c>
      <c r="F26" s="14" t="s">
        <v>4214</v>
      </c>
      <c r="G26" s="14">
        <f>timingTable[[#This Row],[FRT_DEC]]-B25</f>
        <v>472</v>
      </c>
      <c r="H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INFO]]))),H25)</f>
        <v>51</v>
      </c>
      <c r="I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4390913</v>
      </c>
      <c r="J26" s="14">
        <f>HEX2DEC(RIGHT(timingTable[[#This Row],[FRT_HEX]],MIN(LEN(timingTable[[#This Row],[FRT_HEX]])-2,8)))</f>
        <v>1556827670</v>
      </c>
      <c r="K26" s="14" t="str">
        <f>IF(timingTable[[#This Row],['[TRACECODE']:.1]]=140,"afterTx","")</f>
        <v/>
      </c>
      <c r="L26" s="14" t="str">
        <f t="shared" si="0"/>
        <v/>
      </c>
      <c r="M26" s="14" t="str">
        <f>IF(AND(H26=H25,K25="afterTx",timingTable[[#This Row],['[TRACECODE']:.1]]=6),"dc","")</f>
        <v/>
      </c>
      <c r="N26" s="14" t="str">
        <f t="shared" si="1"/>
        <v/>
      </c>
      <c r="O26" s="14" t="str">
        <f>IF(timingTable[[#This Row],['[TRACECODE']:.1]]=141,"afterRx","")</f>
        <v/>
      </c>
      <c r="P26" s="14" t="str">
        <f t="shared" si="2"/>
        <v>beforeRx</v>
      </c>
      <c r="Q26" s="14" t="str">
        <f t="shared" si="3"/>
        <v/>
      </c>
      <c r="R26" s="14" t="str">
        <f t="shared" si="4"/>
        <v/>
      </c>
      <c r="S26" s="14" t="str">
        <f t="shared" si="5"/>
        <v>EMPTY</v>
      </c>
      <c r="T26" s="14" t="str">
        <f t="shared" si="6"/>
        <v>EMPTY</v>
      </c>
      <c r="U26" s="14" t="str">
        <f t="shared" si="7"/>
        <v>EMPTY</v>
      </c>
      <c r="V26" s="14" t="str">
        <f t="shared" si="8"/>
        <v>EMPTY</v>
      </c>
      <c r="W26" s="14" t="str">
        <f>IF(L26="beforeTx",timingTable[[#This Row],[FRT32_val]]-timingTable[[#This Row],[FRT32_trace]],"EMPTY")</f>
        <v>EMPTY</v>
      </c>
      <c r="X26" s="14" t="str">
        <f t="shared" si="9"/>
        <v>EMPTY</v>
      </c>
      <c r="Y26" s="14" t="str">
        <f t="shared" si="10"/>
        <v>EMPTY</v>
      </c>
      <c r="Z26" s="14">
        <f>IF(AND(P26="beforeRx",O27="afterRx"),J27-timingTable[[#This Row],[FRT32_trace]],"EMPTY")</f>
        <v>17</v>
      </c>
      <c r="AA26" s="14" t="str">
        <f>IF(AND(timingTable[[#This Row],[txEnd]]="txEnd",Q30="rxStart"),I30-timingTable[[#This Row],[FRT32_val]],"EMPTY")</f>
        <v>EMPTY</v>
      </c>
      <c r="BG26" s="16" t="s">
        <v>1084</v>
      </c>
      <c r="BH26" s="14">
        <v>39</v>
      </c>
      <c r="BI26" s="26"/>
      <c r="BJ26" s="26">
        <v>1</v>
      </c>
    </row>
    <row r="27" spans="1:74" x14ac:dyDescent="0.25">
      <c r="A27" s="14" t="s">
        <v>609</v>
      </c>
      <c r="B27">
        <v>1556334988839</v>
      </c>
      <c r="C27" s="14" t="s">
        <v>4289</v>
      </c>
      <c r="D27">
        <v>141</v>
      </c>
      <c r="E27" s="14" t="s">
        <v>1109</v>
      </c>
      <c r="F27" s="14" t="s">
        <v>4216</v>
      </c>
      <c r="G27" s="14">
        <f>timingTable[[#This Row],[FRT_DEC]]-B26</f>
        <v>17</v>
      </c>
      <c r="H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INFO]]))),H26)</f>
        <v>51</v>
      </c>
      <c r="I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7" s="14">
        <f>HEX2DEC(RIGHT(timingTable[[#This Row],[FRT_HEX]],MIN(LEN(timingTable[[#This Row],[FRT_HEX]])-2,8)))</f>
        <v>1556827687</v>
      </c>
      <c r="K27" s="14" t="str">
        <f>IF(timingTable[[#This Row],['[TRACECODE']:.1]]=140,"afterTx","")</f>
        <v/>
      </c>
      <c r="L27" s="14" t="str">
        <f t="shared" si="0"/>
        <v/>
      </c>
      <c r="M27" s="14" t="str">
        <f>IF(AND(H27=H26,K26="afterTx",timingTable[[#This Row],['[TRACECODE']:.1]]=6),"dc","")</f>
        <v/>
      </c>
      <c r="N27" s="14" t="str">
        <f t="shared" si="1"/>
        <v/>
      </c>
      <c r="O27" s="14" t="str">
        <f>IF(timingTable[[#This Row],['[TRACECODE']:.1]]=141,"afterRx","")</f>
        <v>afterRx</v>
      </c>
      <c r="P27" s="14" t="str">
        <f t="shared" si="2"/>
        <v/>
      </c>
      <c r="Q27" s="14" t="str">
        <f t="shared" si="3"/>
        <v/>
      </c>
      <c r="R27" s="14" t="str">
        <f t="shared" si="4"/>
        <v/>
      </c>
      <c r="S27" s="14" t="str">
        <f t="shared" si="5"/>
        <v>EMPTY</v>
      </c>
      <c r="T27" s="14" t="str">
        <f t="shared" si="6"/>
        <v>EMPTY</v>
      </c>
      <c r="U27" s="14" t="str">
        <f t="shared" si="7"/>
        <v>EMPTY</v>
      </c>
      <c r="V27" s="14" t="str">
        <f t="shared" si="8"/>
        <v>EMPTY</v>
      </c>
      <c r="W27" s="14" t="str">
        <f>IF(L27="beforeTx",timingTable[[#This Row],[FRT32_val]]-timingTable[[#This Row],[FRT32_trace]],"EMPTY")</f>
        <v>EMPTY</v>
      </c>
      <c r="X27" s="14" t="str">
        <f t="shared" si="9"/>
        <v>EMPTY</v>
      </c>
      <c r="Y27" s="14" t="str">
        <f t="shared" si="10"/>
        <v>EMPTY</v>
      </c>
      <c r="Z27" s="14" t="str">
        <f>IF(AND(P27="beforeRx",O28="afterRx"),J28-timingTable[[#This Row],[FRT32_trace]],"EMPTY")</f>
        <v>EMPTY</v>
      </c>
      <c r="AA27" s="14" t="str">
        <f>IF(AND(timingTable[[#This Row],[txEnd]]="txEnd",Q31="rxStart"),I31-timingTable[[#This Row],[FRT32_val]],"EMPTY")</f>
        <v>EMPTY</v>
      </c>
    </row>
    <row r="28" spans="1:74" x14ac:dyDescent="0.25">
      <c r="A28" s="14" t="s">
        <v>805</v>
      </c>
      <c r="B28">
        <v>1556334990276</v>
      </c>
      <c r="C28" s="14" t="s">
        <v>4291</v>
      </c>
      <c r="D28">
        <v>123</v>
      </c>
      <c r="E28" s="14" t="s">
        <v>7969</v>
      </c>
      <c r="F28" s="14" t="s">
        <v>4292</v>
      </c>
      <c r="G28" s="14">
        <f>timingTable[[#This Row],[FRT_DEC]]-B27</f>
        <v>1437</v>
      </c>
      <c r="H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INFO]]))),H27)</f>
        <v>51</v>
      </c>
      <c r="I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1556828821</v>
      </c>
      <c r="J28" s="14">
        <f>HEX2DEC(RIGHT(timingTable[[#This Row],[FRT_HEX]],MIN(LEN(timingTable[[#This Row],[FRT_HEX]])-2,8)))</f>
        <v>1556829124</v>
      </c>
      <c r="K28" s="14" t="str">
        <f>IF(timingTable[[#This Row],['[TRACECODE']:.1]]=140,"afterTx","")</f>
        <v/>
      </c>
      <c r="L28" s="14" t="str">
        <f t="shared" si="0"/>
        <v/>
      </c>
      <c r="M28" s="14" t="str">
        <f>IF(AND(H28=H27,K27="afterTx",timingTable[[#This Row],['[TRACECODE']:.1]]=6),"dc","")</f>
        <v/>
      </c>
      <c r="N28" s="14" t="str">
        <f t="shared" si="1"/>
        <v/>
      </c>
      <c r="O28" s="14" t="str">
        <f>IF(timingTable[[#This Row],['[TRACECODE']:.1]]=141,"afterRx","")</f>
        <v/>
      </c>
      <c r="P28" s="14" t="str">
        <f t="shared" si="2"/>
        <v/>
      </c>
      <c r="Q28" s="14" t="str">
        <f t="shared" si="3"/>
        <v>rxStart</v>
      </c>
      <c r="R28" s="14" t="str">
        <f t="shared" si="4"/>
        <v/>
      </c>
      <c r="S28" s="14" t="str">
        <f t="shared" si="5"/>
        <v>EMPTY</v>
      </c>
      <c r="T28" s="14" t="str">
        <f t="shared" si="6"/>
        <v>EMPTY</v>
      </c>
      <c r="U28" s="14" t="str">
        <f t="shared" si="7"/>
        <v>EMPTY</v>
      </c>
      <c r="V28" s="14" t="str">
        <f t="shared" si="8"/>
        <v>EMPTY</v>
      </c>
      <c r="W28" s="14" t="str">
        <f>IF(L28="beforeTx",timingTable[[#This Row],[FRT32_val]]-timingTable[[#This Row],[FRT32_trace]],"EMPTY")</f>
        <v>EMPTY</v>
      </c>
      <c r="X28" s="14" t="str">
        <f t="shared" si="9"/>
        <v>EMPTY</v>
      </c>
      <c r="Y28" s="14" t="str">
        <f t="shared" si="10"/>
        <v>EMPTY</v>
      </c>
      <c r="Z28" s="14" t="str">
        <f>IF(AND(P28="beforeRx",O29="afterRx"),J29-timingTable[[#This Row],[FRT32_trace]],"EMPTY")</f>
        <v>EMPTY</v>
      </c>
      <c r="AA28" s="14" t="str">
        <f>IF(AND(timingTable[[#This Row],[txEnd]]="txEnd",Q32="rxStart"),I32-timingTable[[#This Row],[FRT32_val]],"EMPTY")</f>
        <v>EMPTY</v>
      </c>
    </row>
    <row r="29" spans="1:74" x14ac:dyDescent="0.25">
      <c r="A29" s="14" t="s">
        <v>806</v>
      </c>
      <c r="B29">
        <v>1556334990278</v>
      </c>
      <c r="C29" s="14" t="s">
        <v>4293</v>
      </c>
      <c r="D29">
        <v>123</v>
      </c>
      <c r="E29" s="14" t="s">
        <v>7969</v>
      </c>
      <c r="F29" s="14" t="s">
        <v>3982</v>
      </c>
      <c r="G29" s="14">
        <f>timingTable[[#This Row],[FRT_DEC]]-B28</f>
        <v>2</v>
      </c>
      <c r="H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INFO]]))),H28)</f>
        <v>51</v>
      </c>
      <c r="I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" s="14">
        <f>HEX2DEC(RIGHT(timingTable[[#This Row],[FRT_HEX]],MIN(LEN(timingTable[[#This Row],[FRT_HEX]])-2,8)))</f>
        <v>1556829126</v>
      </c>
      <c r="K29" s="14" t="str">
        <f>IF(timingTable[[#This Row],['[TRACECODE']:.1]]=140,"afterTx","")</f>
        <v/>
      </c>
      <c r="L29" s="14" t="str">
        <f t="shared" si="0"/>
        <v/>
      </c>
      <c r="M29" s="14" t="str">
        <f>IF(AND(H29=H28,K28="afterTx",timingTable[[#This Row],['[TRACECODE']:.1]]=6),"dc","")</f>
        <v/>
      </c>
      <c r="N29" s="14" t="str">
        <f t="shared" si="1"/>
        <v/>
      </c>
      <c r="O29" s="14" t="str">
        <f>IF(timingTable[[#This Row],['[TRACECODE']:.1]]=141,"afterRx","")</f>
        <v/>
      </c>
      <c r="P29" s="14" t="str">
        <f t="shared" si="2"/>
        <v/>
      </c>
      <c r="Q29" s="14" t="str">
        <f t="shared" si="3"/>
        <v/>
      </c>
      <c r="R29" s="14" t="str">
        <f t="shared" si="4"/>
        <v/>
      </c>
      <c r="S29" s="14" t="str">
        <f t="shared" si="5"/>
        <v>EMPTY</v>
      </c>
      <c r="T29" s="14" t="str">
        <f t="shared" si="6"/>
        <v>EMPTY</v>
      </c>
      <c r="U29" s="14" t="str">
        <f t="shared" si="7"/>
        <v>EMPTY</v>
      </c>
      <c r="V29" s="14" t="str">
        <f t="shared" si="8"/>
        <v>EMPTY</v>
      </c>
      <c r="W29" s="14" t="str">
        <f>IF(L29="beforeTx",timingTable[[#This Row],[FRT32_val]]-timingTable[[#This Row],[FRT32_trace]],"EMPTY")</f>
        <v>EMPTY</v>
      </c>
      <c r="X29" s="14" t="str">
        <f t="shared" si="9"/>
        <v>EMPTY</v>
      </c>
      <c r="Y29" s="14" t="str">
        <f t="shared" si="10"/>
        <v>EMPTY</v>
      </c>
      <c r="Z29" s="14" t="str">
        <f>IF(AND(P29="beforeRx",O30="afterRx"),J30-timingTable[[#This Row],[FRT32_trace]],"EMPTY")</f>
        <v>EMPTY</v>
      </c>
      <c r="AA29" s="14" t="str">
        <f>IF(AND(timingTable[[#This Row],[txEnd]]="txEnd",Q33="rxStart"),I33-timingTable[[#This Row],[FRT32_val]],"EMPTY")</f>
        <v>EMPTY</v>
      </c>
    </row>
    <row r="30" spans="1:74" x14ac:dyDescent="0.25">
      <c r="A30" s="14" t="s">
        <v>163</v>
      </c>
      <c r="B30">
        <v>1556334991883</v>
      </c>
      <c r="C30" s="14" t="s">
        <v>4320</v>
      </c>
      <c r="D30">
        <v>124</v>
      </c>
      <c r="E30" s="14" t="s">
        <v>7970</v>
      </c>
      <c r="F30" s="14" t="s">
        <v>3983</v>
      </c>
      <c r="G30" s="14">
        <f>timingTable[[#This Row],[FRT_DEC]]-B29</f>
        <v>1605</v>
      </c>
      <c r="H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INFO]]))),H29)</f>
        <v>51</v>
      </c>
      <c r="I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0" s="14">
        <f>HEX2DEC(RIGHT(timingTable[[#This Row],[FRT_HEX]],MIN(LEN(timingTable[[#This Row],[FRT_HEX]])-2,8)))</f>
        <v>1556830731</v>
      </c>
      <c r="K30" s="14" t="str">
        <f>IF(timingTable[[#This Row],['[TRACECODE']:.1]]=140,"afterTx","")</f>
        <v/>
      </c>
      <c r="L30" s="14" t="str">
        <f t="shared" si="0"/>
        <v/>
      </c>
      <c r="M30" s="14" t="str">
        <f>IF(AND(H30=H29,K29="afterTx",timingTable[[#This Row],['[TRACECODE']:.1]]=6),"dc","")</f>
        <v/>
      </c>
      <c r="N30" s="14" t="str">
        <f t="shared" si="1"/>
        <v/>
      </c>
      <c r="O30" s="14" t="str">
        <f>IF(timingTable[[#This Row],['[TRACECODE']:.1]]=141,"afterRx","")</f>
        <v/>
      </c>
      <c r="P30" s="14" t="str">
        <f t="shared" si="2"/>
        <v/>
      </c>
      <c r="Q30" s="14" t="str">
        <f t="shared" si="3"/>
        <v/>
      </c>
      <c r="R30" s="14" t="str">
        <f t="shared" si="4"/>
        <v>rxEnd</v>
      </c>
      <c r="S30" s="14" t="str">
        <f t="shared" si="5"/>
        <v>EMPTY</v>
      </c>
      <c r="T30" s="14" t="str">
        <f t="shared" si="6"/>
        <v>EMPTY</v>
      </c>
      <c r="U30" s="14" t="str">
        <f t="shared" si="7"/>
        <v>EMPTY</v>
      </c>
      <c r="V30" s="14" t="str">
        <f t="shared" si="8"/>
        <v>EMPTY</v>
      </c>
      <c r="W30" s="14" t="str">
        <f>IF(L30="beforeTx",timingTable[[#This Row],[FRT32_val]]-timingTable[[#This Row],[FRT32_trace]],"EMPTY")</f>
        <v>EMPTY</v>
      </c>
      <c r="X30" s="14" t="str">
        <f t="shared" si="9"/>
        <v>EMPTY</v>
      </c>
      <c r="Y30" s="14" t="str">
        <f t="shared" si="10"/>
        <v>EMPTY</v>
      </c>
      <c r="Z30" s="14" t="str">
        <f>IF(AND(P30="beforeRx",O31="afterRx"),J31-timingTable[[#This Row],[FRT32_trace]],"EMPTY")</f>
        <v>EMPTY</v>
      </c>
      <c r="AA30" s="14" t="str">
        <f>IF(AND(timingTable[[#This Row],[txEnd]]="txEnd",Q34="rxStart"),I34-timingTable[[#This Row],[FRT32_val]],"EMPTY")</f>
        <v>EMPTY</v>
      </c>
    </row>
    <row r="31" spans="1:74" x14ac:dyDescent="0.25">
      <c r="A31" s="14" t="s">
        <v>693</v>
      </c>
      <c r="B31">
        <v>1556335016110</v>
      </c>
      <c r="C31" s="14" t="s">
        <v>4344</v>
      </c>
      <c r="D31">
        <v>131</v>
      </c>
      <c r="E31" s="14" t="s">
        <v>1106</v>
      </c>
      <c r="F31" s="14" t="s">
        <v>4035</v>
      </c>
      <c r="G31" s="14">
        <f>timingTable[[#This Row],[FRT_DEC]]-B30</f>
        <v>24227</v>
      </c>
      <c r="H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INFO]]))),H30)</f>
        <v>52</v>
      </c>
      <c r="I3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1" s="14">
        <f>HEX2DEC(RIGHT(timingTable[[#This Row],[FRT_HEX]],MIN(LEN(timingTable[[#This Row],[FRT_HEX]])-2,8)))</f>
        <v>1556854958</v>
      </c>
      <c r="K31" s="14" t="str">
        <f>IF(timingTable[[#This Row],['[TRACECODE']:.1]]=140,"afterTx","")</f>
        <v/>
      </c>
      <c r="L31" s="14" t="str">
        <f t="shared" si="0"/>
        <v/>
      </c>
      <c r="M31" s="14" t="str">
        <f>IF(AND(H31=H30,K30="afterTx",timingTable[[#This Row],['[TRACECODE']:.1]]=6),"dc","")</f>
        <v/>
      </c>
      <c r="N31" s="14" t="str">
        <f t="shared" si="1"/>
        <v/>
      </c>
      <c r="O31" s="14" t="str">
        <f>IF(timingTable[[#This Row],['[TRACECODE']:.1]]=141,"afterRx","")</f>
        <v/>
      </c>
      <c r="P31" s="14" t="str">
        <f t="shared" si="2"/>
        <v/>
      </c>
      <c r="Q31" s="14" t="str">
        <f t="shared" si="3"/>
        <v/>
      </c>
      <c r="R31" s="14" t="str">
        <f t="shared" si="4"/>
        <v/>
      </c>
      <c r="S31" s="14" t="str">
        <f t="shared" si="5"/>
        <v>EMPTY</v>
      </c>
      <c r="T31" s="14" t="str">
        <f t="shared" si="6"/>
        <v>EMPTY</v>
      </c>
      <c r="U31" s="14" t="str">
        <f t="shared" si="7"/>
        <v>EMPTY</v>
      </c>
      <c r="V31" s="14" t="str">
        <f t="shared" si="8"/>
        <v>EMPTY</v>
      </c>
      <c r="W31" s="14" t="str">
        <f>IF(L31="beforeTx",timingTable[[#This Row],[FRT32_val]]-timingTable[[#This Row],[FRT32_trace]],"EMPTY")</f>
        <v>EMPTY</v>
      </c>
      <c r="X31" s="14" t="str">
        <f t="shared" si="9"/>
        <v>EMPTY</v>
      </c>
      <c r="Y31" s="14" t="str">
        <f t="shared" si="10"/>
        <v>EMPTY</v>
      </c>
      <c r="Z31" s="14" t="str">
        <f>IF(AND(P31="beforeRx",O32="afterRx"),J32-timingTable[[#This Row],[FRT32_trace]],"EMPTY")</f>
        <v>EMPTY</v>
      </c>
      <c r="AA31" s="14" t="str">
        <f>IF(AND(timingTable[[#This Row],[txEnd]]="txEnd",Q35="rxStart"),I35-timingTable[[#This Row],[FRT32_val]],"EMPTY")</f>
        <v>EMPTY</v>
      </c>
    </row>
    <row r="32" spans="1:74" x14ac:dyDescent="0.25">
      <c r="A32" s="14" t="s">
        <v>625</v>
      </c>
      <c r="B32">
        <v>1556335017216</v>
      </c>
      <c r="C32" s="14" t="s">
        <v>4362</v>
      </c>
      <c r="D32">
        <v>124</v>
      </c>
      <c r="E32" s="14" t="s">
        <v>7970</v>
      </c>
      <c r="F32" s="14" t="s">
        <v>4363</v>
      </c>
      <c r="G32" s="14">
        <f>timingTable[[#This Row],[FRT_DEC]]-B31</f>
        <v>1106</v>
      </c>
      <c r="H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INFO]]))),H31)</f>
        <v>52</v>
      </c>
      <c r="I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1556855999</v>
      </c>
      <c r="J32" s="14">
        <f>HEX2DEC(RIGHT(timingTable[[#This Row],[FRT_HEX]],MIN(LEN(timingTable[[#This Row],[FRT_HEX]])-2,8)))</f>
        <v>1556856064</v>
      </c>
      <c r="K32" s="14" t="str">
        <f>IF(timingTable[[#This Row],['[TRACECODE']:.1]]=140,"afterTx","")</f>
        <v/>
      </c>
      <c r="L32" s="14" t="str">
        <f t="shared" si="0"/>
        <v/>
      </c>
      <c r="M32" s="14" t="str">
        <f>IF(AND(H32=H31,K31="afterTx",timingTable[[#This Row],['[TRACECODE']:.1]]=6),"dc","")</f>
        <v/>
      </c>
      <c r="N32" s="14" t="str">
        <f t="shared" si="1"/>
        <v/>
      </c>
      <c r="O32" s="14" t="str">
        <f>IF(timingTable[[#This Row],['[TRACECODE']:.1]]=141,"afterRx","")</f>
        <v/>
      </c>
      <c r="P32" s="14" t="str">
        <f t="shared" si="2"/>
        <v/>
      </c>
      <c r="Q32" s="14" t="str">
        <f t="shared" si="3"/>
        <v/>
      </c>
      <c r="R32" s="14" t="str">
        <f t="shared" si="4"/>
        <v/>
      </c>
      <c r="S32" s="14" t="str">
        <f t="shared" si="5"/>
        <v>EMPTY</v>
      </c>
      <c r="T32" s="14" t="str">
        <f t="shared" si="6"/>
        <v>EMPTY</v>
      </c>
      <c r="U32" s="14" t="str">
        <f t="shared" si="7"/>
        <v>EMPTY</v>
      </c>
      <c r="V32" s="14" t="str">
        <f t="shared" si="8"/>
        <v>EMPTY</v>
      </c>
      <c r="W32" s="14" t="str">
        <f>IF(L32="beforeTx",timingTable[[#This Row],[FRT32_val]]-timingTable[[#This Row],[FRT32_trace]],"EMPTY")</f>
        <v>EMPTY</v>
      </c>
      <c r="X32" s="14" t="str">
        <f t="shared" si="9"/>
        <v>EMPTY</v>
      </c>
      <c r="Y32" s="14" t="str">
        <f t="shared" si="10"/>
        <v>EMPTY</v>
      </c>
      <c r="Z32" s="14" t="str">
        <f>IF(AND(P32="beforeRx",O33="afterRx"),J33-timingTable[[#This Row],[FRT32_trace]],"EMPTY")</f>
        <v>EMPTY</v>
      </c>
      <c r="AA32" s="14" t="str">
        <f>IF(AND(timingTable[[#This Row],[txEnd]]="txEnd",Q36="rxStart"),I36-timingTable[[#This Row],[FRT32_val]],"EMPTY")</f>
        <v>EMPTY</v>
      </c>
    </row>
    <row r="33" spans="1:27" x14ac:dyDescent="0.25">
      <c r="A33" s="14" t="s">
        <v>626</v>
      </c>
      <c r="B33">
        <v>1556335017219</v>
      </c>
      <c r="C33" s="14" t="s">
        <v>4364</v>
      </c>
      <c r="D33">
        <v>124</v>
      </c>
      <c r="E33" s="14" t="s">
        <v>7970</v>
      </c>
      <c r="F33" s="14" t="s">
        <v>3983</v>
      </c>
      <c r="G33" s="14">
        <f>timingTable[[#This Row],[FRT_DEC]]-B32</f>
        <v>3</v>
      </c>
      <c r="H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INFO]]))),H32)</f>
        <v>52</v>
      </c>
      <c r="I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3" s="14">
        <f>HEX2DEC(RIGHT(timingTable[[#This Row],[FRT_HEX]],MIN(LEN(timingTable[[#This Row],[FRT_HEX]])-2,8)))</f>
        <v>1556856067</v>
      </c>
      <c r="K33" s="14" t="str">
        <f>IF(timingTable[[#This Row],['[TRACECODE']:.1]]=140,"afterTx","")</f>
        <v/>
      </c>
      <c r="L33" s="14" t="str">
        <f t="shared" si="0"/>
        <v/>
      </c>
      <c r="M33" s="14" t="str">
        <f>IF(AND(H33=H32,K32="afterTx",timingTable[[#This Row],['[TRACECODE']:.1]]=6),"dc","")</f>
        <v/>
      </c>
      <c r="N33" s="14" t="str">
        <f t="shared" si="1"/>
        <v/>
      </c>
      <c r="O33" s="14" t="str">
        <f>IF(timingTable[[#This Row],['[TRACECODE']:.1]]=141,"afterRx","")</f>
        <v/>
      </c>
      <c r="P33" s="14" t="str">
        <f t="shared" si="2"/>
        <v/>
      </c>
      <c r="Q33" s="14" t="str">
        <f t="shared" si="3"/>
        <v/>
      </c>
      <c r="R33" s="14" t="str">
        <f t="shared" si="4"/>
        <v/>
      </c>
      <c r="S33" s="14" t="str">
        <f t="shared" si="5"/>
        <v>EMPTY</v>
      </c>
      <c r="T33" s="14" t="str">
        <f t="shared" si="6"/>
        <v>EMPTY</v>
      </c>
      <c r="U33" s="14" t="str">
        <f t="shared" si="7"/>
        <v>EMPTY</v>
      </c>
      <c r="V33" s="14" t="str">
        <f t="shared" si="8"/>
        <v>EMPTY</v>
      </c>
      <c r="W33" s="14" t="str">
        <f>IF(L33="beforeTx",timingTable[[#This Row],[FRT32_val]]-timingTable[[#This Row],[FRT32_trace]],"EMPTY")</f>
        <v>EMPTY</v>
      </c>
      <c r="X33" s="14" t="str">
        <f t="shared" si="9"/>
        <v>EMPTY</v>
      </c>
      <c r="Y33" s="14" t="str">
        <f t="shared" si="10"/>
        <v>EMPTY</v>
      </c>
      <c r="Z33" s="14" t="str">
        <f>IF(AND(P33="beforeRx",O34="afterRx"),J34-timingTable[[#This Row],[FRT32_trace]],"EMPTY")</f>
        <v>EMPTY</v>
      </c>
      <c r="AA33" s="14" t="str">
        <f>IF(AND(timingTable[[#This Row],[txEnd]]="txEnd",Q37="rxStart"),I37-timingTable[[#This Row],[FRT32_val]],"EMPTY")</f>
        <v>EMPTY</v>
      </c>
    </row>
    <row r="34" spans="1:27" x14ac:dyDescent="0.25">
      <c r="A34" s="14" t="s">
        <v>183</v>
      </c>
      <c r="B34">
        <v>1556335017329</v>
      </c>
      <c r="C34" s="14" t="s">
        <v>4373</v>
      </c>
      <c r="D34">
        <v>129</v>
      </c>
      <c r="E34" s="14" t="s">
        <v>3734</v>
      </c>
      <c r="F34" s="14" t="s">
        <v>4374</v>
      </c>
      <c r="G34" s="14">
        <f>timingTable[[#This Row],[FRT_DEC]]-B33</f>
        <v>110</v>
      </c>
      <c r="H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INFO]]))),H33)</f>
        <v>52</v>
      </c>
      <c r="I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1556857399</v>
      </c>
      <c r="J34" s="14">
        <f>HEX2DEC(RIGHT(timingTable[[#This Row],[FRT_HEX]],MIN(LEN(timingTable[[#This Row],[FRT_HEX]])-2,8)))</f>
        <v>1556856177</v>
      </c>
      <c r="K34" s="14" t="str">
        <f>IF(timingTable[[#This Row],['[TRACECODE']:.1]]=140,"afterTx","")</f>
        <v/>
      </c>
      <c r="L34" s="14" t="str">
        <f t="shared" si="0"/>
        <v>beforeTx</v>
      </c>
      <c r="M34" s="14" t="str">
        <f>IF(AND(H34=H33,K33="afterTx",timingTable[[#This Row],['[TRACECODE']:.1]]=6),"dc","")</f>
        <v/>
      </c>
      <c r="N34" s="14" t="str">
        <f t="shared" si="1"/>
        <v/>
      </c>
      <c r="O34" s="14" t="str">
        <f>IF(timingTable[[#This Row],['[TRACECODE']:.1]]=141,"afterRx","")</f>
        <v/>
      </c>
      <c r="P34" s="14" t="str">
        <f t="shared" si="2"/>
        <v/>
      </c>
      <c r="Q34" s="14" t="str">
        <f t="shared" si="3"/>
        <v/>
      </c>
      <c r="R34" s="14" t="str">
        <f t="shared" si="4"/>
        <v/>
      </c>
      <c r="S34" s="14">
        <f t="shared" si="5"/>
        <v>722</v>
      </c>
      <c r="T34" s="14" t="str">
        <f t="shared" si="6"/>
        <v>EMPTY</v>
      </c>
      <c r="U34" s="14" t="str">
        <f t="shared" si="7"/>
        <v>EMPTY</v>
      </c>
      <c r="V34" s="14" t="str">
        <f t="shared" si="8"/>
        <v>EMPTY</v>
      </c>
      <c r="W34" s="14">
        <f>IF(L34="beforeTx",timingTable[[#This Row],[FRT32_val]]-timingTable[[#This Row],[FRT32_trace]],"EMPTY")</f>
        <v>1222</v>
      </c>
      <c r="X34" s="14">
        <f t="shared" si="9"/>
        <v>1235</v>
      </c>
      <c r="Y34" s="14" t="str">
        <f t="shared" si="10"/>
        <v>EMPTY</v>
      </c>
      <c r="Z34" s="14" t="str">
        <f>IF(AND(P34="beforeRx",O35="afterRx"),J35-timingTable[[#This Row],[FRT32_trace]],"EMPTY")</f>
        <v>EMPTY</v>
      </c>
      <c r="AA34" s="14" t="str">
        <f>IF(AND(timingTable[[#This Row],[txEnd]]="txEnd",Q38="rxStart"),I38-timingTable[[#This Row],[FRT32_val]],"EMPTY")</f>
        <v>EMPTY</v>
      </c>
    </row>
    <row r="35" spans="1:27" x14ac:dyDescent="0.25">
      <c r="A35" s="14" t="s">
        <v>184</v>
      </c>
      <c r="B35">
        <v>1556335017331</v>
      </c>
      <c r="C35" s="14" t="s">
        <v>4375</v>
      </c>
      <c r="D35">
        <v>129</v>
      </c>
      <c r="E35" s="14" t="s">
        <v>3734</v>
      </c>
      <c r="F35" s="14" t="s">
        <v>3986</v>
      </c>
      <c r="G35" s="14">
        <f>timingTable[[#This Row],[FRT_DEC]]-B34</f>
        <v>2</v>
      </c>
      <c r="H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INFO]]))),H34)</f>
        <v>52</v>
      </c>
      <c r="I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5" s="14">
        <f>HEX2DEC(RIGHT(timingTable[[#This Row],[FRT_HEX]],MIN(LEN(timingTable[[#This Row],[FRT_HEX]])-2,8)))</f>
        <v>1556856179</v>
      </c>
      <c r="K35" s="14" t="str">
        <f>IF(timingTable[[#This Row],['[TRACECODE']:.1]]=140,"afterTx","")</f>
        <v/>
      </c>
      <c r="L35" s="14" t="str">
        <f t="shared" si="0"/>
        <v/>
      </c>
      <c r="M35" s="14" t="str">
        <f>IF(AND(H35=H34,K34="afterTx",timingTable[[#This Row],['[TRACECODE']:.1]]=6),"dc","")</f>
        <v/>
      </c>
      <c r="N35" s="14" t="str">
        <f t="shared" si="1"/>
        <v/>
      </c>
      <c r="O35" s="14" t="str">
        <f>IF(timingTable[[#This Row],['[TRACECODE']:.1]]=141,"afterRx","")</f>
        <v/>
      </c>
      <c r="P35" s="14" t="str">
        <f t="shared" si="2"/>
        <v/>
      </c>
      <c r="Q35" s="14" t="str">
        <f t="shared" si="3"/>
        <v/>
      </c>
      <c r="R35" s="14" t="str">
        <f t="shared" si="4"/>
        <v/>
      </c>
      <c r="S35" s="14" t="str">
        <f t="shared" si="5"/>
        <v>EMPTY</v>
      </c>
      <c r="T35" s="14" t="str">
        <f t="shared" si="6"/>
        <v>EMPTY</v>
      </c>
      <c r="U35" s="14" t="str">
        <f t="shared" si="7"/>
        <v>EMPTY</v>
      </c>
      <c r="V35" s="14" t="str">
        <f t="shared" si="8"/>
        <v>EMPTY</v>
      </c>
      <c r="W35" s="14" t="str">
        <f>IF(L35="beforeTx",timingTable[[#This Row],[FRT32_val]]-timingTable[[#This Row],[FRT32_trace]],"EMPTY")</f>
        <v>EMPTY</v>
      </c>
      <c r="X35" s="14" t="str">
        <f t="shared" si="9"/>
        <v>EMPTY</v>
      </c>
      <c r="Y35" s="14" t="str">
        <f t="shared" si="10"/>
        <v>EMPTY</v>
      </c>
      <c r="Z35" s="14" t="str">
        <f>IF(AND(P35="beforeRx",O36="afterRx"),J36-timingTable[[#This Row],[FRT32_trace]],"EMPTY")</f>
        <v>EMPTY</v>
      </c>
      <c r="AA35" s="14" t="str">
        <f>IF(AND(timingTable[[#This Row],[txEnd]]="txEnd",Q39="rxStart"),I39-timingTable[[#This Row],[FRT32_val]],"EMPTY")</f>
        <v>EMPTY</v>
      </c>
    </row>
    <row r="36" spans="1:27" x14ac:dyDescent="0.25">
      <c r="A36" s="14" t="s">
        <v>185</v>
      </c>
      <c r="B36">
        <v>1556335018564</v>
      </c>
      <c r="C36" s="14" t="s">
        <v>4376</v>
      </c>
      <c r="D36">
        <v>140</v>
      </c>
      <c r="E36" s="14" t="s">
        <v>1107</v>
      </c>
      <c r="F36" s="14" t="s">
        <v>4377</v>
      </c>
      <c r="G36" s="14">
        <f>timingTable[[#This Row],[FRT_DEC]]-B35</f>
        <v>1233</v>
      </c>
      <c r="H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INFO]]))),H35)</f>
        <v>52</v>
      </c>
      <c r="I3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6" s="14">
        <f>HEX2DEC(RIGHT(timingTable[[#This Row],[FRT_HEX]],MIN(LEN(timingTable[[#This Row],[FRT_HEX]])-2,8)))</f>
        <v>1556857412</v>
      </c>
      <c r="K36" s="14" t="str">
        <f>IF(timingTable[[#This Row],['[TRACECODE']:.1]]=140,"afterTx","")</f>
        <v>afterTx</v>
      </c>
      <c r="L36" s="14" t="str">
        <f t="shared" si="0"/>
        <v/>
      </c>
      <c r="M36" s="14" t="str">
        <f>IF(AND(H36=H35,K35="afterTx",timingTable[[#This Row],['[TRACECODE']:.1]]=6),"dc","")</f>
        <v/>
      </c>
      <c r="N36" s="14" t="str">
        <f t="shared" si="1"/>
        <v/>
      </c>
      <c r="O36" s="14" t="str">
        <f>IF(timingTable[[#This Row],['[TRACECODE']:.1]]=141,"afterRx","")</f>
        <v/>
      </c>
      <c r="P36" s="14" t="str">
        <f t="shared" si="2"/>
        <v/>
      </c>
      <c r="Q36" s="14" t="str">
        <f t="shared" si="3"/>
        <v/>
      </c>
      <c r="R36" s="14" t="str">
        <f t="shared" si="4"/>
        <v/>
      </c>
      <c r="S36" s="14" t="str">
        <f t="shared" si="5"/>
        <v>EMPTY</v>
      </c>
      <c r="T36" s="14" t="str">
        <f t="shared" si="6"/>
        <v>EMPTY</v>
      </c>
      <c r="U36" s="14" t="str">
        <f t="shared" si="7"/>
        <v>EMPTY</v>
      </c>
      <c r="V36" s="14" t="str">
        <f t="shared" si="8"/>
        <v>EMPTY</v>
      </c>
      <c r="W36" s="14" t="str">
        <f>IF(L36="beforeTx",timingTable[[#This Row],[FRT32_val]]-timingTable[[#This Row],[FRT32_trace]],"EMPTY")</f>
        <v>EMPTY</v>
      </c>
      <c r="X36" s="14" t="str">
        <f t="shared" si="9"/>
        <v>EMPTY</v>
      </c>
      <c r="Y36" s="14" t="str">
        <f t="shared" si="10"/>
        <v>EMPTY</v>
      </c>
      <c r="Z36" s="14" t="str">
        <f>IF(AND(P36="beforeRx",O37="afterRx"),J37-timingTable[[#This Row],[FRT32_trace]],"EMPTY")</f>
        <v>EMPTY</v>
      </c>
      <c r="AA36" s="14" t="str">
        <f>IF(AND(timingTable[[#This Row],[txEnd]]="txEnd",Q40="rxStart"),I40-timingTable[[#This Row],[FRT32_val]],"EMPTY")</f>
        <v>EMPTY</v>
      </c>
    </row>
    <row r="37" spans="1:27" x14ac:dyDescent="0.25">
      <c r="A37" s="14" t="s">
        <v>186</v>
      </c>
      <c r="B37">
        <v>1556335019893</v>
      </c>
      <c r="C37" s="14" t="s">
        <v>4380</v>
      </c>
      <c r="D37">
        <v>6</v>
      </c>
      <c r="E37" s="14" t="s">
        <v>1108</v>
      </c>
      <c r="F37" s="14" t="s">
        <v>4381</v>
      </c>
      <c r="G37" s="14">
        <f>timingTable[[#This Row],[FRT_DEC]]-B36</f>
        <v>1329</v>
      </c>
      <c r="H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INFO]]))),H36)</f>
        <v>52</v>
      </c>
      <c r="I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1556858121</v>
      </c>
      <c r="J37" s="14">
        <f>HEX2DEC(RIGHT(timingTable[[#This Row],[FRT_HEX]],MIN(LEN(timingTable[[#This Row],[FRT_HEX]])-2,8)))</f>
        <v>1556858741</v>
      </c>
      <c r="K37" s="14" t="str">
        <f>IF(timingTable[[#This Row],['[TRACECODE']:.1]]=140,"afterTx","")</f>
        <v/>
      </c>
      <c r="L37" s="14" t="str">
        <f t="shared" si="0"/>
        <v/>
      </c>
      <c r="M37" s="14" t="str">
        <f>IF(AND(H37=H36,K36="afterTx",timingTable[[#This Row],['[TRACECODE']:.1]]=6),"dc","")</f>
        <v>dc</v>
      </c>
      <c r="N37" s="14" t="str">
        <f t="shared" si="1"/>
        <v/>
      </c>
      <c r="O37" s="14" t="str">
        <f>IF(timingTable[[#This Row],['[TRACECODE']:.1]]=141,"afterRx","")</f>
        <v/>
      </c>
      <c r="P37" s="14" t="str">
        <f t="shared" si="2"/>
        <v/>
      </c>
      <c r="Q37" s="14" t="str">
        <f t="shared" si="3"/>
        <v/>
      </c>
      <c r="R37" s="14" t="str">
        <f t="shared" si="4"/>
        <v/>
      </c>
      <c r="S37" s="14" t="str">
        <f t="shared" si="5"/>
        <v>EMPTY</v>
      </c>
      <c r="T37" s="14" t="str">
        <f t="shared" si="6"/>
        <v>EMPTY</v>
      </c>
      <c r="U37" s="14" t="str">
        <f t="shared" si="7"/>
        <v>EMPTY</v>
      </c>
      <c r="V37" s="14" t="str">
        <f t="shared" si="8"/>
        <v>EMPTY</v>
      </c>
      <c r="W37" s="14" t="str">
        <f>IF(L37="beforeTx",timingTable[[#This Row],[FRT32_val]]-timingTable[[#This Row],[FRT32_trace]],"EMPTY")</f>
        <v>EMPTY</v>
      </c>
      <c r="X37" s="14" t="str">
        <f t="shared" si="9"/>
        <v>EMPTY</v>
      </c>
      <c r="Y37" s="14" t="str">
        <f t="shared" si="10"/>
        <v>EMPTY</v>
      </c>
      <c r="Z37" s="14" t="str">
        <f>IF(AND(P37="beforeRx",O38="afterRx"),J38-timingTable[[#This Row],[FRT32_trace]],"EMPTY")</f>
        <v>EMPTY</v>
      </c>
      <c r="AA37" s="14" t="str">
        <f>IF(AND(timingTable[[#This Row],[txEnd]]="txEnd",Q41="rxStart"),I41-timingTable[[#This Row],[FRT32_val]],"EMPTY")</f>
        <v>EMPTY</v>
      </c>
    </row>
    <row r="38" spans="1:27" x14ac:dyDescent="0.25">
      <c r="A38" s="14" t="s">
        <v>187</v>
      </c>
      <c r="B38">
        <v>1556335019895</v>
      </c>
      <c r="C38" s="14" t="s">
        <v>4382</v>
      </c>
      <c r="D38">
        <v>6</v>
      </c>
      <c r="E38" s="14" t="s">
        <v>1108</v>
      </c>
      <c r="F38" s="14" t="s">
        <v>3987</v>
      </c>
      <c r="G38" s="14">
        <f>timingTable[[#This Row],[FRT_DEC]]-B37</f>
        <v>2</v>
      </c>
      <c r="H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INFO]]))),H37)</f>
        <v>52</v>
      </c>
      <c r="I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8" s="14">
        <f>HEX2DEC(RIGHT(timingTable[[#This Row],[FRT_HEX]],MIN(LEN(timingTable[[#This Row],[FRT_HEX]])-2,8)))</f>
        <v>1556858743</v>
      </c>
      <c r="K38" s="14" t="str">
        <f>IF(timingTable[[#This Row],['[TRACECODE']:.1]]=140,"afterTx","")</f>
        <v/>
      </c>
      <c r="L38" s="14" t="str">
        <f t="shared" si="0"/>
        <v/>
      </c>
      <c r="M38" s="14" t="str">
        <f>IF(AND(H38=H37,K37="afterTx",timingTable[[#This Row],['[TRACECODE']:.1]]=6),"dc","")</f>
        <v/>
      </c>
      <c r="N38" s="14" t="str">
        <f t="shared" si="1"/>
        <v/>
      </c>
      <c r="O38" s="14" t="str">
        <f>IF(timingTable[[#This Row],['[TRACECODE']:.1]]=141,"afterRx","")</f>
        <v/>
      </c>
      <c r="P38" s="14" t="str">
        <f t="shared" si="2"/>
        <v/>
      </c>
      <c r="Q38" s="14" t="str">
        <f t="shared" si="3"/>
        <v/>
      </c>
      <c r="R38" s="14" t="str">
        <f t="shared" si="4"/>
        <v/>
      </c>
      <c r="S38" s="14" t="str">
        <f t="shared" si="5"/>
        <v>EMPTY</v>
      </c>
      <c r="T38" s="14" t="str">
        <f t="shared" si="6"/>
        <v>EMPTY</v>
      </c>
      <c r="U38" s="14" t="str">
        <f t="shared" si="7"/>
        <v>EMPTY</v>
      </c>
      <c r="V38" s="14" t="str">
        <f t="shared" si="8"/>
        <v>EMPTY</v>
      </c>
      <c r="W38" s="14" t="str">
        <f>IF(L38="beforeTx",timingTable[[#This Row],[FRT32_val]]-timingTable[[#This Row],[FRT32_trace]],"EMPTY")</f>
        <v>EMPTY</v>
      </c>
      <c r="X38" s="14" t="str">
        <f t="shared" si="9"/>
        <v>EMPTY</v>
      </c>
      <c r="Y38" s="14" t="str">
        <f t="shared" si="10"/>
        <v>EMPTY</v>
      </c>
      <c r="Z38" s="14" t="str">
        <f>IF(AND(P38="beforeRx",O39="afterRx"),J39-timingTable[[#This Row],[FRT32_trace]],"EMPTY")</f>
        <v>EMPTY</v>
      </c>
      <c r="AA38" s="14" t="str">
        <f>IF(AND(timingTable[[#This Row],[txEnd]]="txEnd",Q42="rxStart"),I42-timingTable[[#This Row],[FRT32_val]],"EMPTY")</f>
        <v>EMPTY</v>
      </c>
    </row>
    <row r="39" spans="1:27" x14ac:dyDescent="0.25">
      <c r="A39" s="14" t="s">
        <v>635</v>
      </c>
      <c r="B39">
        <v>1556335019898</v>
      </c>
      <c r="C39" s="14" t="s">
        <v>4383</v>
      </c>
      <c r="D39">
        <v>122</v>
      </c>
      <c r="E39" s="14" t="s">
        <v>7968</v>
      </c>
      <c r="F39" s="14" t="s">
        <v>4384</v>
      </c>
      <c r="G39" s="14">
        <f>timingTable[[#This Row],[FRT_DEC]]-B38</f>
        <v>3</v>
      </c>
      <c r="H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INFO]]))),H38)</f>
        <v>52</v>
      </c>
      <c r="I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1556858740</v>
      </c>
      <c r="J39" s="14">
        <f>HEX2DEC(RIGHT(timingTable[[#This Row],[FRT_HEX]],MIN(LEN(timingTable[[#This Row],[FRT_HEX]])-2,8)))</f>
        <v>1556858746</v>
      </c>
      <c r="K39" s="14" t="str">
        <f>IF(timingTable[[#This Row],['[TRACECODE']:.1]]=140,"afterTx","")</f>
        <v/>
      </c>
      <c r="L39" s="14" t="str">
        <f t="shared" si="0"/>
        <v/>
      </c>
      <c r="M39" s="14" t="str">
        <f>IF(AND(H39=H38,K38="afterTx",timingTable[[#This Row],['[TRACECODE']:.1]]=6),"dc","")</f>
        <v/>
      </c>
      <c r="N39" s="14" t="str">
        <f t="shared" si="1"/>
        <v>txEnd</v>
      </c>
      <c r="O39" s="14" t="str">
        <f>IF(timingTable[[#This Row],['[TRACECODE']:.1]]=141,"afterRx","")</f>
        <v/>
      </c>
      <c r="P39" s="14" t="str">
        <f t="shared" si="2"/>
        <v/>
      </c>
      <c r="Q39" s="14" t="str">
        <f t="shared" si="3"/>
        <v/>
      </c>
      <c r="R39" s="14" t="str">
        <f t="shared" si="4"/>
        <v/>
      </c>
      <c r="S39" s="14" t="str">
        <f t="shared" si="5"/>
        <v>EMPTY</v>
      </c>
      <c r="T39" s="14">
        <f t="shared" si="6"/>
        <v>864</v>
      </c>
      <c r="U39" s="14" t="str">
        <f t="shared" si="7"/>
        <v>EMPTY</v>
      </c>
      <c r="V39" s="14" t="str">
        <f t="shared" si="8"/>
        <v>EMPTY</v>
      </c>
      <c r="W39" s="14" t="str">
        <f>IF(L39="beforeTx",timingTable[[#This Row],[FRT32_val]]-timingTable[[#This Row],[FRT32_trace]],"EMPTY")</f>
        <v>EMPTY</v>
      </c>
      <c r="X39" s="14" t="str">
        <f t="shared" si="9"/>
        <v>EMPTY</v>
      </c>
      <c r="Y39" s="14" t="str">
        <f t="shared" si="10"/>
        <v>EMPTY</v>
      </c>
      <c r="Z39" s="14" t="str">
        <f>IF(AND(P39="beforeRx",O40="afterRx"),J40-timingTable[[#This Row],[FRT32_trace]],"EMPTY")</f>
        <v>EMPTY</v>
      </c>
      <c r="AA39" s="14">
        <f>IF(AND(timingTable[[#This Row],[txEnd]]="txEnd",Q43="rxStart"),I43-timingTable[[#This Row],[FRT32_val]],"EMPTY")</f>
        <v>1699</v>
      </c>
    </row>
    <row r="40" spans="1:27" x14ac:dyDescent="0.25">
      <c r="A40" s="14" t="s">
        <v>188</v>
      </c>
      <c r="B40">
        <v>1556335019900</v>
      </c>
      <c r="C40" s="14" t="s">
        <v>4385</v>
      </c>
      <c r="D40">
        <v>122</v>
      </c>
      <c r="E40" s="14" t="s">
        <v>7968</v>
      </c>
      <c r="F40" s="14" t="s">
        <v>3988</v>
      </c>
      <c r="G40" s="14">
        <f>timingTable[[#This Row],[FRT_DEC]]-B39</f>
        <v>2</v>
      </c>
      <c r="H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INFO]]))),H39)</f>
        <v>52</v>
      </c>
      <c r="I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0" s="14">
        <f>HEX2DEC(RIGHT(timingTable[[#This Row],[FRT_HEX]],MIN(LEN(timingTable[[#This Row],[FRT_HEX]])-2,8)))</f>
        <v>1556858748</v>
      </c>
      <c r="K40" s="14" t="str">
        <f>IF(timingTable[[#This Row],['[TRACECODE']:.1]]=140,"afterTx","")</f>
        <v/>
      </c>
      <c r="L40" s="14" t="str">
        <f t="shared" si="0"/>
        <v/>
      </c>
      <c r="M40" s="14" t="str">
        <f>IF(AND(H40=H39,K39="afterTx",timingTable[[#This Row],['[TRACECODE']:.1]]=6),"dc","")</f>
        <v/>
      </c>
      <c r="N40" s="14" t="str">
        <f t="shared" si="1"/>
        <v/>
      </c>
      <c r="O40" s="14" t="str">
        <f>IF(timingTable[[#This Row],['[TRACECODE']:.1]]=141,"afterRx","")</f>
        <v/>
      </c>
      <c r="P40" s="14" t="str">
        <f t="shared" si="2"/>
        <v/>
      </c>
      <c r="Q40" s="14" t="str">
        <f t="shared" si="3"/>
        <v/>
      </c>
      <c r="R40" s="14" t="str">
        <f t="shared" si="4"/>
        <v/>
      </c>
      <c r="S40" s="14" t="str">
        <f t="shared" si="5"/>
        <v>EMPTY</v>
      </c>
      <c r="T40" s="14" t="str">
        <f t="shared" si="6"/>
        <v>EMPTY</v>
      </c>
      <c r="U40" s="14" t="str">
        <f t="shared" si="7"/>
        <v>EMPTY</v>
      </c>
      <c r="V40" s="14" t="str">
        <f t="shared" si="8"/>
        <v>EMPTY</v>
      </c>
      <c r="W40" s="14" t="str">
        <f>IF(L40="beforeTx",timingTable[[#This Row],[FRT32_val]]-timingTable[[#This Row],[FRT32_trace]],"EMPTY")</f>
        <v>EMPTY</v>
      </c>
      <c r="X40" s="14" t="str">
        <f t="shared" si="9"/>
        <v>EMPTY</v>
      </c>
      <c r="Y40" s="14" t="str">
        <f t="shared" si="10"/>
        <v>EMPTY</v>
      </c>
      <c r="Z40" s="14" t="str">
        <f>IF(AND(P40="beforeRx",O41="afterRx"),J41-timingTable[[#This Row],[FRT32_trace]],"EMPTY")</f>
        <v>EMPTY</v>
      </c>
      <c r="AA40" s="14" t="str">
        <f>IF(AND(timingTable[[#This Row],[txEnd]]="txEnd",Q44="rxStart"),I44-timingTable[[#This Row],[FRT32_val]],"EMPTY")</f>
        <v>EMPTY</v>
      </c>
    </row>
    <row r="41" spans="1:27" x14ac:dyDescent="0.25">
      <c r="A41" s="14" t="s">
        <v>198</v>
      </c>
      <c r="B41">
        <v>1556335020611</v>
      </c>
      <c r="C41" s="14" t="s">
        <v>4396</v>
      </c>
      <c r="D41">
        <v>130</v>
      </c>
      <c r="E41" s="14" t="s">
        <v>3735</v>
      </c>
      <c r="F41" s="14" t="s">
        <v>4397</v>
      </c>
      <c r="G41" s="14">
        <f>timingTable[[#This Row],[FRT_DEC]]-B40</f>
        <v>711</v>
      </c>
      <c r="H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INFO]]))),H40)</f>
        <v>52</v>
      </c>
      <c r="I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720943</v>
      </c>
      <c r="J41" s="14">
        <f>HEX2DEC(RIGHT(timingTable[[#This Row],[FRT_HEX]],MIN(LEN(timingTable[[#This Row],[FRT_HEX]])-2,8)))</f>
        <v>1556859459</v>
      </c>
      <c r="K41" s="14" t="str">
        <f>IF(timingTable[[#This Row],['[TRACECODE']:.1]]=140,"afterTx","")</f>
        <v/>
      </c>
      <c r="L41" s="14" t="str">
        <f t="shared" si="0"/>
        <v/>
      </c>
      <c r="M41" s="14" t="str">
        <f>IF(AND(H41=H40,K40="afterTx",timingTable[[#This Row],['[TRACECODE']:.1]]=6),"dc","")</f>
        <v/>
      </c>
      <c r="N41" s="14" t="str">
        <f t="shared" si="1"/>
        <v/>
      </c>
      <c r="O41" s="14" t="str">
        <f>IF(timingTable[[#This Row],['[TRACECODE']:.1]]=141,"afterRx","")</f>
        <v/>
      </c>
      <c r="P41" s="14" t="str">
        <f t="shared" si="2"/>
        <v>beforeRx</v>
      </c>
      <c r="Q41" s="14" t="str">
        <f t="shared" si="3"/>
        <v/>
      </c>
      <c r="R41" s="14" t="str">
        <f t="shared" si="4"/>
        <v/>
      </c>
      <c r="S41" s="14" t="str">
        <f t="shared" si="5"/>
        <v>EMPTY</v>
      </c>
      <c r="T41" s="14" t="str">
        <f t="shared" si="6"/>
        <v>EMPTY</v>
      </c>
      <c r="U41" s="14" t="str">
        <f t="shared" si="7"/>
        <v>EMPTY</v>
      </c>
      <c r="V41" s="14" t="str">
        <f t="shared" si="8"/>
        <v>EMPTY</v>
      </c>
      <c r="W41" s="14" t="str">
        <f>IF(L41="beforeTx",timingTable[[#This Row],[FRT32_val]]-timingTable[[#This Row],[FRT32_trace]],"EMPTY")</f>
        <v>EMPTY</v>
      </c>
      <c r="X41" s="14" t="str">
        <f t="shared" si="9"/>
        <v>EMPTY</v>
      </c>
      <c r="Y41" s="14" t="str">
        <f t="shared" si="10"/>
        <v>EMPTY</v>
      </c>
      <c r="Z41" s="14">
        <f>IF(AND(P41="beforeRx",O42="afterRx"),J42-timingTable[[#This Row],[FRT32_trace]],"EMPTY")</f>
        <v>145</v>
      </c>
      <c r="AA41" s="14" t="str">
        <f>IF(AND(timingTable[[#This Row],[txEnd]]="txEnd",Q45="rxStart"),I45-timingTable[[#This Row],[FRT32_val]],"EMPTY")</f>
        <v>EMPTY</v>
      </c>
    </row>
    <row r="42" spans="1:27" x14ac:dyDescent="0.25">
      <c r="A42" s="14" t="s">
        <v>199</v>
      </c>
      <c r="B42">
        <v>1556335020756</v>
      </c>
      <c r="C42" s="14" t="s">
        <v>4398</v>
      </c>
      <c r="D42">
        <v>141</v>
      </c>
      <c r="E42" s="14" t="s">
        <v>1109</v>
      </c>
      <c r="F42" s="14" t="s">
        <v>4399</v>
      </c>
      <c r="G42" s="14">
        <f>timingTable[[#This Row],[FRT_DEC]]-B41</f>
        <v>145</v>
      </c>
      <c r="H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INFO]]))),H41)</f>
        <v>52</v>
      </c>
      <c r="I4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2" s="14">
        <f>HEX2DEC(RIGHT(timingTable[[#This Row],[FRT_HEX]],MIN(LEN(timingTable[[#This Row],[FRT_HEX]])-2,8)))</f>
        <v>1556859604</v>
      </c>
      <c r="K42" s="14" t="str">
        <f>IF(timingTable[[#This Row],['[TRACECODE']:.1]]=140,"afterTx","")</f>
        <v/>
      </c>
      <c r="L42" s="14" t="str">
        <f t="shared" si="0"/>
        <v/>
      </c>
      <c r="M42" s="14" t="str">
        <f>IF(AND(H42=H41,K41="afterTx",timingTable[[#This Row],['[TRACECODE']:.1]]=6),"dc","")</f>
        <v/>
      </c>
      <c r="N42" s="14" t="str">
        <f t="shared" si="1"/>
        <v/>
      </c>
      <c r="O42" s="14" t="str">
        <f>IF(timingTable[[#This Row],['[TRACECODE']:.1]]=141,"afterRx","")</f>
        <v>afterRx</v>
      </c>
      <c r="P42" s="14" t="str">
        <f t="shared" si="2"/>
        <v/>
      </c>
      <c r="Q42" s="14" t="str">
        <f t="shared" si="3"/>
        <v/>
      </c>
      <c r="R42" s="14" t="str">
        <f t="shared" si="4"/>
        <v/>
      </c>
      <c r="S42" s="14" t="str">
        <f t="shared" si="5"/>
        <v>EMPTY</v>
      </c>
      <c r="T42" s="14" t="str">
        <f t="shared" si="6"/>
        <v>EMPTY</v>
      </c>
      <c r="U42" s="14" t="str">
        <f t="shared" si="7"/>
        <v>EMPTY</v>
      </c>
      <c r="V42" s="14" t="str">
        <f t="shared" si="8"/>
        <v>EMPTY</v>
      </c>
      <c r="W42" s="14" t="str">
        <f>IF(L42="beforeTx",timingTable[[#This Row],[FRT32_val]]-timingTable[[#This Row],[FRT32_trace]],"EMPTY")</f>
        <v>EMPTY</v>
      </c>
      <c r="X42" s="14" t="str">
        <f t="shared" si="9"/>
        <v>EMPTY</v>
      </c>
      <c r="Y42" s="14" t="str">
        <f t="shared" si="10"/>
        <v>EMPTY</v>
      </c>
      <c r="Z42" s="14" t="str">
        <f>IF(AND(P42="beforeRx",O43="afterRx"),J43-timingTable[[#This Row],[FRT32_trace]],"EMPTY")</f>
        <v>EMPTY</v>
      </c>
      <c r="AA42" s="14" t="str">
        <f>IF(AND(timingTable[[#This Row],[txEnd]]="txEnd",Q46="rxStart"),I46-timingTable[[#This Row],[FRT32_val]],"EMPTY")</f>
        <v>EMPTY</v>
      </c>
    </row>
    <row r="43" spans="1:27" x14ac:dyDescent="0.25">
      <c r="A43" s="14" t="s">
        <v>201</v>
      </c>
      <c r="B43">
        <v>1556335021992</v>
      </c>
      <c r="C43" s="14" t="s">
        <v>4401</v>
      </c>
      <c r="D43">
        <v>123</v>
      </c>
      <c r="E43" s="14" t="s">
        <v>7969</v>
      </c>
      <c r="F43" s="14" t="s">
        <v>4402</v>
      </c>
      <c r="G43" s="14">
        <f>timingTable[[#This Row],[FRT_DEC]]-B42</f>
        <v>1236</v>
      </c>
      <c r="H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INFO]]))),H42)</f>
        <v>52</v>
      </c>
      <c r="I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1556860439</v>
      </c>
      <c r="J43" s="14">
        <f>HEX2DEC(RIGHT(timingTable[[#This Row],[FRT_HEX]],MIN(LEN(timingTable[[#This Row],[FRT_HEX]])-2,8)))</f>
        <v>1556860840</v>
      </c>
      <c r="K43" s="14" t="str">
        <f>IF(timingTable[[#This Row],['[TRACECODE']:.1]]=140,"afterTx","")</f>
        <v/>
      </c>
      <c r="L43" s="14" t="str">
        <f t="shared" si="0"/>
        <v/>
      </c>
      <c r="M43" s="14" t="str">
        <f>IF(AND(H43=H42,K42="afterTx",timingTable[[#This Row],['[TRACECODE']:.1]]=6),"dc","")</f>
        <v/>
      </c>
      <c r="N43" s="14" t="str">
        <f t="shared" si="1"/>
        <v/>
      </c>
      <c r="O43" s="14" t="str">
        <f>IF(timingTable[[#This Row],['[TRACECODE']:.1]]=141,"afterRx","")</f>
        <v/>
      </c>
      <c r="P43" s="14" t="str">
        <f t="shared" si="2"/>
        <v/>
      </c>
      <c r="Q43" s="14" t="str">
        <f t="shared" si="3"/>
        <v>rxStart</v>
      </c>
      <c r="R43" s="14" t="str">
        <f t="shared" si="4"/>
        <v/>
      </c>
      <c r="S43" s="14" t="str">
        <f t="shared" si="5"/>
        <v>EMPTY</v>
      </c>
      <c r="T43" s="14" t="str">
        <f t="shared" si="6"/>
        <v>EMPTY</v>
      </c>
      <c r="U43" s="14" t="str">
        <f t="shared" si="7"/>
        <v>EMPTY</v>
      </c>
      <c r="V43" s="14" t="str">
        <f t="shared" si="8"/>
        <v>EMPTY</v>
      </c>
      <c r="W43" s="14" t="str">
        <f>IF(L43="beforeTx",timingTable[[#This Row],[FRT32_val]]-timingTable[[#This Row],[FRT32_trace]],"EMPTY")</f>
        <v>EMPTY</v>
      </c>
      <c r="X43" s="14" t="str">
        <f t="shared" si="9"/>
        <v>EMPTY</v>
      </c>
      <c r="Y43" s="14" t="str">
        <f t="shared" si="10"/>
        <v>EMPTY</v>
      </c>
      <c r="Z43" s="14" t="str">
        <f>IF(AND(P43="beforeRx",O44="afterRx"),J44-timingTable[[#This Row],[FRT32_trace]],"EMPTY")</f>
        <v>EMPTY</v>
      </c>
      <c r="AA43" s="14" t="str">
        <f>IF(AND(timingTable[[#This Row],[txEnd]]="txEnd",Q47="rxStart"),I47-timingTable[[#This Row],[FRT32_val]],"EMPTY")</f>
        <v>EMPTY</v>
      </c>
    </row>
    <row r="44" spans="1:27" x14ac:dyDescent="0.25">
      <c r="A44" s="14" t="s">
        <v>202</v>
      </c>
      <c r="B44">
        <v>1556335021994</v>
      </c>
      <c r="C44" s="14" t="s">
        <v>4403</v>
      </c>
      <c r="D44">
        <v>123</v>
      </c>
      <c r="E44" s="14" t="s">
        <v>7969</v>
      </c>
      <c r="F44" s="14" t="s">
        <v>3982</v>
      </c>
      <c r="G44" s="14">
        <f>timingTable[[#This Row],[FRT_DEC]]-B43</f>
        <v>2</v>
      </c>
      <c r="H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INFO]]))),H43)</f>
        <v>52</v>
      </c>
      <c r="I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4" s="14">
        <f>HEX2DEC(RIGHT(timingTable[[#This Row],[FRT_HEX]],MIN(LEN(timingTable[[#This Row],[FRT_HEX]])-2,8)))</f>
        <v>1556860842</v>
      </c>
      <c r="K44" s="14" t="str">
        <f>IF(timingTable[[#This Row],['[TRACECODE']:.1]]=140,"afterTx","")</f>
        <v/>
      </c>
      <c r="L44" s="14" t="str">
        <f t="shared" si="0"/>
        <v/>
      </c>
      <c r="M44" s="14" t="str">
        <f>IF(AND(H44=H43,K43="afterTx",timingTable[[#This Row],['[TRACECODE']:.1]]=6),"dc","")</f>
        <v/>
      </c>
      <c r="N44" s="14" t="str">
        <f t="shared" si="1"/>
        <v/>
      </c>
      <c r="O44" s="14" t="str">
        <f>IF(timingTable[[#This Row],['[TRACECODE']:.1]]=141,"afterRx","")</f>
        <v/>
      </c>
      <c r="P44" s="14" t="str">
        <f t="shared" si="2"/>
        <v/>
      </c>
      <c r="Q44" s="14" t="str">
        <f t="shared" si="3"/>
        <v/>
      </c>
      <c r="R44" s="14" t="str">
        <f t="shared" si="4"/>
        <v/>
      </c>
      <c r="S44" s="14" t="str">
        <f t="shared" si="5"/>
        <v>EMPTY</v>
      </c>
      <c r="T44" s="14" t="str">
        <f t="shared" si="6"/>
        <v>EMPTY</v>
      </c>
      <c r="U44" s="14" t="str">
        <f t="shared" si="7"/>
        <v>EMPTY</v>
      </c>
      <c r="V44" s="14" t="str">
        <f t="shared" si="8"/>
        <v>EMPTY</v>
      </c>
      <c r="W44" s="14" t="str">
        <f>IF(L44="beforeTx",timingTable[[#This Row],[FRT32_val]]-timingTable[[#This Row],[FRT32_trace]],"EMPTY")</f>
        <v>EMPTY</v>
      </c>
      <c r="X44" s="14" t="str">
        <f t="shared" si="9"/>
        <v>EMPTY</v>
      </c>
      <c r="Y44" s="14" t="str">
        <f t="shared" si="10"/>
        <v>EMPTY</v>
      </c>
      <c r="Z44" s="14" t="str">
        <f>IF(AND(P44="beforeRx",O45="afterRx"),J45-timingTable[[#This Row],[FRT32_trace]],"EMPTY")</f>
        <v>EMPTY</v>
      </c>
      <c r="AA44" s="14" t="str">
        <f>IF(AND(timingTable[[#This Row],[txEnd]]="txEnd",Q48="rxStart"),I48-timingTable[[#This Row],[FRT32_val]],"EMPTY")</f>
        <v>EMPTY</v>
      </c>
    </row>
    <row r="45" spans="1:27" x14ac:dyDescent="0.25">
      <c r="A45" s="14" t="s">
        <v>750</v>
      </c>
      <c r="B45">
        <v>1556335023088</v>
      </c>
      <c r="C45" s="14" t="s">
        <v>4426</v>
      </c>
      <c r="D45">
        <v>124</v>
      </c>
      <c r="E45" s="14" t="s">
        <v>7970</v>
      </c>
      <c r="F45" s="14" t="s">
        <v>4427</v>
      </c>
      <c r="G45" s="14">
        <f>timingTable[[#This Row],[FRT_DEC]]-B44</f>
        <v>1094</v>
      </c>
      <c r="H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INFO]]))),H44)</f>
        <v>52</v>
      </c>
      <c r="I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1556861867</v>
      </c>
      <c r="J45" s="14">
        <f>HEX2DEC(RIGHT(timingTable[[#This Row],[FRT_HEX]],MIN(LEN(timingTable[[#This Row],[FRT_HEX]])-2,8)))</f>
        <v>1556861936</v>
      </c>
      <c r="K45" s="14" t="str">
        <f>IF(timingTable[[#This Row],['[TRACECODE']:.1]]=140,"afterTx","")</f>
        <v/>
      </c>
      <c r="L45" s="14" t="str">
        <f t="shared" si="0"/>
        <v/>
      </c>
      <c r="M45" s="14" t="str">
        <f>IF(AND(H45=H44,K44="afterTx",timingTable[[#This Row],['[TRACECODE']:.1]]=6),"dc","")</f>
        <v/>
      </c>
      <c r="N45" s="14" t="str">
        <f t="shared" si="1"/>
        <v/>
      </c>
      <c r="O45" s="14" t="str">
        <f>IF(timingTable[[#This Row],['[TRACECODE']:.1]]=141,"afterRx","")</f>
        <v/>
      </c>
      <c r="P45" s="14" t="str">
        <f t="shared" si="2"/>
        <v/>
      </c>
      <c r="Q45" s="14" t="str">
        <f t="shared" si="3"/>
        <v/>
      </c>
      <c r="R45" s="14" t="str">
        <f t="shared" si="4"/>
        <v>rxEnd</v>
      </c>
      <c r="S45" s="14" t="str">
        <f t="shared" si="5"/>
        <v>EMPTY</v>
      </c>
      <c r="T45" s="14" t="str">
        <f t="shared" si="6"/>
        <v>EMPTY</v>
      </c>
      <c r="U45" s="14">
        <f t="shared" si="7"/>
        <v>1000</v>
      </c>
      <c r="V45" s="14">
        <f t="shared" si="8"/>
        <v>1723</v>
      </c>
      <c r="W45" s="14" t="str">
        <f>IF(L45="beforeTx",timingTable[[#This Row],[FRT32_val]]-timingTable[[#This Row],[FRT32_trace]],"EMPTY")</f>
        <v>EMPTY</v>
      </c>
      <c r="X45" s="14" t="str">
        <f t="shared" si="9"/>
        <v>EMPTY</v>
      </c>
      <c r="Y45" s="14">
        <f t="shared" si="10"/>
        <v>197</v>
      </c>
      <c r="Z45" s="14" t="str">
        <f>IF(AND(P45="beforeRx",O46="afterRx"),J46-timingTable[[#This Row],[FRT32_trace]],"EMPTY")</f>
        <v>EMPTY</v>
      </c>
      <c r="AA45" s="14" t="str">
        <f>IF(AND(timingTable[[#This Row],[txEnd]]="txEnd",Q49="rxStart"),I49-timingTable[[#This Row],[FRT32_val]],"EMPTY")</f>
        <v>EMPTY</v>
      </c>
    </row>
    <row r="46" spans="1:27" x14ac:dyDescent="0.25">
      <c r="A46" s="14" t="s">
        <v>751</v>
      </c>
      <c r="B46">
        <v>1556335023091</v>
      </c>
      <c r="C46" s="14" t="s">
        <v>4428</v>
      </c>
      <c r="D46">
        <v>124</v>
      </c>
      <c r="E46" s="14" t="s">
        <v>7970</v>
      </c>
      <c r="F46" s="14" t="s">
        <v>3983</v>
      </c>
      <c r="G46" s="14">
        <f>timingTable[[#This Row],[FRT_DEC]]-B45</f>
        <v>3</v>
      </c>
      <c r="H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INFO]]))),H45)</f>
        <v>52</v>
      </c>
      <c r="I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6" s="14">
        <f>HEX2DEC(RIGHT(timingTable[[#This Row],[FRT_HEX]],MIN(LEN(timingTable[[#This Row],[FRT_HEX]])-2,8)))</f>
        <v>1556861939</v>
      </c>
      <c r="K46" s="14" t="str">
        <f>IF(timingTable[[#This Row],['[TRACECODE']:.1]]=140,"afterTx","")</f>
        <v/>
      </c>
      <c r="L46" s="14" t="str">
        <f t="shared" si="0"/>
        <v/>
      </c>
      <c r="M46" s="14" t="str">
        <f>IF(AND(H46=H45,K45="afterTx",timingTable[[#This Row],['[TRACECODE']:.1]]=6),"dc","")</f>
        <v/>
      </c>
      <c r="N46" s="14" t="str">
        <f t="shared" si="1"/>
        <v/>
      </c>
      <c r="O46" s="14" t="str">
        <f>IF(timingTable[[#This Row],['[TRACECODE']:.1]]=141,"afterRx","")</f>
        <v/>
      </c>
      <c r="P46" s="14" t="str">
        <f t="shared" si="2"/>
        <v/>
      </c>
      <c r="Q46" s="14" t="str">
        <f t="shared" si="3"/>
        <v/>
      </c>
      <c r="R46" s="14" t="str">
        <f t="shared" si="4"/>
        <v/>
      </c>
      <c r="S46" s="14" t="str">
        <f t="shared" si="5"/>
        <v>EMPTY</v>
      </c>
      <c r="T46" s="14" t="str">
        <f t="shared" si="6"/>
        <v>EMPTY</v>
      </c>
      <c r="U46" s="14" t="str">
        <f t="shared" si="7"/>
        <v>EMPTY</v>
      </c>
      <c r="V46" s="14" t="str">
        <f t="shared" si="8"/>
        <v>EMPTY</v>
      </c>
      <c r="W46" s="14" t="str">
        <f>IF(L46="beforeTx",timingTable[[#This Row],[FRT32_val]]-timingTable[[#This Row],[FRT32_trace]],"EMPTY")</f>
        <v>EMPTY</v>
      </c>
      <c r="X46" s="14" t="str">
        <f t="shared" si="9"/>
        <v>EMPTY</v>
      </c>
      <c r="Y46" s="14" t="str">
        <f t="shared" si="10"/>
        <v>EMPTY</v>
      </c>
      <c r="Z46" s="14" t="str">
        <f>IF(AND(P46="beforeRx",O47="afterRx"),J47-timingTable[[#This Row],[FRT32_trace]],"EMPTY")</f>
        <v>EMPTY</v>
      </c>
      <c r="AA46" s="14" t="str">
        <f>IF(AND(timingTable[[#This Row],[txEnd]]="txEnd",Q50="rxStart"),I50-timingTable[[#This Row],[FRT32_val]],"EMPTY")</f>
        <v>EMPTY</v>
      </c>
    </row>
    <row r="47" spans="1:27" x14ac:dyDescent="0.25">
      <c r="A47" s="14" t="s">
        <v>219</v>
      </c>
      <c r="B47">
        <v>1556335023216</v>
      </c>
      <c r="C47" s="14" t="s">
        <v>4439</v>
      </c>
      <c r="D47">
        <v>129</v>
      </c>
      <c r="E47" s="14" t="s">
        <v>3734</v>
      </c>
      <c r="F47" s="14" t="s">
        <v>4440</v>
      </c>
      <c r="G47" s="14">
        <f>timingTable[[#This Row],[FRT_DEC]]-B46</f>
        <v>125</v>
      </c>
      <c r="H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INFO]]))),H46)</f>
        <v>52</v>
      </c>
      <c r="I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1556862867</v>
      </c>
      <c r="J47" s="14">
        <f>HEX2DEC(RIGHT(timingTable[[#This Row],[FRT_HEX]],MIN(LEN(timingTable[[#This Row],[FRT_HEX]])-2,8)))</f>
        <v>1556862064</v>
      </c>
      <c r="K47" s="14" t="str">
        <f>IF(timingTable[[#This Row],['[TRACECODE']:.1]]=140,"afterTx","")</f>
        <v/>
      </c>
      <c r="L47" s="14" t="str">
        <f t="shared" si="0"/>
        <v>beforeTx</v>
      </c>
      <c r="M47" s="14" t="str">
        <f>IF(AND(H47=H46,K46="afterTx",timingTable[[#This Row],['[TRACECODE']:.1]]=6),"dc","")</f>
        <v/>
      </c>
      <c r="N47" s="14" t="str">
        <f t="shared" si="1"/>
        <v/>
      </c>
      <c r="O47" s="14" t="str">
        <f>IF(timingTable[[#This Row],['[TRACECODE']:.1]]=141,"afterRx","")</f>
        <v/>
      </c>
      <c r="P47" s="14" t="str">
        <f t="shared" si="2"/>
        <v/>
      </c>
      <c r="Q47" s="14" t="str">
        <f t="shared" si="3"/>
        <v/>
      </c>
      <c r="R47" s="14" t="str">
        <f t="shared" si="4"/>
        <v/>
      </c>
      <c r="S47" s="14">
        <f t="shared" si="5"/>
        <v>723</v>
      </c>
      <c r="T47" s="14" t="str">
        <f t="shared" si="6"/>
        <v>EMPTY</v>
      </c>
      <c r="U47" s="14" t="str">
        <f t="shared" si="7"/>
        <v>EMPTY</v>
      </c>
      <c r="V47" s="14" t="str">
        <f t="shared" si="8"/>
        <v>EMPTY</v>
      </c>
      <c r="W47" s="14">
        <f>IF(L47="beforeTx",timingTable[[#This Row],[FRT32_val]]-timingTable[[#This Row],[FRT32_trace]],"EMPTY")</f>
        <v>803</v>
      </c>
      <c r="X47" s="14">
        <f t="shared" si="9"/>
        <v>817</v>
      </c>
      <c r="Y47" s="14" t="str">
        <f t="shared" si="10"/>
        <v>EMPTY</v>
      </c>
      <c r="Z47" s="14" t="str">
        <f>IF(AND(P47="beforeRx",O48="afterRx"),J48-timingTable[[#This Row],[FRT32_trace]],"EMPTY")</f>
        <v>EMPTY</v>
      </c>
      <c r="AA47" s="14" t="str">
        <f>IF(AND(timingTable[[#This Row],[txEnd]]="txEnd",Q51="rxStart"),I51-timingTable[[#This Row],[FRT32_val]],"EMPTY")</f>
        <v>EMPTY</v>
      </c>
    </row>
    <row r="48" spans="1:27" x14ac:dyDescent="0.25">
      <c r="A48" s="14" t="s">
        <v>220</v>
      </c>
      <c r="B48">
        <v>1556335023219</v>
      </c>
      <c r="C48" s="14" t="s">
        <v>4441</v>
      </c>
      <c r="D48">
        <v>129</v>
      </c>
      <c r="E48" s="14" t="s">
        <v>3734</v>
      </c>
      <c r="F48" s="14" t="s">
        <v>3986</v>
      </c>
      <c r="G48" s="14">
        <f>timingTable[[#This Row],[FRT_DEC]]-B47</f>
        <v>3</v>
      </c>
      <c r="H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INFO]]))),H47)</f>
        <v>52</v>
      </c>
      <c r="I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8" s="14">
        <f>HEX2DEC(RIGHT(timingTable[[#This Row],[FRT_HEX]],MIN(LEN(timingTable[[#This Row],[FRT_HEX]])-2,8)))</f>
        <v>1556862067</v>
      </c>
      <c r="K48" s="14" t="str">
        <f>IF(timingTable[[#This Row],['[TRACECODE']:.1]]=140,"afterTx","")</f>
        <v/>
      </c>
      <c r="L48" s="14" t="str">
        <f t="shared" si="0"/>
        <v/>
      </c>
      <c r="M48" s="14" t="str">
        <f>IF(AND(H48=H47,K47="afterTx",timingTable[[#This Row],['[TRACECODE']:.1]]=6),"dc","")</f>
        <v/>
      </c>
      <c r="N48" s="14" t="str">
        <f t="shared" si="1"/>
        <v/>
      </c>
      <c r="O48" s="14" t="str">
        <f>IF(timingTable[[#This Row],['[TRACECODE']:.1]]=141,"afterRx","")</f>
        <v/>
      </c>
      <c r="P48" s="14" t="str">
        <f t="shared" si="2"/>
        <v/>
      </c>
      <c r="Q48" s="14" t="str">
        <f t="shared" si="3"/>
        <v/>
      </c>
      <c r="R48" s="14" t="str">
        <f t="shared" si="4"/>
        <v/>
      </c>
      <c r="S48" s="14" t="str">
        <f t="shared" si="5"/>
        <v>EMPTY</v>
      </c>
      <c r="T48" s="14" t="str">
        <f t="shared" si="6"/>
        <v>EMPTY</v>
      </c>
      <c r="U48" s="14" t="str">
        <f t="shared" si="7"/>
        <v>EMPTY</v>
      </c>
      <c r="V48" s="14" t="str">
        <f t="shared" si="8"/>
        <v>EMPTY</v>
      </c>
      <c r="W48" s="14" t="str">
        <f>IF(L48="beforeTx",timingTable[[#This Row],[FRT32_val]]-timingTable[[#This Row],[FRT32_trace]],"EMPTY")</f>
        <v>EMPTY</v>
      </c>
      <c r="X48" s="14" t="str">
        <f t="shared" si="9"/>
        <v>EMPTY</v>
      </c>
      <c r="Y48" s="14" t="str">
        <f t="shared" si="10"/>
        <v>EMPTY</v>
      </c>
      <c r="Z48" s="14" t="str">
        <f>IF(AND(P48="beforeRx",O49="afterRx"),J49-timingTable[[#This Row],[FRT32_trace]],"EMPTY")</f>
        <v>EMPTY</v>
      </c>
      <c r="AA48" s="14" t="str">
        <f>IF(AND(timingTable[[#This Row],[txEnd]]="txEnd",Q52="rxStart"),I52-timingTable[[#This Row],[FRT32_val]],"EMPTY")</f>
        <v>EMPTY</v>
      </c>
    </row>
    <row r="49" spans="1:27" x14ac:dyDescent="0.25">
      <c r="A49" s="14" t="s">
        <v>221</v>
      </c>
      <c r="B49">
        <v>1556335024033</v>
      </c>
      <c r="C49" s="14" t="s">
        <v>4442</v>
      </c>
      <c r="D49">
        <v>140</v>
      </c>
      <c r="E49" s="14" t="s">
        <v>1107</v>
      </c>
      <c r="F49" s="14" t="s">
        <v>4377</v>
      </c>
      <c r="G49" s="14">
        <f>timingTable[[#This Row],[FRT_DEC]]-B48</f>
        <v>814</v>
      </c>
      <c r="H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INFO]]))),H48)</f>
        <v>52</v>
      </c>
      <c r="I4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9" s="14">
        <f>HEX2DEC(RIGHT(timingTable[[#This Row],[FRT_HEX]],MIN(LEN(timingTable[[#This Row],[FRT_HEX]])-2,8)))</f>
        <v>1556862881</v>
      </c>
      <c r="K49" s="14" t="str">
        <f>IF(timingTable[[#This Row],['[TRACECODE']:.1]]=140,"afterTx","")</f>
        <v>afterTx</v>
      </c>
      <c r="L49" s="14" t="str">
        <f t="shared" si="0"/>
        <v/>
      </c>
      <c r="M49" s="14" t="str">
        <f>IF(AND(H49=H48,K48="afterTx",timingTable[[#This Row],['[TRACECODE']:.1]]=6),"dc","")</f>
        <v/>
      </c>
      <c r="N49" s="14" t="str">
        <f t="shared" si="1"/>
        <v/>
      </c>
      <c r="O49" s="14" t="str">
        <f>IF(timingTable[[#This Row],['[TRACECODE']:.1]]=141,"afterRx","")</f>
        <v/>
      </c>
      <c r="P49" s="14" t="str">
        <f t="shared" si="2"/>
        <v/>
      </c>
      <c r="Q49" s="14" t="str">
        <f t="shared" si="3"/>
        <v/>
      </c>
      <c r="R49" s="14" t="str">
        <f t="shared" si="4"/>
        <v/>
      </c>
      <c r="S49" s="14" t="str">
        <f t="shared" si="5"/>
        <v>EMPTY</v>
      </c>
      <c r="T49" s="14" t="str">
        <f t="shared" si="6"/>
        <v>EMPTY</v>
      </c>
      <c r="U49" s="14" t="str">
        <f t="shared" si="7"/>
        <v>EMPTY</v>
      </c>
      <c r="V49" s="14" t="str">
        <f t="shared" si="8"/>
        <v>EMPTY</v>
      </c>
      <c r="W49" s="14" t="str">
        <f>IF(L49="beforeTx",timingTable[[#This Row],[FRT32_val]]-timingTable[[#This Row],[FRT32_trace]],"EMPTY")</f>
        <v>EMPTY</v>
      </c>
      <c r="X49" s="14" t="str">
        <f t="shared" si="9"/>
        <v>EMPTY</v>
      </c>
      <c r="Y49" s="14" t="str">
        <f t="shared" si="10"/>
        <v>EMPTY</v>
      </c>
      <c r="Z49" s="14" t="str">
        <f>IF(AND(P49="beforeRx",O50="afterRx"),J50-timingTable[[#This Row],[FRT32_trace]],"EMPTY")</f>
        <v>EMPTY</v>
      </c>
      <c r="AA49" s="14" t="str">
        <f>IF(AND(timingTable[[#This Row],[txEnd]]="txEnd",Q53="rxStart"),I53-timingTable[[#This Row],[FRT32_val]],"EMPTY")</f>
        <v>EMPTY</v>
      </c>
    </row>
    <row r="50" spans="1:27" x14ac:dyDescent="0.25">
      <c r="A50" s="14" t="s">
        <v>224</v>
      </c>
      <c r="B50">
        <v>1556335025361</v>
      </c>
      <c r="C50" s="14" t="s">
        <v>4445</v>
      </c>
      <c r="D50">
        <v>6</v>
      </c>
      <c r="E50" s="14" t="s">
        <v>1108</v>
      </c>
      <c r="F50" s="14" t="s">
        <v>4446</v>
      </c>
      <c r="G50" s="14">
        <f>timingTable[[#This Row],[FRT_DEC]]-B49</f>
        <v>1328</v>
      </c>
      <c r="H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INFO]]))),H49)</f>
        <v>52</v>
      </c>
      <c r="I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1556863590</v>
      </c>
      <c r="J50" s="14">
        <f>HEX2DEC(RIGHT(timingTable[[#This Row],[FRT_HEX]],MIN(LEN(timingTable[[#This Row],[FRT_HEX]])-2,8)))</f>
        <v>1556864209</v>
      </c>
      <c r="K50" s="14" t="str">
        <f>IF(timingTable[[#This Row],['[TRACECODE']:.1]]=140,"afterTx","")</f>
        <v/>
      </c>
      <c r="L50" s="14" t="str">
        <f t="shared" si="0"/>
        <v/>
      </c>
      <c r="M50" s="14" t="str">
        <f>IF(AND(H50=H49,K49="afterTx",timingTable[[#This Row],['[TRACECODE']:.1]]=6),"dc","")</f>
        <v>dc</v>
      </c>
      <c r="N50" s="14" t="str">
        <f t="shared" si="1"/>
        <v/>
      </c>
      <c r="O50" s="14" t="str">
        <f>IF(timingTable[[#This Row],['[TRACECODE']:.1]]=141,"afterRx","")</f>
        <v/>
      </c>
      <c r="P50" s="14" t="str">
        <f t="shared" si="2"/>
        <v/>
      </c>
      <c r="Q50" s="14" t="str">
        <f t="shared" si="3"/>
        <v/>
      </c>
      <c r="R50" s="14" t="str">
        <f t="shared" si="4"/>
        <v/>
      </c>
      <c r="S50" s="14" t="str">
        <f t="shared" si="5"/>
        <v>EMPTY</v>
      </c>
      <c r="T50" s="14" t="str">
        <f t="shared" si="6"/>
        <v>EMPTY</v>
      </c>
      <c r="U50" s="14" t="str">
        <f t="shared" si="7"/>
        <v>EMPTY</v>
      </c>
      <c r="V50" s="14" t="str">
        <f t="shared" si="8"/>
        <v>EMPTY</v>
      </c>
      <c r="W50" s="14" t="str">
        <f>IF(L50="beforeTx",timingTable[[#This Row],[FRT32_val]]-timingTable[[#This Row],[FRT32_trace]],"EMPTY")</f>
        <v>EMPTY</v>
      </c>
      <c r="X50" s="14" t="str">
        <f t="shared" si="9"/>
        <v>EMPTY</v>
      </c>
      <c r="Y50" s="14" t="str">
        <f t="shared" si="10"/>
        <v>EMPTY</v>
      </c>
      <c r="Z50" s="14" t="str">
        <f>IF(AND(P50="beforeRx",O51="afterRx"),J51-timingTable[[#This Row],[FRT32_trace]],"EMPTY")</f>
        <v>EMPTY</v>
      </c>
      <c r="AA50" s="14" t="str">
        <f>IF(AND(timingTable[[#This Row],[txEnd]]="txEnd",Q54="rxStart"),I54-timingTable[[#This Row],[FRT32_val]],"EMPTY")</f>
        <v>EMPTY</v>
      </c>
    </row>
    <row r="51" spans="1:27" x14ac:dyDescent="0.25">
      <c r="A51" s="14" t="s">
        <v>225</v>
      </c>
      <c r="B51">
        <v>1556335025364</v>
      </c>
      <c r="C51" s="14" t="s">
        <v>4447</v>
      </c>
      <c r="D51">
        <v>6</v>
      </c>
      <c r="E51" s="14" t="s">
        <v>1108</v>
      </c>
      <c r="F51" s="14" t="s">
        <v>3987</v>
      </c>
      <c r="G51" s="14">
        <f>timingTable[[#This Row],[FRT_DEC]]-B50</f>
        <v>3</v>
      </c>
      <c r="H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INFO]]))),H50)</f>
        <v>52</v>
      </c>
      <c r="I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1" s="14">
        <f>HEX2DEC(RIGHT(timingTable[[#This Row],[FRT_HEX]],MIN(LEN(timingTable[[#This Row],[FRT_HEX]])-2,8)))</f>
        <v>1556864212</v>
      </c>
      <c r="K51" s="14" t="str">
        <f>IF(timingTable[[#This Row],['[TRACECODE']:.1]]=140,"afterTx","")</f>
        <v/>
      </c>
      <c r="L51" s="14" t="str">
        <f t="shared" si="0"/>
        <v/>
      </c>
      <c r="M51" s="14" t="str">
        <f>IF(AND(H51=H50,K50="afterTx",timingTable[[#This Row],['[TRACECODE']:.1]]=6),"dc","")</f>
        <v/>
      </c>
      <c r="N51" s="14" t="str">
        <f t="shared" si="1"/>
        <v/>
      </c>
      <c r="O51" s="14" t="str">
        <f>IF(timingTable[[#This Row],['[TRACECODE']:.1]]=141,"afterRx","")</f>
        <v/>
      </c>
      <c r="P51" s="14" t="str">
        <f t="shared" si="2"/>
        <v/>
      </c>
      <c r="Q51" s="14" t="str">
        <f t="shared" si="3"/>
        <v/>
      </c>
      <c r="R51" s="14" t="str">
        <f t="shared" si="4"/>
        <v/>
      </c>
      <c r="S51" s="14" t="str">
        <f t="shared" si="5"/>
        <v>EMPTY</v>
      </c>
      <c r="T51" s="14" t="str">
        <f t="shared" si="6"/>
        <v>EMPTY</v>
      </c>
      <c r="U51" s="14" t="str">
        <f t="shared" si="7"/>
        <v>EMPTY</v>
      </c>
      <c r="V51" s="14" t="str">
        <f t="shared" si="8"/>
        <v>EMPTY</v>
      </c>
      <c r="W51" s="14" t="str">
        <f>IF(L51="beforeTx",timingTable[[#This Row],[FRT32_val]]-timingTable[[#This Row],[FRT32_trace]],"EMPTY")</f>
        <v>EMPTY</v>
      </c>
      <c r="X51" s="14" t="str">
        <f t="shared" si="9"/>
        <v>EMPTY</v>
      </c>
      <c r="Y51" s="14" t="str">
        <f t="shared" si="10"/>
        <v>EMPTY</v>
      </c>
      <c r="Z51" s="14" t="str">
        <f>IF(AND(P51="beforeRx",O52="afterRx"),J52-timingTable[[#This Row],[FRT32_trace]],"EMPTY")</f>
        <v>EMPTY</v>
      </c>
      <c r="AA51" s="14" t="str">
        <f>IF(AND(timingTable[[#This Row],[txEnd]]="txEnd",Q55="rxStart"),I55-timingTable[[#This Row],[FRT32_val]],"EMPTY")</f>
        <v>EMPTY</v>
      </c>
    </row>
    <row r="52" spans="1:27" x14ac:dyDescent="0.25">
      <c r="A52" s="14" t="s">
        <v>226</v>
      </c>
      <c r="B52">
        <v>1556335025366</v>
      </c>
      <c r="C52" s="14" t="s">
        <v>4448</v>
      </c>
      <c r="D52">
        <v>122</v>
      </c>
      <c r="E52" s="14" t="s">
        <v>7968</v>
      </c>
      <c r="F52" s="14" t="s">
        <v>4449</v>
      </c>
      <c r="G52" s="14">
        <f>timingTable[[#This Row],[FRT_DEC]]-B51</f>
        <v>2</v>
      </c>
      <c r="H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INFO]]))),H51)</f>
        <v>52</v>
      </c>
      <c r="I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1556864208</v>
      </c>
      <c r="J52" s="14">
        <f>HEX2DEC(RIGHT(timingTable[[#This Row],[FRT_HEX]],MIN(LEN(timingTable[[#This Row],[FRT_HEX]])-2,8)))</f>
        <v>1556864214</v>
      </c>
      <c r="K52" s="14" t="str">
        <f>IF(timingTable[[#This Row],['[TRACECODE']:.1]]=140,"afterTx","")</f>
        <v/>
      </c>
      <c r="L52" s="14" t="str">
        <f t="shared" si="0"/>
        <v/>
      </c>
      <c r="M52" s="14" t="str">
        <f>IF(AND(H52=H51,K51="afterTx",timingTable[[#This Row],['[TRACECODE']:.1]]=6),"dc","")</f>
        <v/>
      </c>
      <c r="N52" s="14" t="str">
        <f t="shared" si="1"/>
        <v>txEnd</v>
      </c>
      <c r="O52" s="14" t="str">
        <f>IF(timingTable[[#This Row],['[TRACECODE']:.1]]=141,"afterRx","")</f>
        <v/>
      </c>
      <c r="P52" s="14" t="str">
        <f t="shared" si="2"/>
        <v/>
      </c>
      <c r="Q52" s="14" t="str">
        <f t="shared" si="3"/>
        <v/>
      </c>
      <c r="R52" s="14" t="str">
        <f t="shared" si="4"/>
        <v/>
      </c>
      <c r="S52" s="14" t="str">
        <f t="shared" si="5"/>
        <v>EMPTY</v>
      </c>
      <c r="T52" s="14" t="str">
        <f t="shared" si="6"/>
        <v>EMPTY</v>
      </c>
      <c r="U52" s="14" t="str">
        <f t="shared" si="7"/>
        <v>EMPTY</v>
      </c>
      <c r="V52" s="14" t="str">
        <f t="shared" si="8"/>
        <v>EMPTY</v>
      </c>
      <c r="W52" s="14" t="str">
        <f>IF(L52="beforeTx",timingTable[[#This Row],[FRT32_val]]-timingTable[[#This Row],[FRT32_trace]],"EMPTY")</f>
        <v>EMPTY</v>
      </c>
      <c r="X52" s="14" t="str">
        <f t="shared" si="9"/>
        <v>EMPTY</v>
      </c>
      <c r="Y52" s="14" t="str">
        <f t="shared" si="10"/>
        <v>EMPTY</v>
      </c>
      <c r="Z52" s="14" t="str">
        <f>IF(AND(P52="beforeRx",O53="afterRx"),J53-timingTable[[#This Row],[FRT32_trace]],"EMPTY")</f>
        <v>EMPTY</v>
      </c>
      <c r="AA52" s="14" t="str">
        <f>IF(AND(timingTable[[#This Row],[txEnd]]="txEnd",Q56="rxStart"),I56-timingTable[[#This Row],[FRT32_val]],"EMPTY")</f>
        <v>EMPTY</v>
      </c>
    </row>
    <row r="53" spans="1:27" x14ac:dyDescent="0.25">
      <c r="A53" s="14" t="s">
        <v>227</v>
      </c>
      <c r="B53">
        <v>1556335025368</v>
      </c>
      <c r="C53" s="14" t="s">
        <v>4450</v>
      </c>
      <c r="D53">
        <v>122</v>
      </c>
      <c r="E53" s="14" t="s">
        <v>7968</v>
      </c>
      <c r="F53" s="14" t="s">
        <v>3988</v>
      </c>
      <c r="G53" s="14">
        <f>timingTable[[#This Row],[FRT_DEC]]-B52</f>
        <v>2</v>
      </c>
      <c r="H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INFO]]))),H52)</f>
        <v>52</v>
      </c>
      <c r="I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3" s="14">
        <f>HEX2DEC(RIGHT(timingTable[[#This Row],[FRT_HEX]],MIN(LEN(timingTable[[#This Row],[FRT_HEX]])-2,8)))</f>
        <v>1556864216</v>
      </c>
      <c r="K53" s="14" t="str">
        <f>IF(timingTable[[#This Row],['[TRACECODE']:.1]]=140,"afterTx","")</f>
        <v/>
      </c>
      <c r="L53" s="14" t="str">
        <f t="shared" si="0"/>
        <v/>
      </c>
      <c r="M53" s="14" t="str">
        <f>IF(AND(H53=H52,K52="afterTx",timingTable[[#This Row],['[TRACECODE']:.1]]=6),"dc","")</f>
        <v/>
      </c>
      <c r="N53" s="14" t="str">
        <f t="shared" si="1"/>
        <v/>
      </c>
      <c r="O53" s="14" t="str">
        <f>IF(timingTable[[#This Row],['[TRACECODE']:.1]]=141,"afterRx","")</f>
        <v/>
      </c>
      <c r="P53" s="14" t="str">
        <f t="shared" si="2"/>
        <v/>
      </c>
      <c r="Q53" s="14" t="str">
        <f t="shared" si="3"/>
        <v/>
      </c>
      <c r="R53" s="14" t="str">
        <f t="shared" si="4"/>
        <v/>
      </c>
      <c r="S53" s="14" t="str">
        <f t="shared" si="5"/>
        <v>EMPTY</v>
      </c>
      <c r="T53" s="14" t="str">
        <f t="shared" si="6"/>
        <v>EMPTY</v>
      </c>
      <c r="U53" s="14" t="str">
        <f t="shared" si="7"/>
        <v>EMPTY</v>
      </c>
      <c r="V53" s="14" t="str">
        <f t="shared" si="8"/>
        <v>EMPTY</v>
      </c>
      <c r="W53" s="14" t="str">
        <f>IF(L53="beforeTx",timingTable[[#This Row],[FRT32_val]]-timingTable[[#This Row],[FRT32_trace]],"EMPTY")</f>
        <v>EMPTY</v>
      </c>
      <c r="X53" s="14" t="str">
        <f t="shared" si="9"/>
        <v>EMPTY</v>
      </c>
      <c r="Y53" s="14" t="str">
        <f t="shared" si="10"/>
        <v>EMPTY</v>
      </c>
      <c r="Z53" s="14" t="str">
        <f>IF(AND(P53="beforeRx",O54="afterRx"),J54-timingTable[[#This Row],[FRT32_trace]],"EMPTY")</f>
        <v>EMPTY</v>
      </c>
      <c r="AA53" s="14" t="str">
        <f>IF(AND(timingTable[[#This Row],[txEnd]]="txEnd",Q57="rxStart"),I57-timingTable[[#This Row],[FRT32_val]],"EMPTY")</f>
        <v>EMPTY</v>
      </c>
    </row>
    <row r="54" spans="1:27" x14ac:dyDescent="0.25">
      <c r="A54" s="14" t="s">
        <v>264</v>
      </c>
      <c r="B54">
        <v>1556335976887</v>
      </c>
      <c r="C54" s="14" t="s">
        <v>4511</v>
      </c>
      <c r="D54">
        <v>131</v>
      </c>
      <c r="E54" s="14" t="s">
        <v>1106</v>
      </c>
      <c r="F54" s="14" t="s">
        <v>4512</v>
      </c>
      <c r="G54" s="14">
        <f>timingTable[[#This Row],[FRT_DEC]]-B53</f>
        <v>951519</v>
      </c>
      <c r="H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INFO]]))),H53)</f>
        <v>53</v>
      </c>
      <c r="I5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4" s="14">
        <f>HEX2DEC(RIGHT(timingTable[[#This Row],[FRT_HEX]],MIN(LEN(timingTable[[#This Row],[FRT_HEX]])-2,8)))</f>
        <v>1557815735</v>
      </c>
      <c r="K54" s="14" t="str">
        <f>IF(timingTable[[#This Row],['[TRACECODE']:.1]]=140,"afterTx","")</f>
        <v/>
      </c>
      <c r="L54" s="14" t="str">
        <f t="shared" si="0"/>
        <v/>
      </c>
      <c r="M54" s="14" t="str">
        <f>IF(AND(H54=H53,K53="afterTx",timingTable[[#This Row],['[TRACECODE']:.1]]=6),"dc","")</f>
        <v/>
      </c>
      <c r="N54" s="14" t="str">
        <f t="shared" si="1"/>
        <v/>
      </c>
      <c r="O54" s="14" t="str">
        <f>IF(timingTable[[#This Row],['[TRACECODE']:.1]]=141,"afterRx","")</f>
        <v/>
      </c>
      <c r="P54" s="14" t="str">
        <f t="shared" si="2"/>
        <v/>
      </c>
      <c r="Q54" s="14" t="str">
        <f t="shared" si="3"/>
        <v/>
      </c>
      <c r="R54" s="14" t="str">
        <f t="shared" si="4"/>
        <v/>
      </c>
      <c r="S54" s="14" t="str">
        <f t="shared" si="5"/>
        <v>EMPTY</v>
      </c>
      <c r="T54" s="14" t="str">
        <f t="shared" si="6"/>
        <v>EMPTY</v>
      </c>
      <c r="U54" s="14" t="str">
        <f t="shared" si="7"/>
        <v>EMPTY</v>
      </c>
      <c r="V54" s="14" t="str">
        <f t="shared" si="8"/>
        <v>EMPTY</v>
      </c>
      <c r="W54" s="14" t="str">
        <f>IF(L54="beforeTx",timingTable[[#This Row],[FRT32_val]]-timingTable[[#This Row],[FRT32_trace]],"EMPTY")</f>
        <v>EMPTY</v>
      </c>
      <c r="X54" s="14" t="str">
        <f t="shared" si="9"/>
        <v>EMPTY</v>
      </c>
      <c r="Y54" s="14" t="str">
        <f t="shared" si="10"/>
        <v>EMPTY</v>
      </c>
      <c r="Z54" s="14" t="str">
        <f>IF(AND(P54="beforeRx",O55="afterRx"),J55-timingTable[[#This Row],[FRT32_trace]],"EMPTY")</f>
        <v>EMPTY</v>
      </c>
      <c r="AA54" s="14" t="str">
        <f>IF(AND(timingTable[[#This Row],[txEnd]]="txEnd",Q58="rxStart"),I58-timingTable[[#This Row],[FRT32_val]],"EMPTY")</f>
        <v>EMPTY</v>
      </c>
    </row>
    <row r="55" spans="1:27" x14ac:dyDescent="0.25">
      <c r="A55" s="14" t="s">
        <v>266</v>
      </c>
      <c r="B55">
        <v>1556335976929</v>
      </c>
      <c r="C55" s="14" t="s">
        <v>4514</v>
      </c>
      <c r="D55">
        <v>129</v>
      </c>
      <c r="E55" s="14" t="s">
        <v>3734</v>
      </c>
      <c r="F55" s="14" t="s">
        <v>4515</v>
      </c>
      <c r="G55" s="14">
        <f>timingTable[[#This Row],[FRT_DEC]]-B54</f>
        <v>42</v>
      </c>
      <c r="H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INFO]]))),H54)</f>
        <v>53</v>
      </c>
      <c r="I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1557816666</v>
      </c>
      <c r="J55" s="14">
        <f>HEX2DEC(RIGHT(timingTable[[#This Row],[FRT_HEX]],MIN(LEN(timingTable[[#This Row],[FRT_HEX]])-2,8)))</f>
        <v>1557815777</v>
      </c>
      <c r="K55" s="14" t="str">
        <f>IF(timingTable[[#This Row],['[TRACECODE']:.1]]=140,"afterTx","")</f>
        <v/>
      </c>
      <c r="L55" s="14" t="str">
        <f t="shared" si="0"/>
        <v>beforeTx</v>
      </c>
      <c r="M55" s="14" t="str">
        <f>IF(AND(H55=H54,K54="afterTx",timingTable[[#This Row],['[TRACECODE']:.1]]=6),"dc","")</f>
        <v/>
      </c>
      <c r="N55" s="14" t="str">
        <f t="shared" si="1"/>
        <v/>
      </c>
      <c r="O55" s="14" t="str">
        <f>IF(timingTable[[#This Row],['[TRACECODE']:.1]]=141,"afterRx","")</f>
        <v/>
      </c>
      <c r="P55" s="14" t="str">
        <f t="shared" si="2"/>
        <v/>
      </c>
      <c r="Q55" s="14" t="str">
        <f t="shared" si="3"/>
        <v/>
      </c>
      <c r="R55" s="14" t="str">
        <f t="shared" si="4"/>
        <v/>
      </c>
      <c r="S55" s="14">
        <f t="shared" si="5"/>
        <v>719</v>
      </c>
      <c r="T55" s="14" t="str">
        <f t="shared" si="6"/>
        <v>EMPTY</v>
      </c>
      <c r="U55" s="14" t="str">
        <f t="shared" si="7"/>
        <v>EMPTY</v>
      </c>
      <c r="V55" s="14" t="str">
        <f t="shared" si="8"/>
        <v>EMPTY</v>
      </c>
      <c r="W55" s="14">
        <f>IF(L55="beforeTx",timingTable[[#This Row],[FRT32_val]]-timingTable[[#This Row],[FRT32_trace]],"EMPTY")</f>
        <v>889</v>
      </c>
      <c r="X55" s="14">
        <f t="shared" si="9"/>
        <v>908</v>
      </c>
      <c r="Y55" s="14" t="str">
        <f t="shared" si="10"/>
        <v>EMPTY</v>
      </c>
      <c r="Z55" s="14" t="str">
        <f>IF(AND(P55="beforeRx",O56="afterRx"),J56-timingTable[[#This Row],[FRT32_trace]],"EMPTY")</f>
        <v>EMPTY</v>
      </c>
      <c r="AA55" s="14" t="str">
        <f>IF(AND(timingTable[[#This Row],[txEnd]]="txEnd",Q59="rxStart"),I59-timingTable[[#This Row],[FRT32_val]],"EMPTY")</f>
        <v>EMPTY</v>
      </c>
    </row>
    <row r="56" spans="1:27" x14ac:dyDescent="0.25">
      <c r="A56" s="14" t="s">
        <v>268</v>
      </c>
      <c r="B56">
        <v>1556335976931</v>
      </c>
      <c r="C56" s="14" t="s">
        <v>4516</v>
      </c>
      <c r="D56">
        <v>129</v>
      </c>
      <c r="E56" s="14" t="s">
        <v>3734</v>
      </c>
      <c r="F56" s="14" t="s">
        <v>3986</v>
      </c>
      <c r="G56" s="14">
        <f>timingTable[[#This Row],[FRT_DEC]]-B55</f>
        <v>2</v>
      </c>
      <c r="H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INFO]]))),H55)</f>
        <v>53</v>
      </c>
      <c r="I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6" s="14">
        <f>HEX2DEC(RIGHT(timingTable[[#This Row],[FRT_HEX]],MIN(LEN(timingTable[[#This Row],[FRT_HEX]])-2,8)))</f>
        <v>1557815779</v>
      </c>
      <c r="K56" s="14" t="str">
        <f>IF(timingTable[[#This Row],['[TRACECODE']:.1]]=140,"afterTx","")</f>
        <v/>
      </c>
      <c r="L56" s="14" t="str">
        <f t="shared" si="0"/>
        <v/>
      </c>
      <c r="M56" s="14" t="str">
        <f>IF(AND(H56=H55,K55="afterTx",timingTable[[#This Row],['[TRACECODE']:.1]]=6),"dc","")</f>
        <v/>
      </c>
      <c r="N56" s="14" t="str">
        <f t="shared" si="1"/>
        <v/>
      </c>
      <c r="O56" s="14" t="str">
        <f>IF(timingTable[[#This Row],['[TRACECODE']:.1]]=141,"afterRx","")</f>
        <v/>
      </c>
      <c r="P56" s="14" t="str">
        <f t="shared" si="2"/>
        <v/>
      </c>
      <c r="Q56" s="14" t="str">
        <f t="shared" si="3"/>
        <v/>
      </c>
      <c r="R56" s="14" t="str">
        <f t="shared" si="4"/>
        <v/>
      </c>
      <c r="S56" s="14" t="str">
        <f t="shared" si="5"/>
        <v>EMPTY</v>
      </c>
      <c r="T56" s="14" t="str">
        <f t="shared" si="6"/>
        <v>EMPTY</v>
      </c>
      <c r="U56" s="14" t="str">
        <f t="shared" si="7"/>
        <v>EMPTY</v>
      </c>
      <c r="V56" s="14" t="str">
        <f t="shared" si="8"/>
        <v>EMPTY</v>
      </c>
      <c r="W56" s="14" t="str">
        <f>IF(L56="beforeTx",timingTable[[#This Row],[FRT32_val]]-timingTable[[#This Row],[FRT32_trace]],"EMPTY")</f>
        <v>EMPTY</v>
      </c>
      <c r="X56" s="14" t="str">
        <f t="shared" si="9"/>
        <v>EMPTY</v>
      </c>
      <c r="Y56" s="14" t="str">
        <f t="shared" si="10"/>
        <v>EMPTY</v>
      </c>
      <c r="Z56" s="14" t="str">
        <f>IF(AND(P56="beforeRx",O57="afterRx"),J57-timingTable[[#This Row],[FRT32_trace]],"EMPTY")</f>
        <v>EMPTY</v>
      </c>
      <c r="AA56" s="14" t="str">
        <f>IF(AND(timingTable[[#This Row],[txEnd]]="txEnd",Q60="rxStart"),I60-timingTable[[#This Row],[FRT32_val]],"EMPTY")</f>
        <v>EMPTY</v>
      </c>
    </row>
    <row r="57" spans="1:27" x14ac:dyDescent="0.25">
      <c r="A57" s="14" t="s">
        <v>270</v>
      </c>
      <c r="B57">
        <v>1556335977837</v>
      </c>
      <c r="C57" s="14" t="s">
        <v>4517</v>
      </c>
      <c r="D57">
        <v>140</v>
      </c>
      <c r="E57" s="14" t="s">
        <v>1107</v>
      </c>
      <c r="F57" s="14" t="s">
        <v>4518</v>
      </c>
      <c r="G57" s="14">
        <f>timingTable[[#This Row],[FRT_DEC]]-B56</f>
        <v>906</v>
      </c>
      <c r="H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INFO]]))),H56)</f>
        <v>53</v>
      </c>
      <c r="I5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7" s="14">
        <f>HEX2DEC(RIGHT(timingTable[[#This Row],[FRT_HEX]],MIN(LEN(timingTable[[#This Row],[FRT_HEX]])-2,8)))</f>
        <v>1557816685</v>
      </c>
      <c r="K57" s="14" t="str">
        <f>IF(timingTable[[#This Row],['[TRACECODE']:.1]]=140,"afterTx","")</f>
        <v>afterTx</v>
      </c>
      <c r="L57" s="14" t="str">
        <f t="shared" si="0"/>
        <v/>
      </c>
      <c r="M57" s="14" t="str">
        <f>IF(AND(H57=H56,K56="afterTx",timingTable[[#This Row],['[TRACECODE']:.1]]=6),"dc","")</f>
        <v/>
      </c>
      <c r="N57" s="14" t="str">
        <f t="shared" si="1"/>
        <v/>
      </c>
      <c r="O57" s="14" t="str">
        <f>IF(timingTable[[#This Row],['[TRACECODE']:.1]]=141,"afterRx","")</f>
        <v/>
      </c>
      <c r="P57" s="14" t="str">
        <f t="shared" si="2"/>
        <v/>
      </c>
      <c r="Q57" s="14" t="str">
        <f t="shared" si="3"/>
        <v/>
      </c>
      <c r="R57" s="14" t="str">
        <f t="shared" si="4"/>
        <v/>
      </c>
      <c r="S57" s="14" t="str">
        <f t="shared" si="5"/>
        <v>EMPTY</v>
      </c>
      <c r="T57" s="14" t="str">
        <f t="shared" si="6"/>
        <v>EMPTY</v>
      </c>
      <c r="U57" s="14" t="str">
        <f t="shared" si="7"/>
        <v>EMPTY</v>
      </c>
      <c r="V57" s="14" t="str">
        <f t="shared" si="8"/>
        <v>EMPTY</v>
      </c>
      <c r="W57" s="14" t="str">
        <f>IF(L57="beforeTx",timingTable[[#This Row],[FRT32_val]]-timingTable[[#This Row],[FRT32_trace]],"EMPTY")</f>
        <v>EMPTY</v>
      </c>
      <c r="X57" s="14" t="str">
        <f t="shared" si="9"/>
        <v>EMPTY</v>
      </c>
      <c r="Y57" s="14" t="str">
        <f t="shared" si="10"/>
        <v>EMPTY</v>
      </c>
      <c r="Z57" s="14" t="str">
        <f>IF(AND(P57="beforeRx",O58="afterRx"),J58-timingTable[[#This Row],[FRT32_trace]],"EMPTY")</f>
        <v>EMPTY</v>
      </c>
      <c r="AA57" s="14" t="str">
        <f>IF(AND(timingTable[[#This Row],[txEnd]]="txEnd",Q61="rxStart"),I61-timingTable[[#This Row],[FRT32_val]],"EMPTY")</f>
        <v>EMPTY</v>
      </c>
    </row>
    <row r="58" spans="1:27" x14ac:dyDescent="0.25">
      <c r="A58" s="14" t="s">
        <v>271</v>
      </c>
      <c r="B58">
        <v>1556335980927</v>
      </c>
      <c r="C58" s="14" t="s">
        <v>4519</v>
      </c>
      <c r="D58">
        <v>6</v>
      </c>
      <c r="E58" s="14" t="s">
        <v>1108</v>
      </c>
      <c r="F58" s="14" t="s">
        <v>4520</v>
      </c>
      <c r="G58" s="14">
        <f>timingTable[[#This Row],[FRT_DEC]]-B57</f>
        <v>3090</v>
      </c>
      <c r="H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INFO]]))),H57)</f>
        <v>53</v>
      </c>
      <c r="I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1557817385</v>
      </c>
      <c r="J58" s="14">
        <f>HEX2DEC(RIGHT(timingTable[[#This Row],[FRT_HEX]],MIN(LEN(timingTable[[#This Row],[FRT_HEX]])-2,8)))</f>
        <v>1557819775</v>
      </c>
      <c r="K58" s="14" t="str">
        <f>IF(timingTable[[#This Row],['[TRACECODE']:.1]]=140,"afterTx","")</f>
        <v/>
      </c>
      <c r="L58" s="14" t="str">
        <f t="shared" si="0"/>
        <v/>
      </c>
      <c r="M58" s="14" t="str">
        <f>IF(AND(H58=H57,K57="afterTx",timingTable[[#This Row],['[TRACECODE']:.1]]=6),"dc","")</f>
        <v>dc</v>
      </c>
      <c r="N58" s="14" t="str">
        <f t="shared" si="1"/>
        <v/>
      </c>
      <c r="O58" s="14" t="str">
        <f>IF(timingTable[[#This Row],['[TRACECODE']:.1]]=141,"afterRx","")</f>
        <v/>
      </c>
      <c r="P58" s="14" t="str">
        <f t="shared" si="2"/>
        <v/>
      </c>
      <c r="Q58" s="14" t="str">
        <f t="shared" si="3"/>
        <v/>
      </c>
      <c r="R58" s="14" t="str">
        <f t="shared" si="4"/>
        <v/>
      </c>
      <c r="S58" s="14" t="str">
        <f t="shared" si="5"/>
        <v>EMPTY</v>
      </c>
      <c r="T58" s="14" t="str">
        <f t="shared" si="6"/>
        <v>EMPTY</v>
      </c>
      <c r="U58" s="14" t="str">
        <f t="shared" si="7"/>
        <v>EMPTY</v>
      </c>
      <c r="V58" s="14" t="str">
        <f t="shared" si="8"/>
        <v>EMPTY</v>
      </c>
      <c r="W58" s="14" t="str">
        <f>IF(L58="beforeTx",timingTable[[#This Row],[FRT32_val]]-timingTable[[#This Row],[FRT32_trace]],"EMPTY")</f>
        <v>EMPTY</v>
      </c>
      <c r="X58" s="14" t="str">
        <f t="shared" si="9"/>
        <v>EMPTY</v>
      </c>
      <c r="Y58" s="14" t="str">
        <f t="shared" si="10"/>
        <v>EMPTY</v>
      </c>
      <c r="Z58" s="14" t="str">
        <f>IF(AND(P58="beforeRx",O59="afterRx"),J59-timingTable[[#This Row],[FRT32_trace]],"EMPTY")</f>
        <v>EMPTY</v>
      </c>
      <c r="AA58" s="14" t="str">
        <f>IF(AND(timingTable[[#This Row],[txEnd]]="txEnd",Q62="rxStart"),I62-timingTable[[#This Row],[FRT32_val]],"EMPTY")</f>
        <v>EMPTY</v>
      </c>
    </row>
    <row r="59" spans="1:27" x14ac:dyDescent="0.25">
      <c r="A59" s="14" t="s">
        <v>273</v>
      </c>
      <c r="B59">
        <v>1556335980931</v>
      </c>
      <c r="C59" s="14" t="s">
        <v>4521</v>
      </c>
      <c r="D59">
        <v>6</v>
      </c>
      <c r="E59" s="14" t="s">
        <v>1108</v>
      </c>
      <c r="F59" s="14" t="s">
        <v>3987</v>
      </c>
      <c r="G59" s="14">
        <f>timingTable[[#This Row],[FRT_DEC]]-B58</f>
        <v>4</v>
      </c>
      <c r="H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INFO]]))),H58)</f>
        <v>53</v>
      </c>
      <c r="I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9" s="14">
        <f>HEX2DEC(RIGHT(timingTable[[#This Row],[FRT_HEX]],MIN(LEN(timingTable[[#This Row],[FRT_HEX]])-2,8)))</f>
        <v>1557819779</v>
      </c>
      <c r="K59" s="14" t="str">
        <f>IF(timingTable[[#This Row],['[TRACECODE']:.1]]=140,"afterTx","")</f>
        <v/>
      </c>
      <c r="L59" s="14" t="str">
        <f t="shared" si="0"/>
        <v/>
      </c>
      <c r="M59" s="14" t="str">
        <f>IF(AND(H59=H58,K58="afterTx",timingTable[[#This Row],['[TRACECODE']:.1]]=6),"dc","")</f>
        <v/>
      </c>
      <c r="N59" s="14" t="str">
        <f t="shared" si="1"/>
        <v/>
      </c>
      <c r="O59" s="14" t="str">
        <f>IF(timingTable[[#This Row],['[TRACECODE']:.1]]=141,"afterRx","")</f>
        <v/>
      </c>
      <c r="P59" s="14" t="str">
        <f t="shared" si="2"/>
        <v/>
      </c>
      <c r="Q59" s="14" t="str">
        <f t="shared" si="3"/>
        <v/>
      </c>
      <c r="R59" s="14" t="str">
        <f t="shared" si="4"/>
        <v/>
      </c>
      <c r="S59" s="14" t="str">
        <f t="shared" si="5"/>
        <v>EMPTY</v>
      </c>
      <c r="T59" s="14" t="str">
        <f t="shared" si="6"/>
        <v>EMPTY</v>
      </c>
      <c r="U59" s="14" t="str">
        <f t="shared" si="7"/>
        <v>EMPTY</v>
      </c>
      <c r="V59" s="14" t="str">
        <f t="shared" si="8"/>
        <v>EMPTY</v>
      </c>
      <c r="W59" s="14" t="str">
        <f>IF(L59="beforeTx",timingTable[[#This Row],[FRT32_val]]-timingTable[[#This Row],[FRT32_trace]],"EMPTY")</f>
        <v>EMPTY</v>
      </c>
      <c r="X59" s="14" t="str">
        <f t="shared" si="9"/>
        <v>EMPTY</v>
      </c>
      <c r="Y59" s="14" t="str">
        <f t="shared" si="10"/>
        <v>EMPTY</v>
      </c>
      <c r="Z59" s="14" t="str">
        <f>IF(AND(P59="beforeRx",O60="afterRx"),J60-timingTable[[#This Row],[FRT32_trace]],"EMPTY")</f>
        <v>EMPTY</v>
      </c>
      <c r="AA59" s="14" t="str">
        <f>IF(AND(timingTable[[#This Row],[txEnd]]="txEnd",Q63="rxStart"),I63-timingTable[[#This Row],[FRT32_val]],"EMPTY")</f>
        <v>EMPTY</v>
      </c>
    </row>
    <row r="60" spans="1:27" x14ac:dyDescent="0.25">
      <c r="A60" s="14" t="s">
        <v>274</v>
      </c>
      <c r="B60">
        <v>1556335980933</v>
      </c>
      <c r="C60" s="14" t="s">
        <v>4522</v>
      </c>
      <c r="D60">
        <v>122</v>
      </c>
      <c r="E60" s="14" t="s">
        <v>7968</v>
      </c>
      <c r="F60" s="14" t="s">
        <v>4523</v>
      </c>
      <c r="G60" s="14">
        <f>timingTable[[#This Row],[FRT_DEC]]-B59</f>
        <v>2</v>
      </c>
      <c r="H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INFO]]))),H59)</f>
        <v>53</v>
      </c>
      <c r="I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1557819720</v>
      </c>
      <c r="J60" s="14">
        <f>HEX2DEC(RIGHT(timingTable[[#This Row],[FRT_HEX]],MIN(LEN(timingTable[[#This Row],[FRT_HEX]])-2,8)))</f>
        <v>1557819781</v>
      </c>
      <c r="K60" s="14" t="str">
        <f>IF(timingTable[[#This Row],['[TRACECODE']:.1]]=140,"afterTx","")</f>
        <v/>
      </c>
      <c r="L60" s="14" t="str">
        <f t="shared" si="0"/>
        <v/>
      </c>
      <c r="M60" s="14" t="str">
        <f>IF(AND(H60=H59,K59="afterTx",timingTable[[#This Row],['[TRACECODE']:.1]]=6),"dc","")</f>
        <v/>
      </c>
      <c r="N60" s="14" t="str">
        <f t="shared" si="1"/>
        <v>txEnd</v>
      </c>
      <c r="O60" s="14" t="str">
        <f>IF(timingTable[[#This Row],['[TRACECODE']:.1]]=141,"afterRx","")</f>
        <v/>
      </c>
      <c r="P60" s="14" t="str">
        <f t="shared" si="2"/>
        <v/>
      </c>
      <c r="Q60" s="14" t="str">
        <f t="shared" si="3"/>
        <v/>
      </c>
      <c r="R60" s="14" t="str">
        <f t="shared" si="4"/>
        <v/>
      </c>
      <c r="S60" s="14" t="str">
        <f t="shared" si="5"/>
        <v>EMPTY</v>
      </c>
      <c r="T60" s="14">
        <f t="shared" si="6"/>
        <v>830</v>
      </c>
      <c r="U60" s="14" t="str">
        <f t="shared" si="7"/>
        <v>EMPTY</v>
      </c>
      <c r="V60" s="14" t="str">
        <f t="shared" si="8"/>
        <v>EMPTY</v>
      </c>
      <c r="W60" s="14" t="str">
        <f>IF(L60="beforeTx",timingTable[[#This Row],[FRT32_val]]-timingTable[[#This Row],[FRT32_trace]],"EMPTY")</f>
        <v>EMPTY</v>
      </c>
      <c r="X60" s="14" t="str">
        <f t="shared" si="9"/>
        <v>EMPTY</v>
      </c>
      <c r="Y60" s="14" t="str">
        <f t="shared" si="10"/>
        <v>EMPTY</v>
      </c>
      <c r="Z60" s="14" t="str">
        <f>IF(AND(P60="beforeRx",O61="afterRx"),J61-timingTable[[#This Row],[FRT32_trace]],"EMPTY")</f>
        <v>EMPTY</v>
      </c>
      <c r="AA60" s="14">
        <f>IF(AND(timingTable[[#This Row],[txEnd]]="txEnd",Q64="rxStart"),I64-timingTable[[#This Row],[FRT32_val]],"EMPTY")</f>
        <v>1688</v>
      </c>
    </row>
    <row r="61" spans="1:27" x14ac:dyDescent="0.25">
      <c r="A61" s="14" t="s">
        <v>276</v>
      </c>
      <c r="B61">
        <v>1556335980935</v>
      </c>
      <c r="C61" s="14" t="s">
        <v>4524</v>
      </c>
      <c r="D61">
        <v>122</v>
      </c>
      <c r="E61" s="14" t="s">
        <v>7968</v>
      </c>
      <c r="F61" s="14" t="s">
        <v>3988</v>
      </c>
      <c r="G61" s="14">
        <f>timingTable[[#This Row],[FRT_DEC]]-B60</f>
        <v>2</v>
      </c>
      <c r="H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INFO]]))),H60)</f>
        <v>53</v>
      </c>
      <c r="I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61" s="14">
        <f>HEX2DEC(RIGHT(timingTable[[#This Row],[FRT_HEX]],MIN(LEN(timingTable[[#This Row],[FRT_HEX]])-2,8)))</f>
        <v>1557819783</v>
      </c>
      <c r="K61" s="14" t="str">
        <f>IF(timingTable[[#This Row],['[TRACECODE']:.1]]=140,"afterTx","")</f>
        <v/>
      </c>
      <c r="L61" s="14" t="str">
        <f t="shared" si="0"/>
        <v/>
      </c>
      <c r="M61" s="14" t="str">
        <f>IF(AND(H61=H60,K60="afterTx",timingTable[[#This Row],['[TRACECODE']:.1]]=6),"dc","")</f>
        <v/>
      </c>
      <c r="N61" s="14" t="str">
        <f t="shared" si="1"/>
        <v/>
      </c>
      <c r="O61" s="14" t="str">
        <f>IF(timingTable[[#This Row],['[TRACECODE']:.1]]=141,"afterRx","")</f>
        <v/>
      </c>
      <c r="P61" s="14" t="str">
        <f t="shared" si="2"/>
        <v/>
      </c>
      <c r="Q61" s="14" t="str">
        <f t="shared" si="3"/>
        <v/>
      </c>
      <c r="R61" s="14" t="str">
        <f t="shared" si="4"/>
        <v/>
      </c>
      <c r="S61" s="14" t="str">
        <f t="shared" si="5"/>
        <v>EMPTY</v>
      </c>
      <c r="T61" s="14" t="str">
        <f t="shared" si="6"/>
        <v>EMPTY</v>
      </c>
      <c r="U61" s="14" t="str">
        <f t="shared" si="7"/>
        <v>EMPTY</v>
      </c>
      <c r="V61" s="14" t="str">
        <f t="shared" si="8"/>
        <v>EMPTY</v>
      </c>
      <c r="W61" s="14" t="str">
        <f>IF(L61="beforeTx",timingTable[[#This Row],[FRT32_val]]-timingTable[[#This Row],[FRT32_trace]],"EMPTY")</f>
        <v>EMPTY</v>
      </c>
      <c r="X61" s="14" t="str">
        <f t="shared" si="9"/>
        <v>EMPTY</v>
      </c>
      <c r="Y61" s="14" t="str">
        <f t="shared" si="10"/>
        <v>EMPTY</v>
      </c>
      <c r="Z61" s="14" t="str">
        <f>IF(AND(P61="beforeRx",O62="afterRx"),J62-timingTable[[#This Row],[FRT32_trace]],"EMPTY")</f>
        <v>EMPTY</v>
      </c>
      <c r="AA61" s="14" t="str">
        <f>IF(AND(timingTable[[#This Row],[txEnd]]="txEnd",Q65="rxStart"),I65-timingTable[[#This Row],[FRT32_val]],"EMPTY")</f>
        <v>EMPTY</v>
      </c>
    </row>
    <row r="62" spans="1:27" x14ac:dyDescent="0.25">
      <c r="A62" s="14" t="s">
        <v>288</v>
      </c>
      <c r="B62">
        <v>1556335981550</v>
      </c>
      <c r="C62" s="14" t="s">
        <v>4535</v>
      </c>
      <c r="D62">
        <v>130</v>
      </c>
      <c r="E62" s="14" t="s">
        <v>3735</v>
      </c>
      <c r="F62" s="14" t="s">
        <v>4536</v>
      </c>
      <c r="G62" s="14">
        <f>timingTable[[#This Row],[FRT_DEC]]-B61</f>
        <v>615</v>
      </c>
      <c r="H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INFO]]))),H61)</f>
        <v>53</v>
      </c>
      <c r="I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3735553</v>
      </c>
      <c r="J62" s="14">
        <f>HEX2DEC(RIGHT(timingTable[[#This Row],[FRT_HEX]],MIN(LEN(timingTable[[#This Row],[FRT_HEX]])-2,8)))</f>
        <v>1557820398</v>
      </c>
      <c r="K62" s="14" t="str">
        <f>IF(timingTable[[#This Row],['[TRACECODE']:.1]]=140,"afterTx","")</f>
        <v/>
      </c>
      <c r="L62" s="14" t="str">
        <f t="shared" si="0"/>
        <v/>
      </c>
      <c r="M62" s="14" t="str">
        <f>IF(AND(H62=H61,K61="afterTx",timingTable[[#This Row],['[TRACECODE']:.1]]=6),"dc","")</f>
        <v/>
      </c>
      <c r="N62" s="14" t="str">
        <f t="shared" si="1"/>
        <v/>
      </c>
      <c r="O62" s="14" t="str">
        <f>IF(timingTable[[#This Row],['[TRACECODE']:.1]]=141,"afterRx","")</f>
        <v/>
      </c>
      <c r="P62" s="14" t="str">
        <f t="shared" si="2"/>
        <v>beforeRx</v>
      </c>
      <c r="Q62" s="14" t="str">
        <f t="shared" si="3"/>
        <v/>
      </c>
      <c r="R62" s="14" t="str">
        <f t="shared" si="4"/>
        <v/>
      </c>
      <c r="S62" s="14" t="str">
        <f t="shared" si="5"/>
        <v>EMPTY</v>
      </c>
      <c r="T62" s="14" t="str">
        <f t="shared" si="6"/>
        <v>EMPTY</v>
      </c>
      <c r="U62" s="14" t="str">
        <f t="shared" si="7"/>
        <v>EMPTY</v>
      </c>
      <c r="V62" s="14" t="str">
        <f t="shared" si="8"/>
        <v>EMPTY</v>
      </c>
      <c r="W62" s="14" t="str">
        <f>IF(L62="beforeTx",timingTable[[#This Row],[FRT32_val]]-timingTable[[#This Row],[FRT32_trace]],"EMPTY")</f>
        <v>EMPTY</v>
      </c>
      <c r="X62" s="14" t="str">
        <f t="shared" si="9"/>
        <v>EMPTY</v>
      </c>
      <c r="Y62" s="14" t="str">
        <f t="shared" si="10"/>
        <v>EMPTY</v>
      </c>
      <c r="Z62" s="14">
        <f>IF(AND(P62="beforeRx",O63="afterRx"),J63-timingTable[[#This Row],[FRT32_trace]],"EMPTY")</f>
        <v>152</v>
      </c>
      <c r="AA62" s="14" t="str">
        <f>IF(AND(timingTable[[#This Row],[txEnd]]="txEnd",Q66="rxStart"),I66-timingTable[[#This Row],[FRT32_val]],"EMPTY")</f>
        <v>EMPTY</v>
      </c>
    </row>
    <row r="63" spans="1:27" x14ac:dyDescent="0.25">
      <c r="A63" s="14" t="s">
        <v>850</v>
      </c>
      <c r="B63">
        <v>1556335981702</v>
      </c>
      <c r="C63" s="14" t="s">
        <v>4537</v>
      </c>
      <c r="D63">
        <v>141</v>
      </c>
      <c r="E63" s="14" t="s">
        <v>1109</v>
      </c>
      <c r="F63" s="14" t="s">
        <v>4538</v>
      </c>
      <c r="G63" s="14">
        <f>timingTable[[#This Row],[FRT_DEC]]-B62</f>
        <v>152</v>
      </c>
      <c r="H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INFO]]))),H62)</f>
        <v>53</v>
      </c>
      <c r="I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3" s="14">
        <f>HEX2DEC(RIGHT(timingTable[[#This Row],[FRT_HEX]],MIN(LEN(timingTable[[#This Row],[FRT_HEX]])-2,8)))</f>
        <v>1557820550</v>
      </c>
      <c r="K63" s="14" t="str">
        <f>IF(timingTable[[#This Row],['[TRACECODE']:.1]]=140,"afterTx","")</f>
        <v/>
      </c>
      <c r="L63" s="14" t="str">
        <f t="shared" si="0"/>
        <v/>
      </c>
      <c r="M63" s="14" t="str">
        <f>IF(AND(H63=H62,K62="afterTx",timingTable[[#This Row],['[TRACECODE']:.1]]=6),"dc","")</f>
        <v/>
      </c>
      <c r="N63" s="14" t="str">
        <f t="shared" si="1"/>
        <v/>
      </c>
      <c r="O63" s="14" t="str">
        <f>IF(timingTable[[#This Row],['[TRACECODE']:.1]]=141,"afterRx","")</f>
        <v>afterRx</v>
      </c>
      <c r="P63" s="14" t="str">
        <f t="shared" si="2"/>
        <v/>
      </c>
      <c r="Q63" s="14" t="str">
        <f t="shared" si="3"/>
        <v/>
      </c>
      <c r="R63" s="14" t="str">
        <f t="shared" si="4"/>
        <v/>
      </c>
      <c r="S63" s="14" t="str">
        <f t="shared" si="5"/>
        <v>EMPTY</v>
      </c>
      <c r="T63" s="14" t="str">
        <f t="shared" si="6"/>
        <v>EMPTY</v>
      </c>
      <c r="U63" s="14" t="str">
        <f t="shared" si="7"/>
        <v>EMPTY</v>
      </c>
      <c r="V63" s="14" t="str">
        <f t="shared" si="8"/>
        <v>EMPTY</v>
      </c>
      <c r="W63" s="14" t="str">
        <f>IF(L63="beforeTx",timingTable[[#This Row],[FRT32_val]]-timingTable[[#This Row],[FRT32_trace]],"EMPTY")</f>
        <v>EMPTY</v>
      </c>
      <c r="X63" s="14" t="str">
        <f t="shared" si="9"/>
        <v>EMPTY</v>
      </c>
      <c r="Y63" s="14" t="str">
        <f t="shared" si="10"/>
        <v>EMPTY</v>
      </c>
      <c r="Z63" s="14" t="str">
        <f>IF(AND(P63="beforeRx",O64="afterRx"),J64-timingTable[[#This Row],[FRT32_trace]],"EMPTY")</f>
        <v>EMPTY</v>
      </c>
      <c r="AA63" s="14" t="str">
        <f>IF(AND(timingTable[[#This Row],[txEnd]]="txEnd",Q67="rxStart"),I67-timingTable[[#This Row],[FRT32_val]],"EMPTY")</f>
        <v>EMPTY</v>
      </c>
    </row>
    <row r="64" spans="1:27" x14ac:dyDescent="0.25">
      <c r="A64" s="14" t="s">
        <v>851</v>
      </c>
      <c r="B64">
        <v>1556335982860</v>
      </c>
      <c r="C64" s="14" t="s">
        <v>4540</v>
      </c>
      <c r="D64">
        <v>123</v>
      </c>
      <c r="E64" s="14" t="s">
        <v>7969</v>
      </c>
      <c r="F64" s="14" t="s">
        <v>4541</v>
      </c>
      <c r="G64" s="14">
        <f>timingTable[[#This Row],[FRT_DEC]]-B63</f>
        <v>1158</v>
      </c>
      <c r="H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INFO]]))),H63)</f>
        <v>53</v>
      </c>
      <c r="I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1557821408</v>
      </c>
      <c r="J64" s="14">
        <f>HEX2DEC(RIGHT(timingTable[[#This Row],[FRT_HEX]],MIN(LEN(timingTable[[#This Row],[FRT_HEX]])-2,8)))</f>
        <v>1557821708</v>
      </c>
      <c r="K64" s="14" t="str">
        <f>IF(timingTable[[#This Row],['[TRACECODE']:.1]]=140,"afterTx","")</f>
        <v/>
      </c>
      <c r="L64" s="14" t="str">
        <f t="shared" si="0"/>
        <v/>
      </c>
      <c r="M64" s="14" t="str">
        <f>IF(AND(H64=H63,K63="afterTx",timingTable[[#This Row],['[TRACECODE']:.1]]=6),"dc","")</f>
        <v/>
      </c>
      <c r="N64" s="14" t="str">
        <f t="shared" si="1"/>
        <v/>
      </c>
      <c r="O64" s="14" t="str">
        <f>IF(timingTable[[#This Row],['[TRACECODE']:.1]]=141,"afterRx","")</f>
        <v/>
      </c>
      <c r="P64" s="14" t="str">
        <f t="shared" si="2"/>
        <v/>
      </c>
      <c r="Q64" s="14" t="str">
        <f t="shared" si="3"/>
        <v>rxStart</v>
      </c>
      <c r="R64" s="14" t="str">
        <f t="shared" si="4"/>
        <v/>
      </c>
      <c r="S64" s="14" t="str">
        <f t="shared" si="5"/>
        <v>EMPTY</v>
      </c>
      <c r="T64" s="14" t="str">
        <f t="shared" si="6"/>
        <v>EMPTY</v>
      </c>
      <c r="U64" s="14" t="str">
        <f t="shared" si="7"/>
        <v>EMPTY</v>
      </c>
      <c r="V64" s="14" t="str">
        <f t="shared" si="8"/>
        <v>EMPTY</v>
      </c>
      <c r="W64" s="14" t="str">
        <f>IF(L64="beforeTx",timingTable[[#This Row],[FRT32_val]]-timingTable[[#This Row],[FRT32_trace]],"EMPTY")</f>
        <v>EMPTY</v>
      </c>
      <c r="X64" s="14" t="str">
        <f t="shared" si="9"/>
        <v>EMPTY</v>
      </c>
      <c r="Y64" s="14" t="str">
        <f t="shared" si="10"/>
        <v>EMPTY</v>
      </c>
      <c r="Z64" s="14" t="str">
        <f>IF(AND(P64="beforeRx",O65="afterRx"),J65-timingTable[[#This Row],[FRT32_trace]],"EMPTY")</f>
        <v>EMPTY</v>
      </c>
      <c r="AA64" s="14" t="str">
        <f>IF(AND(timingTable[[#This Row],[txEnd]]="txEnd",Q68="rxStart"),I68-timingTable[[#This Row],[FRT32_val]],"EMPTY")</f>
        <v>EMPTY</v>
      </c>
    </row>
    <row r="65" spans="1:27" x14ac:dyDescent="0.25">
      <c r="A65" s="14" t="s">
        <v>852</v>
      </c>
      <c r="B65">
        <v>1556335982863</v>
      </c>
      <c r="C65" s="14" t="s">
        <v>4542</v>
      </c>
      <c r="D65">
        <v>123</v>
      </c>
      <c r="E65" s="14" t="s">
        <v>7969</v>
      </c>
      <c r="F65" s="14" t="s">
        <v>3982</v>
      </c>
      <c r="G65" s="14">
        <f>timingTable[[#This Row],[FRT_DEC]]-B64</f>
        <v>3</v>
      </c>
      <c r="H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INFO]]))),H64)</f>
        <v>53</v>
      </c>
      <c r="I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65" s="14">
        <f>HEX2DEC(RIGHT(timingTable[[#This Row],[FRT_HEX]],MIN(LEN(timingTable[[#This Row],[FRT_HEX]])-2,8)))</f>
        <v>1557821711</v>
      </c>
      <c r="K65" s="14" t="str">
        <f>IF(timingTable[[#This Row],['[TRACECODE']:.1]]=140,"afterTx","")</f>
        <v/>
      </c>
      <c r="L65" s="14" t="str">
        <f t="shared" si="0"/>
        <v/>
      </c>
      <c r="M65" s="14" t="str">
        <f>IF(AND(H65=H64,K64="afterTx",timingTable[[#This Row],['[TRACECODE']:.1]]=6),"dc","")</f>
        <v/>
      </c>
      <c r="N65" s="14" t="str">
        <f t="shared" si="1"/>
        <v/>
      </c>
      <c r="O65" s="14" t="str">
        <f>IF(timingTable[[#This Row],['[TRACECODE']:.1]]=141,"afterRx","")</f>
        <v/>
      </c>
      <c r="P65" s="14" t="str">
        <f t="shared" si="2"/>
        <v/>
      </c>
      <c r="Q65" s="14" t="str">
        <f t="shared" si="3"/>
        <v/>
      </c>
      <c r="R65" s="14" t="str">
        <f t="shared" si="4"/>
        <v/>
      </c>
      <c r="S65" s="14" t="str">
        <f t="shared" si="5"/>
        <v>EMPTY</v>
      </c>
      <c r="T65" s="14" t="str">
        <f t="shared" si="6"/>
        <v>EMPTY</v>
      </c>
      <c r="U65" s="14" t="str">
        <f t="shared" si="7"/>
        <v>EMPTY</v>
      </c>
      <c r="V65" s="14" t="str">
        <f t="shared" si="8"/>
        <v>EMPTY</v>
      </c>
      <c r="W65" s="14" t="str">
        <f>IF(L65="beforeTx",timingTable[[#This Row],[FRT32_val]]-timingTable[[#This Row],[FRT32_trace]],"EMPTY")</f>
        <v>EMPTY</v>
      </c>
      <c r="X65" s="14" t="str">
        <f t="shared" si="9"/>
        <v>EMPTY</v>
      </c>
      <c r="Y65" s="14" t="str">
        <f t="shared" si="10"/>
        <v>EMPTY</v>
      </c>
      <c r="Z65" s="14" t="str">
        <f>IF(AND(P65="beforeRx",O66="afterRx"),J66-timingTable[[#This Row],[FRT32_trace]],"EMPTY")</f>
        <v>EMPTY</v>
      </c>
      <c r="AA65" s="14" t="str">
        <f>IF(AND(timingTable[[#This Row],[txEnd]]="txEnd",Q69="rxStart"),I69-timingTable[[#This Row],[FRT32_val]],"EMPTY")</f>
        <v>EMPTY</v>
      </c>
    </row>
    <row r="66" spans="1:27" x14ac:dyDescent="0.25">
      <c r="A66" s="14" t="s">
        <v>304</v>
      </c>
      <c r="B66">
        <v>1556335984307</v>
      </c>
      <c r="C66" s="14" t="s">
        <v>4566</v>
      </c>
      <c r="D66">
        <v>124</v>
      </c>
      <c r="E66" s="14" t="s">
        <v>7970</v>
      </c>
      <c r="F66" s="14" t="s">
        <v>4567</v>
      </c>
      <c r="G66" s="14">
        <f>timingTable[[#This Row],[FRT_DEC]]-B65</f>
        <v>1444</v>
      </c>
      <c r="H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INFO]]))),H65)</f>
        <v>53</v>
      </c>
      <c r="I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1557823088</v>
      </c>
      <c r="J66" s="14">
        <f>HEX2DEC(RIGHT(timingTable[[#This Row],[FRT_HEX]],MIN(LEN(timingTable[[#This Row],[FRT_HEX]])-2,8)))</f>
        <v>1557823155</v>
      </c>
      <c r="K66" s="14" t="str">
        <f>IF(timingTable[[#This Row],['[TRACECODE']:.1]]=140,"afterTx","")</f>
        <v/>
      </c>
      <c r="L66" s="14" t="str">
        <f t="shared" si="0"/>
        <v/>
      </c>
      <c r="M66" s="14" t="str">
        <f>IF(AND(H66=H65,K65="afterTx",timingTable[[#This Row],['[TRACECODE']:.1]]=6),"dc","")</f>
        <v/>
      </c>
      <c r="N66" s="14" t="str">
        <f t="shared" si="1"/>
        <v/>
      </c>
      <c r="O66" s="14" t="str">
        <f>IF(timingTable[[#This Row],['[TRACECODE']:.1]]=141,"afterRx","")</f>
        <v/>
      </c>
      <c r="P66" s="14" t="str">
        <f t="shared" si="2"/>
        <v/>
      </c>
      <c r="Q66" s="14" t="str">
        <f t="shared" si="3"/>
        <v/>
      </c>
      <c r="R66" s="14" t="str">
        <f t="shared" si="4"/>
        <v>rxEnd</v>
      </c>
      <c r="S66" s="14" t="str">
        <f t="shared" si="5"/>
        <v>EMPTY</v>
      </c>
      <c r="T66" s="14" t="str">
        <f t="shared" si="6"/>
        <v>EMPTY</v>
      </c>
      <c r="U66" s="14">
        <f t="shared" si="7"/>
        <v>1000</v>
      </c>
      <c r="V66" s="14">
        <f t="shared" si="8"/>
        <v>1722</v>
      </c>
      <c r="W66" s="14" t="str">
        <f>IF(L66="beforeTx",timingTable[[#This Row],[FRT32_val]]-timingTable[[#This Row],[FRT32_trace]],"EMPTY")</f>
        <v>EMPTY</v>
      </c>
      <c r="X66" s="14" t="str">
        <f t="shared" si="9"/>
        <v>EMPTY</v>
      </c>
      <c r="Y66" s="14">
        <f t="shared" si="10"/>
        <v>202</v>
      </c>
      <c r="Z66" s="14" t="str">
        <f>IF(AND(P66="beforeRx",O67="afterRx"),J67-timingTable[[#This Row],[FRT32_trace]],"EMPTY")</f>
        <v>EMPTY</v>
      </c>
      <c r="AA66" s="14" t="str">
        <f>IF(AND(timingTable[[#This Row],[txEnd]]="txEnd",Q70="rxStart"),I70-timingTable[[#This Row],[FRT32_val]],"EMPTY")</f>
        <v>EMPTY</v>
      </c>
    </row>
    <row r="67" spans="1:27" x14ac:dyDescent="0.25">
      <c r="A67" s="14" t="s">
        <v>305</v>
      </c>
      <c r="B67">
        <v>1556335984309</v>
      </c>
      <c r="C67" s="14" t="s">
        <v>4568</v>
      </c>
      <c r="D67">
        <v>124</v>
      </c>
      <c r="E67" s="14" t="s">
        <v>7970</v>
      </c>
      <c r="F67" s="14" t="s">
        <v>3983</v>
      </c>
      <c r="G67" s="14">
        <f>timingTable[[#This Row],[FRT_DEC]]-B66</f>
        <v>2</v>
      </c>
      <c r="H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INFO]]))),H66)</f>
        <v>53</v>
      </c>
      <c r="I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67" s="14">
        <f>HEX2DEC(RIGHT(timingTable[[#This Row],[FRT_HEX]],MIN(LEN(timingTable[[#This Row],[FRT_HEX]])-2,8)))</f>
        <v>1557823157</v>
      </c>
      <c r="K67" s="14" t="str">
        <f>IF(timingTable[[#This Row],['[TRACECODE']:.1]]=140,"afterTx","")</f>
        <v/>
      </c>
      <c r="L67" s="14" t="str">
        <f t="shared" si="0"/>
        <v/>
      </c>
      <c r="M67" s="14" t="str">
        <f>IF(AND(H67=H66,K66="afterTx",timingTable[[#This Row],['[TRACECODE']:.1]]=6),"dc","")</f>
        <v/>
      </c>
      <c r="N67" s="14" t="str">
        <f t="shared" si="1"/>
        <v/>
      </c>
      <c r="O67" s="14" t="str">
        <f>IF(timingTable[[#This Row],['[TRACECODE']:.1]]=141,"afterRx","")</f>
        <v/>
      </c>
      <c r="P67" s="14" t="str">
        <f t="shared" si="2"/>
        <v/>
      </c>
      <c r="Q67" s="14" t="str">
        <f t="shared" si="3"/>
        <v/>
      </c>
      <c r="R67" s="14" t="str">
        <f t="shared" si="4"/>
        <v/>
      </c>
      <c r="S67" s="14" t="str">
        <f t="shared" si="5"/>
        <v>EMPTY</v>
      </c>
      <c r="T67" s="14" t="str">
        <f t="shared" si="6"/>
        <v>EMPTY</v>
      </c>
      <c r="U67" s="14" t="str">
        <f t="shared" si="7"/>
        <v>EMPTY</v>
      </c>
      <c r="V67" s="14" t="str">
        <f t="shared" si="8"/>
        <v>EMPTY</v>
      </c>
      <c r="W67" s="14" t="str">
        <f>IF(L67="beforeTx",timingTable[[#This Row],[FRT32_val]]-timingTable[[#This Row],[FRT32_trace]],"EMPTY")</f>
        <v>EMPTY</v>
      </c>
      <c r="X67" s="14" t="str">
        <f t="shared" si="9"/>
        <v>EMPTY</v>
      </c>
      <c r="Y67" s="14" t="str">
        <f t="shared" si="10"/>
        <v>EMPTY</v>
      </c>
      <c r="Z67" s="14" t="str">
        <f>IF(AND(P67="beforeRx",O68="afterRx"),J68-timingTable[[#This Row],[FRT32_trace]],"EMPTY")</f>
        <v>EMPTY</v>
      </c>
      <c r="AA67" s="14" t="str">
        <f>IF(AND(timingTable[[#This Row],[txEnd]]="txEnd",Q71="rxStart"),I71-timingTable[[#This Row],[FRT32_val]],"EMPTY")</f>
        <v>EMPTY</v>
      </c>
    </row>
    <row r="68" spans="1:27" x14ac:dyDescent="0.25">
      <c r="A68" s="14" t="s">
        <v>314</v>
      </c>
      <c r="B68">
        <v>1556335984442</v>
      </c>
      <c r="C68" s="14" t="s">
        <v>4579</v>
      </c>
      <c r="D68">
        <v>129</v>
      </c>
      <c r="E68" s="14" t="s">
        <v>3734</v>
      </c>
      <c r="F68" s="14" t="s">
        <v>4580</v>
      </c>
      <c r="G68" s="14">
        <f>timingTable[[#This Row],[FRT_DEC]]-B67</f>
        <v>133</v>
      </c>
      <c r="H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INFO]]))),H67)</f>
        <v>53</v>
      </c>
      <c r="I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1557824088</v>
      </c>
      <c r="J68" s="14">
        <f>HEX2DEC(RIGHT(timingTable[[#This Row],[FRT_HEX]],MIN(LEN(timingTable[[#This Row],[FRT_HEX]])-2,8)))</f>
        <v>1557823290</v>
      </c>
      <c r="K68" s="14" t="str">
        <f>IF(timingTable[[#This Row],['[TRACECODE']:.1]]=140,"afterTx","")</f>
        <v/>
      </c>
      <c r="L68" s="14" t="str">
        <f t="shared" si="0"/>
        <v>beforeTx</v>
      </c>
      <c r="M68" s="14" t="str">
        <f>IF(AND(H68=H67,K67="afterTx",timingTable[[#This Row],['[TRACECODE']:.1]]=6),"dc","")</f>
        <v/>
      </c>
      <c r="N68" s="14" t="str">
        <f t="shared" si="1"/>
        <v/>
      </c>
      <c r="O68" s="14" t="str">
        <f>IF(timingTable[[#This Row],['[TRACECODE']:.1]]=141,"afterRx","")</f>
        <v/>
      </c>
      <c r="P68" s="14" t="str">
        <f t="shared" si="2"/>
        <v/>
      </c>
      <c r="Q68" s="14" t="str">
        <f t="shared" si="3"/>
        <v/>
      </c>
      <c r="R68" s="14" t="str">
        <f t="shared" si="4"/>
        <v/>
      </c>
      <c r="S68" s="14">
        <f t="shared" si="5"/>
        <v>722</v>
      </c>
      <c r="T68" s="14" t="str">
        <f t="shared" si="6"/>
        <v>EMPTY</v>
      </c>
      <c r="U68" s="14" t="str">
        <f t="shared" si="7"/>
        <v>EMPTY</v>
      </c>
      <c r="V68" s="14" t="str">
        <f t="shared" si="8"/>
        <v>EMPTY</v>
      </c>
      <c r="W68" s="14">
        <f>IF(L68="beforeTx",timingTable[[#This Row],[FRT32_val]]-timingTable[[#This Row],[FRT32_trace]],"EMPTY")</f>
        <v>798</v>
      </c>
      <c r="X68" s="14">
        <f t="shared" si="9"/>
        <v>817</v>
      </c>
      <c r="Y68" s="14" t="str">
        <f t="shared" si="10"/>
        <v>EMPTY</v>
      </c>
      <c r="Z68" s="14" t="str">
        <f>IF(AND(P68="beforeRx",O69="afterRx"),J69-timingTable[[#This Row],[FRT32_trace]],"EMPTY")</f>
        <v>EMPTY</v>
      </c>
      <c r="AA68" s="14" t="str">
        <f>IF(AND(timingTable[[#This Row],[txEnd]]="txEnd",Q72="rxStart"),I72-timingTable[[#This Row],[FRT32_val]],"EMPTY")</f>
        <v>EMPTY</v>
      </c>
    </row>
    <row r="69" spans="1:27" x14ac:dyDescent="0.25">
      <c r="A69" s="14" t="s">
        <v>315</v>
      </c>
      <c r="B69">
        <v>1556335984445</v>
      </c>
      <c r="C69" s="14" t="s">
        <v>4581</v>
      </c>
      <c r="D69">
        <v>129</v>
      </c>
      <c r="E69" s="14" t="s">
        <v>3734</v>
      </c>
      <c r="F69" s="14" t="s">
        <v>3986</v>
      </c>
      <c r="G69" s="14">
        <f>timingTable[[#This Row],[FRT_DEC]]-B68</f>
        <v>3</v>
      </c>
      <c r="H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INFO]]))),H68)</f>
        <v>53</v>
      </c>
      <c r="I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69" s="14">
        <f>HEX2DEC(RIGHT(timingTable[[#This Row],[FRT_HEX]],MIN(LEN(timingTable[[#This Row],[FRT_HEX]])-2,8)))</f>
        <v>1557823293</v>
      </c>
      <c r="K69" s="14" t="str">
        <f>IF(timingTable[[#This Row],['[TRACECODE']:.1]]=140,"afterTx","")</f>
        <v/>
      </c>
      <c r="L69" s="14" t="str">
        <f t="shared" ref="L69:L132" si="11">IF(AND(H71=H69,K71="afterTx"),"beforeTx","")</f>
        <v/>
      </c>
      <c r="M69" s="14" t="str">
        <f>IF(AND(H69=H68,K68="afterTx",timingTable[[#This Row],['[TRACECODE']:.1]]=6),"dc","")</f>
        <v/>
      </c>
      <c r="N69" s="14" t="str">
        <f t="shared" ref="N69:N132" si="12">IF(AND(H69=H67,M67="dc"),"txEnd","")</f>
        <v/>
      </c>
      <c r="O69" s="14" t="str">
        <f>IF(timingTable[[#This Row],['[TRACECODE']:.1]]=141,"afterRx","")</f>
        <v/>
      </c>
      <c r="P69" s="14" t="str">
        <f t="shared" ref="P69:P132" si="13">IF(AND(H69=H70,O70="afterRx"),"beforeRx","")</f>
        <v/>
      </c>
      <c r="Q69" s="14" t="str">
        <f t="shared" ref="Q69:Q132" si="14">IF(AND(H69=H68,O68="afterRx"),"rxStart","")</f>
        <v/>
      </c>
      <c r="R69" s="14" t="str">
        <f t="shared" ref="R69:R132" si="15">IF(AND(H69=H67,Q67="rxStart"),"rxEnd","")</f>
        <v/>
      </c>
      <c r="S69" s="14" t="str">
        <f t="shared" ref="S69:S132" si="16">IF(AND(H72=H69,M72="dc",L69="beforeTx"),I72-I69,"EMPTY")</f>
        <v>EMPTY</v>
      </c>
      <c r="T69" s="14" t="str">
        <f t="shared" ref="T69:T132" si="17">IF(AND(N69="txEnd",P71="beforeRx",O72="afterRx"),J72-I69,"EMPTY")</f>
        <v>EMPTY</v>
      </c>
      <c r="U69" s="14" t="str">
        <f t="shared" ref="U69:U132" si="18">IF(AND(L71="beforeTx",R69="rxEnd",H71=H69),I71-I69,"EMPTY")</f>
        <v>EMPTY</v>
      </c>
      <c r="V69" s="14" t="str">
        <f t="shared" ref="V69:V132" si="19">IF(AND(R69="rxEnd",M74="dc",H69=H74),I74-I69,"EMPTY")</f>
        <v>EMPTY</v>
      </c>
      <c r="W69" s="14" t="str">
        <f>IF(L69="beforeTx",timingTable[[#This Row],[FRT32_val]]-timingTable[[#This Row],[FRT32_trace]],"EMPTY")</f>
        <v>EMPTY</v>
      </c>
      <c r="X69" s="14" t="str">
        <f t="shared" ref="X69:X132" si="20">IF(AND(L69="beforeTx",K71="afterTx"),J71-J69,"EMPTY")</f>
        <v>EMPTY</v>
      </c>
      <c r="Y69" s="14" t="str">
        <f t="shared" ref="Y69:Y132" si="21">IF(AND(R69="rxEnd",L71="beforeTx"),J71-I69,"EMPTY")</f>
        <v>EMPTY</v>
      </c>
      <c r="Z69" s="14" t="str">
        <f>IF(AND(P69="beforeRx",O70="afterRx"),J70-timingTable[[#This Row],[FRT32_trace]],"EMPTY")</f>
        <v>EMPTY</v>
      </c>
      <c r="AA69" s="14" t="str">
        <f>IF(AND(timingTable[[#This Row],[txEnd]]="txEnd",Q73="rxStart"),I73-timingTable[[#This Row],[FRT32_val]],"EMPTY")</f>
        <v>EMPTY</v>
      </c>
    </row>
    <row r="70" spans="1:27" x14ac:dyDescent="0.25">
      <c r="A70" s="14" t="s">
        <v>316</v>
      </c>
      <c r="B70">
        <v>1556335985259</v>
      </c>
      <c r="C70" s="14" t="s">
        <v>4582</v>
      </c>
      <c r="D70">
        <v>140</v>
      </c>
      <c r="E70" s="14" t="s">
        <v>1107</v>
      </c>
      <c r="F70" s="14" t="s">
        <v>4518</v>
      </c>
      <c r="G70" s="14">
        <f>timingTable[[#This Row],[FRT_DEC]]-B69</f>
        <v>814</v>
      </c>
      <c r="H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INFO]]))),H69)</f>
        <v>53</v>
      </c>
      <c r="I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0" s="14">
        <f>HEX2DEC(RIGHT(timingTable[[#This Row],[FRT_HEX]],MIN(LEN(timingTable[[#This Row],[FRT_HEX]])-2,8)))</f>
        <v>1557824107</v>
      </c>
      <c r="K70" s="14" t="str">
        <f>IF(timingTable[[#This Row],['[TRACECODE']:.1]]=140,"afterTx","")</f>
        <v>afterTx</v>
      </c>
      <c r="L70" s="14" t="str">
        <f t="shared" si="11"/>
        <v/>
      </c>
      <c r="M70" s="14" t="str">
        <f>IF(AND(H70=H69,K69="afterTx",timingTable[[#This Row],['[TRACECODE']:.1]]=6),"dc","")</f>
        <v/>
      </c>
      <c r="N70" s="14" t="str">
        <f t="shared" si="12"/>
        <v/>
      </c>
      <c r="O70" s="14" t="str">
        <f>IF(timingTable[[#This Row],['[TRACECODE']:.1]]=141,"afterRx","")</f>
        <v/>
      </c>
      <c r="P70" s="14" t="str">
        <f t="shared" si="13"/>
        <v/>
      </c>
      <c r="Q70" s="14" t="str">
        <f t="shared" si="14"/>
        <v/>
      </c>
      <c r="R70" s="14" t="str">
        <f t="shared" si="15"/>
        <v/>
      </c>
      <c r="S70" s="14" t="str">
        <f t="shared" si="16"/>
        <v>EMPTY</v>
      </c>
      <c r="T70" s="14" t="str">
        <f t="shared" si="17"/>
        <v>EMPTY</v>
      </c>
      <c r="U70" s="14" t="str">
        <f t="shared" si="18"/>
        <v>EMPTY</v>
      </c>
      <c r="V70" s="14" t="str">
        <f t="shared" si="19"/>
        <v>EMPTY</v>
      </c>
      <c r="W70" s="14" t="str">
        <f>IF(L70="beforeTx",timingTable[[#This Row],[FRT32_val]]-timingTable[[#This Row],[FRT32_trace]],"EMPTY")</f>
        <v>EMPTY</v>
      </c>
      <c r="X70" s="14" t="str">
        <f t="shared" si="20"/>
        <v>EMPTY</v>
      </c>
      <c r="Y70" s="14" t="str">
        <f t="shared" si="21"/>
        <v>EMPTY</v>
      </c>
      <c r="Z70" s="14" t="str">
        <f>IF(AND(P70="beforeRx",O71="afterRx"),J71-timingTable[[#This Row],[FRT32_trace]],"EMPTY")</f>
        <v>EMPTY</v>
      </c>
      <c r="AA70" s="14" t="str">
        <f>IF(AND(timingTable[[#This Row],[txEnd]]="txEnd",Q74="rxStart"),I74-timingTable[[#This Row],[FRT32_val]],"EMPTY")</f>
        <v>EMPTY</v>
      </c>
    </row>
    <row r="71" spans="1:27" x14ac:dyDescent="0.25">
      <c r="A71" s="14" t="s">
        <v>645</v>
      </c>
      <c r="B71">
        <v>1556335998669</v>
      </c>
      <c r="C71" s="14" t="s">
        <v>4594</v>
      </c>
      <c r="D71">
        <v>6</v>
      </c>
      <c r="E71" s="14" t="s">
        <v>1108</v>
      </c>
      <c r="F71" s="14" t="s">
        <v>4595</v>
      </c>
      <c r="G71" s="14">
        <f>timingTable[[#This Row],[FRT_DEC]]-B70</f>
        <v>13410</v>
      </c>
      <c r="H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INFO]]))),H70)</f>
        <v>53</v>
      </c>
      <c r="I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1557824810</v>
      </c>
      <c r="J71" s="14">
        <f>HEX2DEC(RIGHT(timingTable[[#This Row],[FRT_HEX]],MIN(LEN(timingTable[[#This Row],[FRT_HEX]])-2,8)))</f>
        <v>1557837517</v>
      </c>
      <c r="K71" s="14" t="str">
        <f>IF(timingTable[[#This Row],['[TRACECODE']:.1]]=140,"afterTx","")</f>
        <v/>
      </c>
      <c r="L71" s="14" t="str">
        <f t="shared" si="11"/>
        <v/>
      </c>
      <c r="M71" s="14" t="str">
        <f>IF(AND(H71=H70,K70="afterTx",timingTable[[#This Row],['[TRACECODE']:.1]]=6),"dc","")</f>
        <v>dc</v>
      </c>
      <c r="N71" s="14" t="str">
        <f t="shared" si="12"/>
        <v/>
      </c>
      <c r="O71" s="14" t="str">
        <f>IF(timingTable[[#This Row],['[TRACECODE']:.1]]=141,"afterRx","")</f>
        <v/>
      </c>
      <c r="P71" s="14" t="str">
        <f t="shared" si="13"/>
        <v/>
      </c>
      <c r="Q71" s="14" t="str">
        <f t="shared" si="14"/>
        <v/>
      </c>
      <c r="R71" s="14" t="str">
        <f t="shared" si="15"/>
        <v/>
      </c>
      <c r="S71" s="14" t="str">
        <f t="shared" si="16"/>
        <v>EMPTY</v>
      </c>
      <c r="T71" s="14" t="str">
        <f t="shared" si="17"/>
        <v>EMPTY</v>
      </c>
      <c r="U71" s="14" t="str">
        <f t="shared" si="18"/>
        <v>EMPTY</v>
      </c>
      <c r="V71" s="14" t="str">
        <f t="shared" si="19"/>
        <v>EMPTY</v>
      </c>
      <c r="W71" s="14" t="str">
        <f>IF(L71="beforeTx",timingTable[[#This Row],[FRT32_val]]-timingTable[[#This Row],[FRT32_trace]],"EMPTY")</f>
        <v>EMPTY</v>
      </c>
      <c r="X71" s="14" t="str">
        <f t="shared" si="20"/>
        <v>EMPTY</v>
      </c>
      <c r="Y71" s="14" t="str">
        <f t="shared" si="21"/>
        <v>EMPTY</v>
      </c>
      <c r="Z71" s="14" t="str">
        <f>IF(AND(P71="beforeRx",O72="afterRx"),J72-timingTable[[#This Row],[FRT32_trace]],"EMPTY")</f>
        <v>EMPTY</v>
      </c>
      <c r="AA71" s="14" t="str">
        <f>IF(AND(timingTable[[#This Row],[txEnd]]="txEnd",Q75="rxStart"),I75-timingTable[[#This Row],[FRT32_val]],"EMPTY")</f>
        <v>EMPTY</v>
      </c>
    </row>
    <row r="72" spans="1:27" x14ac:dyDescent="0.25">
      <c r="A72" s="14" t="s">
        <v>762</v>
      </c>
      <c r="B72">
        <v>1556335998671</v>
      </c>
      <c r="C72" s="14" t="s">
        <v>4596</v>
      </c>
      <c r="D72">
        <v>6</v>
      </c>
      <c r="E72" s="14" t="s">
        <v>1108</v>
      </c>
      <c r="F72" s="14" t="s">
        <v>3987</v>
      </c>
      <c r="G72" s="14">
        <f>timingTable[[#This Row],[FRT_DEC]]-B71</f>
        <v>2</v>
      </c>
      <c r="H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INFO]]))),H71)</f>
        <v>53</v>
      </c>
      <c r="I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72" s="14">
        <f>HEX2DEC(RIGHT(timingTable[[#This Row],[FRT_HEX]],MIN(LEN(timingTable[[#This Row],[FRT_HEX]])-2,8)))</f>
        <v>1557837519</v>
      </c>
      <c r="K72" s="14" t="str">
        <f>IF(timingTable[[#This Row],['[TRACECODE']:.1]]=140,"afterTx","")</f>
        <v/>
      </c>
      <c r="L72" s="14" t="str">
        <f t="shared" si="11"/>
        <v/>
      </c>
      <c r="M72" s="14" t="str">
        <f>IF(AND(H72=H71,K71="afterTx",timingTable[[#This Row],['[TRACECODE']:.1]]=6),"dc","")</f>
        <v/>
      </c>
      <c r="N72" s="14" t="str">
        <f t="shared" si="12"/>
        <v/>
      </c>
      <c r="O72" s="14" t="str">
        <f>IF(timingTable[[#This Row],['[TRACECODE']:.1]]=141,"afterRx","")</f>
        <v/>
      </c>
      <c r="P72" s="14" t="str">
        <f t="shared" si="13"/>
        <v/>
      </c>
      <c r="Q72" s="14" t="str">
        <f t="shared" si="14"/>
        <v/>
      </c>
      <c r="R72" s="14" t="str">
        <f t="shared" si="15"/>
        <v/>
      </c>
      <c r="S72" s="14" t="str">
        <f t="shared" si="16"/>
        <v>EMPTY</v>
      </c>
      <c r="T72" s="14" t="str">
        <f t="shared" si="17"/>
        <v>EMPTY</v>
      </c>
      <c r="U72" s="14" t="str">
        <f t="shared" si="18"/>
        <v>EMPTY</v>
      </c>
      <c r="V72" s="14" t="str">
        <f t="shared" si="19"/>
        <v>EMPTY</v>
      </c>
      <c r="W72" s="14" t="str">
        <f>IF(L72="beforeTx",timingTable[[#This Row],[FRT32_val]]-timingTable[[#This Row],[FRT32_trace]],"EMPTY")</f>
        <v>EMPTY</v>
      </c>
      <c r="X72" s="14" t="str">
        <f t="shared" si="20"/>
        <v>EMPTY</v>
      </c>
      <c r="Y72" s="14" t="str">
        <f t="shared" si="21"/>
        <v>EMPTY</v>
      </c>
      <c r="Z72" s="14" t="str">
        <f>IF(AND(P72="beforeRx",O73="afterRx"),J73-timingTable[[#This Row],[FRT32_trace]],"EMPTY")</f>
        <v>EMPTY</v>
      </c>
      <c r="AA72" s="14" t="str">
        <f>IF(AND(timingTable[[#This Row],[txEnd]]="txEnd",Q76="rxStart"),I76-timingTable[[#This Row],[FRT32_val]],"EMPTY")</f>
        <v>EMPTY</v>
      </c>
    </row>
    <row r="73" spans="1:27" x14ac:dyDescent="0.25">
      <c r="A73" s="14" t="s">
        <v>763</v>
      </c>
      <c r="B73">
        <v>1556335998674</v>
      </c>
      <c r="C73" s="14" t="s">
        <v>4597</v>
      </c>
      <c r="D73">
        <v>122</v>
      </c>
      <c r="E73" s="14" t="s">
        <v>7968</v>
      </c>
      <c r="F73" s="14" t="s">
        <v>4598</v>
      </c>
      <c r="G73" s="14">
        <f>timingTable[[#This Row],[FRT_DEC]]-B72</f>
        <v>3</v>
      </c>
      <c r="H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INFO]]))),H72)</f>
        <v>53</v>
      </c>
      <c r="I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1557837460</v>
      </c>
      <c r="J73" s="14">
        <f>HEX2DEC(RIGHT(timingTable[[#This Row],[FRT_HEX]],MIN(LEN(timingTable[[#This Row],[FRT_HEX]])-2,8)))</f>
        <v>1557837522</v>
      </c>
      <c r="K73" s="14" t="str">
        <f>IF(timingTable[[#This Row],['[TRACECODE']:.1]]=140,"afterTx","")</f>
        <v/>
      </c>
      <c r="L73" s="14" t="str">
        <f t="shared" si="11"/>
        <v/>
      </c>
      <c r="M73" s="14" t="str">
        <f>IF(AND(H73=H72,K72="afterTx",timingTable[[#This Row],['[TRACECODE']:.1]]=6),"dc","")</f>
        <v/>
      </c>
      <c r="N73" s="14" t="str">
        <f t="shared" si="12"/>
        <v>txEnd</v>
      </c>
      <c r="O73" s="14" t="str">
        <f>IF(timingTable[[#This Row],['[TRACECODE']:.1]]=141,"afterRx","")</f>
        <v/>
      </c>
      <c r="P73" s="14" t="str">
        <f t="shared" si="13"/>
        <v/>
      </c>
      <c r="Q73" s="14" t="str">
        <f t="shared" si="14"/>
        <v/>
      </c>
      <c r="R73" s="14" t="str">
        <f t="shared" si="15"/>
        <v/>
      </c>
      <c r="S73" s="14" t="str">
        <f t="shared" si="16"/>
        <v>EMPTY</v>
      </c>
      <c r="T73" s="14">
        <f t="shared" si="17"/>
        <v>556</v>
      </c>
      <c r="U73" s="14" t="str">
        <f t="shared" si="18"/>
        <v>EMPTY</v>
      </c>
      <c r="V73" s="14" t="str">
        <f t="shared" si="19"/>
        <v>EMPTY</v>
      </c>
      <c r="W73" s="14" t="str">
        <f>IF(L73="beforeTx",timingTable[[#This Row],[FRT32_val]]-timingTable[[#This Row],[FRT32_trace]],"EMPTY")</f>
        <v>EMPTY</v>
      </c>
      <c r="X73" s="14" t="str">
        <f t="shared" si="20"/>
        <v>EMPTY</v>
      </c>
      <c r="Y73" s="14" t="str">
        <f t="shared" si="21"/>
        <v>EMPTY</v>
      </c>
      <c r="Z73" s="14" t="str">
        <f>IF(AND(P73="beforeRx",O74="afterRx"),J74-timingTable[[#This Row],[FRT32_trace]],"EMPTY")</f>
        <v>EMPTY</v>
      </c>
      <c r="AA73" s="14">
        <f>IF(AND(timingTable[[#This Row],[txEnd]]="txEnd",Q77="rxStart"),I77-timingTable[[#This Row],[FRT32_val]],"EMPTY")</f>
        <v>1689</v>
      </c>
    </row>
    <row r="74" spans="1:27" x14ac:dyDescent="0.25">
      <c r="A74" s="14" t="s">
        <v>764</v>
      </c>
      <c r="B74">
        <v>1556335998676</v>
      </c>
      <c r="C74" s="14" t="s">
        <v>4599</v>
      </c>
      <c r="D74">
        <v>122</v>
      </c>
      <c r="E74" s="14" t="s">
        <v>7968</v>
      </c>
      <c r="F74" s="14" t="s">
        <v>3988</v>
      </c>
      <c r="G74" s="14">
        <f>timingTable[[#This Row],[FRT_DEC]]-B73</f>
        <v>2</v>
      </c>
      <c r="H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INFO]]))),H73)</f>
        <v>53</v>
      </c>
      <c r="I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74" s="14">
        <f>HEX2DEC(RIGHT(timingTable[[#This Row],[FRT_HEX]],MIN(LEN(timingTable[[#This Row],[FRT_HEX]])-2,8)))</f>
        <v>1557837524</v>
      </c>
      <c r="K74" s="14" t="str">
        <f>IF(timingTable[[#This Row],['[TRACECODE']:.1]]=140,"afterTx","")</f>
        <v/>
      </c>
      <c r="L74" s="14" t="str">
        <f t="shared" si="11"/>
        <v/>
      </c>
      <c r="M74" s="14" t="str">
        <f>IF(AND(H74=H73,K73="afterTx",timingTable[[#This Row],['[TRACECODE']:.1]]=6),"dc","")</f>
        <v/>
      </c>
      <c r="N74" s="14" t="str">
        <f t="shared" si="12"/>
        <v/>
      </c>
      <c r="O74" s="14" t="str">
        <f>IF(timingTable[[#This Row],['[TRACECODE']:.1]]=141,"afterRx","")</f>
        <v/>
      </c>
      <c r="P74" s="14" t="str">
        <f t="shared" si="13"/>
        <v/>
      </c>
      <c r="Q74" s="14" t="str">
        <f t="shared" si="14"/>
        <v/>
      </c>
      <c r="R74" s="14" t="str">
        <f t="shared" si="15"/>
        <v/>
      </c>
      <c r="S74" s="14" t="str">
        <f t="shared" si="16"/>
        <v>EMPTY</v>
      </c>
      <c r="T74" s="14" t="str">
        <f t="shared" si="17"/>
        <v>EMPTY</v>
      </c>
      <c r="U74" s="14" t="str">
        <f t="shared" si="18"/>
        <v>EMPTY</v>
      </c>
      <c r="V74" s="14" t="str">
        <f t="shared" si="19"/>
        <v>EMPTY</v>
      </c>
      <c r="W74" s="14" t="str">
        <f>IF(L74="beforeTx",timingTable[[#This Row],[FRT32_val]]-timingTable[[#This Row],[FRT32_trace]],"EMPTY")</f>
        <v>EMPTY</v>
      </c>
      <c r="X74" s="14" t="str">
        <f t="shared" si="20"/>
        <v>EMPTY</v>
      </c>
      <c r="Y74" s="14" t="str">
        <f t="shared" si="21"/>
        <v>EMPTY</v>
      </c>
      <c r="Z74" s="14" t="str">
        <f>IF(AND(P74="beforeRx",O75="afterRx"),J75-timingTable[[#This Row],[FRT32_trace]],"EMPTY")</f>
        <v>EMPTY</v>
      </c>
      <c r="AA74" s="14" t="str">
        <f>IF(AND(timingTable[[#This Row],[txEnd]]="txEnd",Q78="rxStart"),I78-timingTable[[#This Row],[FRT32_val]],"EMPTY")</f>
        <v>EMPTY</v>
      </c>
    </row>
    <row r="75" spans="1:27" x14ac:dyDescent="0.25">
      <c r="A75" s="14" t="s">
        <v>878</v>
      </c>
      <c r="B75">
        <v>1556335999152</v>
      </c>
      <c r="C75" s="14" t="s">
        <v>4610</v>
      </c>
      <c r="D75">
        <v>130</v>
      </c>
      <c r="E75" s="14" t="s">
        <v>3735</v>
      </c>
      <c r="F75" s="14" t="s">
        <v>4536</v>
      </c>
      <c r="G75" s="14">
        <f>timingTable[[#This Row],[FRT_DEC]]-B74</f>
        <v>476</v>
      </c>
      <c r="H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INFO]]))),H74)</f>
        <v>53</v>
      </c>
      <c r="I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3735553</v>
      </c>
      <c r="J75" s="14">
        <f>HEX2DEC(RIGHT(timingTable[[#This Row],[FRT_HEX]],MIN(LEN(timingTable[[#This Row],[FRT_HEX]])-2,8)))</f>
        <v>1557838000</v>
      </c>
      <c r="K75" s="14" t="str">
        <f>IF(timingTable[[#This Row],['[TRACECODE']:.1]]=140,"afterTx","")</f>
        <v/>
      </c>
      <c r="L75" s="14" t="str">
        <f t="shared" si="11"/>
        <v/>
      </c>
      <c r="M75" s="14" t="str">
        <f>IF(AND(H75=H74,K74="afterTx",timingTable[[#This Row],['[TRACECODE']:.1]]=6),"dc","")</f>
        <v/>
      </c>
      <c r="N75" s="14" t="str">
        <f t="shared" si="12"/>
        <v/>
      </c>
      <c r="O75" s="14" t="str">
        <f>IF(timingTable[[#This Row],['[TRACECODE']:.1]]=141,"afterRx","")</f>
        <v/>
      </c>
      <c r="P75" s="14" t="str">
        <f t="shared" si="13"/>
        <v>beforeRx</v>
      </c>
      <c r="Q75" s="14" t="str">
        <f t="shared" si="14"/>
        <v/>
      </c>
      <c r="R75" s="14" t="str">
        <f t="shared" si="15"/>
        <v/>
      </c>
      <c r="S75" s="14" t="str">
        <f t="shared" si="16"/>
        <v>EMPTY</v>
      </c>
      <c r="T75" s="14" t="str">
        <f t="shared" si="17"/>
        <v>EMPTY</v>
      </c>
      <c r="U75" s="14" t="str">
        <f t="shared" si="18"/>
        <v>EMPTY</v>
      </c>
      <c r="V75" s="14" t="str">
        <f t="shared" si="19"/>
        <v>EMPTY</v>
      </c>
      <c r="W75" s="14" t="str">
        <f>IF(L75="beforeTx",timingTable[[#This Row],[FRT32_val]]-timingTable[[#This Row],[FRT32_trace]],"EMPTY")</f>
        <v>EMPTY</v>
      </c>
      <c r="X75" s="14" t="str">
        <f t="shared" si="20"/>
        <v>EMPTY</v>
      </c>
      <c r="Y75" s="14" t="str">
        <f t="shared" si="21"/>
        <v>EMPTY</v>
      </c>
      <c r="Z75" s="14">
        <f>IF(AND(P75="beforeRx",O76="afterRx"),J76-timingTable[[#This Row],[FRT32_trace]],"EMPTY")</f>
        <v>16</v>
      </c>
      <c r="AA75" s="14" t="str">
        <f>IF(AND(timingTable[[#This Row],[txEnd]]="txEnd",Q79="rxStart"),I79-timingTable[[#This Row],[FRT32_val]],"EMPTY")</f>
        <v>EMPTY</v>
      </c>
    </row>
    <row r="76" spans="1:27" x14ac:dyDescent="0.25">
      <c r="A76" s="14" t="s">
        <v>879</v>
      </c>
      <c r="B76">
        <v>1556335999168</v>
      </c>
      <c r="C76" s="14" t="s">
        <v>4611</v>
      </c>
      <c r="D76">
        <v>141</v>
      </c>
      <c r="E76" s="14" t="s">
        <v>1109</v>
      </c>
      <c r="F76" s="14" t="s">
        <v>4538</v>
      </c>
      <c r="G76" s="14">
        <f>timingTable[[#This Row],[FRT_DEC]]-B75</f>
        <v>16</v>
      </c>
      <c r="H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INFO]]))),H75)</f>
        <v>53</v>
      </c>
      <c r="I7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6" s="14">
        <f>HEX2DEC(RIGHT(timingTable[[#This Row],[FRT_HEX]],MIN(LEN(timingTable[[#This Row],[FRT_HEX]])-2,8)))</f>
        <v>1557838016</v>
      </c>
      <c r="K76" s="14" t="str">
        <f>IF(timingTable[[#This Row],['[TRACECODE']:.1]]=140,"afterTx","")</f>
        <v/>
      </c>
      <c r="L76" s="14" t="str">
        <f t="shared" si="11"/>
        <v/>
      </c>
      <c r="M76" s="14" t="str">
        <f>IF(AND(H76=H75,K75="afterTx",timingTable[[#This Row],['[TRACECODE']:.1]]=6),"dc","")</f>
        <v/>
      </c>
      <c r="N76" s="14" t="str">
        <f t="shared" si="12"/>
        <v/>
      </c>
      <c r="O76" s="14" t="str">
        <f>IF(timingTable[[#This Row],['[TRACECODE']:.1]]=141,"afterRx","")</f>
        <v>afterRx</v>
      </c>
      <c r="P76" s="14" t="str">
        <f t="shared" si="13"/>
        <v/>
      </c>
      <c r="Q76" s="14" t="str">
        <f t="shared" si="14"/>
        <v/>
      </c>
      <c r="R76" s="14" t="str">
        <f t="shared" si="15"/>
        <v/>
      </c>
      <c r="S76" s="14" t="str">
        <f t="shared" si="16"/>
        <v>EMPTY</v>
      </c>
      <c r="T76" s="14" t="str">
        <f t="shared" si="17"/>
        <v>EMPTY</v>
      </c>
      <c r="U76" s="14" t="str">
        <f t="shared" si="18"/>
        <v>EMPTY</v>
      </c>
      <c r="V76" s="14" t="str">
        <f t="shared" si="19"/>
        <v>EMPTY</v>
      </c>
      <c r="W76" s="14" t="str">
        <f>IF(L76="beforeTx",timingTable[[#This Row],[FRT32_val]]-timingTable[[#This Row],[FRT32_trace]],"EMPTY")</f>
        <v>EMPTY</v>
      </c>
      <c r="X76" s="14" t="str">
        <f t="shared" si="20"/>
        <v>EMPTY</v>
      </c>
      <c r="Y76" s="14" t="str">
        <f t="shared" si="21"/>
        <v>EMPTY</v>
      </c>
      <c r="Z76" s="14" t="str">
        <f>IF(AND(P76="beforeRx",O77="afterRx"),J77-timingTable[[#This Row],[FRT32_trace]],"EMPTY")</f>
        <v>EMPTY</v>
      </c>
      <c r="AA76" s="14" t="str">
        <f>IF(AND(timingTable[[#This Row],[txEnd]]="txEnd",Q80="rxStart"),I80-timingTable[[#This Row],[FRT32_val]],"EMPTY")</f>
        <v>EMPTY</v>
      </c>
    </row>
    <row r="77" spans="1:27" x14ac:dyDescent="0.25">
      <c r="A77" s="14" t="s">
        <v>770</v>
      </c>
      <c r="B77">
        <v>1556336000602</v>
      </c>
      <c r="C77" s="14" t="s">
        <v>4613</v>
      </c>
      <c r="D77">
        <v>123</v>
      </c>
      <c r="E77" s="14" t="s">
        <v>7969</v>
      </c>
      <c r="F77" s="14" t="s">
        <v>4614</v>
      </c>
      <c r="G77" s="14">
        <f>timingTable[[#This Row],[FRT_DEC]]-B76</f>
        <v>1434</v>
      </c>
      <c r="H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INFO]]))),H76)</f>
        <v>53</v>
      </c>
      <c r="I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1557839149</v>
      </c>
      <c r="J77" s="14">
        <f>HEX2DEC(RIGHT(timingTable[[#This Row],[FRT_HEX]],MIN(LEN(timingTable[[#This Row],[FRT_HEX]])-2,8)))</f>
        <v>1557839450</v>
      </c>
      <c r="K77" s="14" t="str">
        <f>IF(timingTable[[#This Row],['[TRACECODE']:.1]]=140,"afterTx","")</f>
        <v/>
      </c>
      <c r="L77" s="14" t="str">
        <f t="shared" si="11"/>
        <v/>
      </c>
      <c r="M77" s="14" t="str">
        <f>IF(AND(H77=H76,K76="afterTx",timingTable[[#This Row],['[TRACECODE']:.1]]=6),"dc","")</f>
        <v/>
      </c>
      <c r="N77" s="14" t="str">
        <f t="shared" si="12"/>
        <v/>
      </c>
      <c r="O77" s="14" t="str">
        <f>IF(timingTable[[#This Row],['[TRACECODE']:.1]]=141,"afterRx","")</f>
        <v/>
      </c>
      <c r="P77" s="14" t="str">
        <f t="shared" si="13"/>
        <v/>
      </c>
      <c r="Q77" s="14" t="str">
        <f t="shared" si="14"/>
        <v>rxStart</v>
      </c>
      <c r="R77" s="14" t="str">
        <f t="shared" si="15"/>
        <v/>
      </c>
      <c r="S77" s="14" t="str">
        <f t="shared" si="16"/>
        <v>EMPTY</v>
      </c>
      <c r="T77" s="14" t="str">
        <f t="shared" si="17"/>
        <v>EMPTY</v>
      </c>
      <c r="U77" s="14" t="str">
        <f t="shared" si="18"/>
        <v>EMPTY</v>
      </c>
      <c r="V77" s="14" t="str">
        <f t="shared" si="19"/>
        <v>EMPTY</v>
      </c>
      <c r="W77" s="14" t="str">
        <f>IF(L77="beforeTx",timingTable[[#This Row],[FRT32_val]]-timingTable[[#This Row],[FRT32_trace]],"EMPTY")</f>
        <v>EMPTY</v>
      </c>
      <c r="X77" s="14" t="str">
        <f t="shared" si="20"/>
        <v>EMPTY</v>
      </c>
      <c r="Y77" s="14" t="str">
        <f t="shared" si="21"/>
        <v>EMPTY</v>
      </c>
      <c r="Z77" s="14" t="str">
        <f>IF(AND(P77="beforeRx",O78="afterRx"),J78-timingTable[[#This Row],[FRT32_trace]],"EMPTY")</f>
        <v>EMPTY</v>
      </c>
      <c r="AA77" s="14" t="str">
        <f>IF(AND(timingTable[[#This Row],[txEnd]]="txEnd",Q81="rxStart"),I81-timingTable[[#This Row],[FRT32_val]],"EMPTY")</f>
        <v>EMPTY</v>
      </c>
    </row>
    <row r="78" spans="1:27" x14ac:dyDescent="0.25">
      <c r="A78" s="14" t="s">
        <v>771</v>
      </c>
      <c r="B78">
        <v>1556336000604</v>
      </c>
      <c r="C78" s="14" t="s">
        <v>4615</v>
      </c>
      <c r="D78">
        <v>123</v>
      </c>
      <c r="E78" s="14" t="s">
        <v>7969</v>
      </c>
      <c r="F78" s="14" t="s">
        <v>3982</v>
      </c>
      <c r="G78" s="14">
        <f>timingTable[[#This Row],[FRT_DEC]]-B77</f>
        <v>2</v>
      </c>
      <c r="H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INFO]]))),H77)</f>
        <v>53</v>
      </c>
      <c r="I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78" s="14">
        <f>HEX2DEC(RIGHT(timingTable[[#This Row],[FRT_HEX]],MIN(LEN(timingTable[[#This Row],[FRT_HEX]])-2,8)))</f>
        <v>1557839452</v>
      </c>
      <c r="K78" s="14" t="str">
        <f>IF(timingTable[[#This Row],['[TRACECODE']:.1]]=140,"afterTx","")</f>
        <v/>
      </c>
      <c r="L78" s="14" t="str">
        <f t="shared" si="11"/>
        <v/>
      </c>
      <c r="M78" s="14" t="str">
        <f>IF(AND(H78=H77,K77="afterTx",timingTable[[#This Row],['[TRACECODE']:.1]]=6),"dc","")</f>
        <v/>
      </c>
      <c r="N78" s="14" t="str">
        <f t="shared" si="12"/>
        <v/>
      </c>
      <c r="O78" s="14" t="str">
        <f>IF(timingTable[[#This Row],['[TRACECODE']:.1]]=141,"afterRx","")</f>
        <v/>
      </c>
      <c r="P78" s="14" t="str">
        <f t="shared" si="13"/>
        <v/>
      </c>
      <c r="Q78" s="14" t="str">
        <f t="shared" si="14"/>
        <v/>
      </c>
      <c r="R78" s="14" t="str">
        <f t="shared" si="15"/>
        <v/>
      </c>
      <c r="S78" s="14" t="str">
        <f t="shared" si="16"/>
        <v>EMPTY</v>
      </c>
      <c r="T78" s="14" t="str">
        <f t="shared" si="17"/>
        <v>EMPTY</v>
      </c>
      <c r="U78" s="14" t="str">
        <f t="shared" si="18"/>
        <v>EMPTY</v>
      </c>
      <c r="V78" s="14" t="str">
        <f t="shared" si="19"/>
        <v>EMPTY</v>
      </c>
      <c r="W78" s="14" t="str">
        <f>IF(L78="beforeTx",timingTable[[#This Row],[FRT32_val]]-timingTable[[#This Row],[FRT32_trace]],"EMPTY")</f>
        <v>EMPTY</v>
      </c>
      <c r="X78" s="14" t="str">
        <f t="shared" si="20"/>
        <v>EMPTY</v>
      </c>
      <c r="Y78" s="14" t="str">
        <f t="shared" si="21"/>
        <v>EMPTY</v>
      </c>
      <c r="Z78" s="14" t="str">
        <f>IF(AND(P78="beforeRx",O79="afterRx"),J79-timingTable[[#This Row],[FRT32_trace]],"EMPTY")</f>
        <v>EMPTY</v>
      </c>
      <c r="AA78" s="14" t="str">
        <f>IF(AND(timingTable[[#This Row],[txEnd]]="txEnd",Q82="rxStart"),I82-timingTable[[#This Row],[FRT32_val]],"EMPTY")</f>
        <v>EMPTY</v>
      </c>
    </row>
    <row r="79" spans="1:27" x14ac:dyDescent="0.25">
      <c r="A79" s="14" t="s">
        <v>329</v>
      </c>
      <c r="B79">
        <v>1556336002208</v>
      </c>
      <c r="C79" s="14" t="s">
        <v>4644</v>
      </c>
      <c r="D79">
        <v>124</v>
      </c>
      <c r="E79" s="14" t="s">
        <v>7970</v>
      </c>
      <c r="F79" s="14" t="s">
        <v>4645</v>
      </c>
      <c r="G79" s="14">
        <f>timingTable[[#This Row],[FRT_DEC]]-B78</f>
        <v>1604</v>
      </c>
      <c r="H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INFO]]))),H78)</f>
        <v>53</v>
      </c>
      <c r="I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1557840990</v>
      </c>
      <c r="J79" s="14">
        <f>HEX2DEC(RIGHT(timingTable[[#This Row],[FRT_HEX]],MIN(LEN(timingTable[[#This Row],[FRT_HEX]])-2,8)))</f>
        <v>1557841056</v>
      </c>
      <c r="K79" s="14" t="str">
        <f>IF(timingTable[[#This Row],['[TRACECODE']:.1]]=140,"afterTx","")</f>
        <v/>
      </c>
      <c r="L79" s="14" t="str">
        <f t="shared" si="11"/>
        <v/>
      </c>
      <c r="M79" s="14" t="str">
        <f>IF(AND(H79=H78,K78="afterTx",timingTable[[#This Row],['[TRACECODE']:.1]]=6),"dc","")</f>
        <v/>
      </c>
      <c r="N79" s="14" t="str">
        <f t="shared" si="12"/>
        <v/>
      </c>
      <c r="O79" s="14" t="str">
        <f>IF(timingTable[[#This Row],['[TRACECODE']:.1]]=141,"afterRx","")</f>
        <v/>
      </c>
      <c r="P79" s="14" t="str">
        <f t="shared" si="13"/>
        <v/>
      </c>
      <c r="Q79" s="14" t="str">
        <f t="shared" si="14"/>
        <v/>
      </c>
      <c r="R79" s="14" t="str">
        <f t="shared" si="15"/>
        <v>rxEnd</v>
      </c>
      <c r="S79" s="14" t="str">
        <f t="shared" si="16"/>
        <v>EMPTY</v>
      </c>
      <c r="T79" s="14" t="str">
        <f t="shared" si="17"/>
        <v>EMPTY</v>
      </c>
      <c r="U79" s="14" t="str">
        <f t="shared" si="18"/>
        <v>EMPTY</v>
      </c>
      <c r="V79" s="14" t="str">
        <f t="shared" si="19"/>
        <v>EMPTY</v>
      </c>
      <c r="W79" s="14" t="str">
        <f>IF(L79="beforeTx",timingTable[[#This Row],[FRT32_val]]-timingTable[[#This Row],[FRT32_trace]],"EMPTY")</f>
        <v>EMPTY</v>
      </c>
      <c r="X79" s="14" t="str">
        <f t="shared" si="20"/>
        <v>EMPTY</v>
      </c>
      <c r="Y79" s="14" t="str">
        <f t="shared" si="21"/>
        <v>EMPTY</v>
      </c>
      <c r="Z79" s="14" t="str">
        <f>IF(AND(P79="beforeRx",O80="afterRx"),J80-timingTable[[#This Row],[FRT32_trace]],"EMPTY")</f>
        <v>EMPTY</v>
      </c>
      <c r="AA79" s="14" t="str">
        <f>IF(AND(timingTable[[#This Row],[txEnd]]="txEnd",Q83="rxStart"),I83-timingTable[[#This Row],[FRT32_val]],"EMPTY")</f>
        <v>EMPTY</v>
      </c>
    </row>
    <row r="80" spans="1:27" x14ac:dyDescent="0.25">
      <c r="A80" s="14" t="s">
        <v>330</v>
      </c>
      <c r="B80">
        <v>1556336002211</v>
      </c>
      <c r="C80" s="14" t="s">
        <v>4646</v>
      </c>
      <c r="D80">
        <v>124</v>
      </c>
      <c r="E80" s="14" t="s">
        <v>7970</v>
      </c>
      <c r="F80" s="14" t="s">
        <v>3983</v>
      </c>
      <c r="G80" s="14">
        <f>timingTable[[#This Row],[FRT_DEC]]-B79</f>
        <v>3</v>
      </c>
      <c r="H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INFO]]))),H79)</f>
        <v>53</v>
      </c>
      <c r="I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80" s="14">
        <f>HEX2DEC(RIGHT(timingTable[[#This Row],[FRT_HEX]],MIN(LEN(timingTable[[#This Row],[FRT_HEX]])-2,8)))</f>
        <v>1557841059</v>
      </c>
      <c r="K80" s="14" t="str">
        <f>IF(timingTable[[#This Row],['[TRACECODE']:.1]]=140,"afterTx","")</f>
        <v/>
      </c>
      <c r="L80" s="14" t="str">
        <f t="shared" si="11"/>
        <v/>
      </c>
      <c r="M80" s="14" t="str">
        <f>IF(AND(H80=H79,K79="afterTx",timingTable[[#This Row],['[TRACECODE']:.1]]=6),"dc","")</f>
        <v/>
      </c>
      <c r="N80" s="14" t="str">
        <f t="shared" si="12"/>
        <v/>
      </c>
      <c r="O80" s="14" t="str">
        <f>IF(timingTable[[#This Row],['[TRACECODE']:.1]]=141,"afterRx","")</f>
        <v/>
      </c>
      <c r="P80" s="14" t="str">
        <f t="shared" si="13"/>
        <v/>
      </c>
      <c r="Q80" s="14" t="str">
        <f t="shared" si="14"/>
        <v/>
      </c>
      <c r="R80" s="14" t="str">
        <f t="shared" si="15"/>
        <v/>
      </c>
      <c r="S80" s="14" t="str">
        <f t="shared" si="16"/>
        <v>EMPTY</v>
      </c>
      <c r="T80" s="14" t="str">
        <f t="shared" si="17"/>
        <v>EMPTY</v>
      </c>
      <c r="U80" s="14" t="str">
        <f t="shared" si="18"/>
        <v>EMPTY</v>
      </c>
      <c r="V80" s="14" t="str">
        <f t="shared" si="19"/>
        <v>EMPTY</v>
      </c>
      <c r="W80" s="14" t="str">
        <f>IF(L80="beforeTx",timingTable[[#This Row],[FRT32_val]]-timingTable[[#This Row],[FRT32_trace]],"EMPTY")</f>
        <v>EMPTY</v>
      </c>
      <c r="X80" s="14" t="str">
        <f t="shared" si="20"/>
        <v>EMPTY</v>
      </c>
      <c r="Y80" s="14" t="str">
        <f t="shared" si="21"/>
        <v>EMPTY</v>
      </c>
      <c r="Z80" s="14" t="str">
        <f>IF(AND(P80="beforeRx",O81="afterRx"),J81-timingTable[[#This Row],[FRT32_trace]],"EMPTY")</f>
        <v>EMPTY</v>
      </c>
      <c r="AA80" s="14" t="str">
        <f>IF(AND(timingTable[[#This Row],[txEnd]]="txEnd",Q84="rxStart"),I84-timingTable[[#This Row],[FRT32_val]],"EMPTY")</f>
        <v>EMPTY</v>
      </c>
    </row>
    <row r="81" spans="1:27" x14ac:dyDescent="0.25">
      <c r="A81" s="14" t="s">
        <v>370</v>
      </c>
      <c r="B81">
        <v>1556336007629</v>
      </c>
      <c r="C81" s="14" t="s">
        <v>4686</v>
      </c>
      <c r="D81">
        <v>123</v>
      </c>
      <c r="E81" s="14" t="s">
        <v>7969</v>
      </c>
      <c r="F81" s="14" t="s">
        <v>4687</v>
      </c>
      <c r="G81" s="14">
        <f>timingTable[[#This Row],[FRT_DEC]]-B80</f>
        <v>5418</v>
      </c>
      <c r="H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INFO]]))),H80)</f>
        <v>53</v>
      </c>
      <c r="I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1557846177</v>
      </c>
      <c r="J81" s="14">
        <f>HEX2DEC(RIGHT(timingTable[[#This Row],[FRT_HEX]],MIN(LEN(timingTable[[#This Row],[FRT_HEX]])-2,8)))</f>
        <v>1557846477</v>
      </c>
      <c r="K81" s="14" t="str">
        <f>IF(timingTable[[#This Row],['[TRACECODE']:.1]]=140,"afterTx","")</f>
        <v/>
      </c>
      <c r="L81" s="14" t="str">
        <f t="shared" si="11"/>
        <v/>
      </c>
      <c r="M81" s="14" t="str">
        <f>IF(AND(H81=H80,K80="afterTx",timingTable[[#This Row],['[TRACECODE']:.1]]=6),"dc","")</f>
        <v/>
      </c>
      <c r="N81" s="14" t="str">
        <f t="shared" si="12"/>
        <v/>
      </c>
      <c r="O81" s="14" t="str">
        <f>IF(timingTable[[#This Row],['[TRACECODE']:.1]]=141,"afterRx","")</f>
        <v/>
      </c>
      <c r="P81" s="14" t="str">
        <f t="shared" si="13"/>
        <v/>
      </c>
      <c r="Q81" s="14" t="str">
        <f t="shared" si="14"/>
        <v/>
      </c>
      <c r="R81" s="14" t="str">
        <f t="shared" si="15"/>
        <v/>
      </c>
      <c r="S81" s="14" t="str">
        <f t="shared" si="16"/>
        <v>EMPTY</v>
      </c>
      <c r="T81" s="14" t="str">
        <f t="shared" si="17"/>
        <v>EMPTY</v>
      </c>
      <c r="U81" s="14" t="str">
        <f t="shared" si="18"/>
        <v>EMPTY</v>
      </c>
      <c r="V81" s="14" t="str">
        <f t="shared" si="19"/>
        <v>EMPTY</v>
      </c>
      <c r="W81" s="14" t="str">
        <f>IF(L81="beforeTx",timingTable[[#This Row],[FRT32_val]]-timingTable[[#This Row],[FRT32_trace]],"EMPTY")</f>
        <v>EMPTY</v>
      </c>
      <c r="X81" s="14" t="str">
        <f t="shared" si="20"/>
        <v>EMPTY</v>
      </c>
      <c r="Y81" s="14" t="str">
        <f t="shared" si="21"/>
        <v>EMPTY</v>
      </c>
      <c r="Z81" s="14" t="str">
        <f>IF(AND(P81="beforeRx",O82="afterRx"),J82-timingTable[[#This Row],[FRT32_trace]],"EMPTY")</f>
        <v>EMPTY</v>
      </c>
      <c r="AA81" s="14" t="str">
        <f>IF(AND(timingTable[[#This Row],[txEnd]]="txEnd",Q85="rxStart"),I85-timingTable[[#This Row],[FRT32_val]],"EMPTY")</f>
        <v>EMPTY</v>
      </c>
    </row>
    <row r="82" spans="1:27" x14ac:dyDescent="0.25">
      <c r="A82" s="14" t="s">
        <v>371</v>
      </c>
      <c r="B82">
        <v>1556336007633</v>
      </c>
      <c r="C82" s="14" t="s">
        <v>4688</v>
      </c>
      <c r="D82">
        <v>123</v>
      </c>
      <c r="E82" s="14" t="s">
        <v>7969</v>
      </c>
      <c r="F82" s="14" t="s">
        <v>3982</v>
      </c>
      <c r="G82" s="14">
        <f>timingTable[[#This Row],[FRT_DEC]]-B81</f>
        <v>4</v>
      </c>
      <c r="H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INFO]]))),H81)</f>
        <v>53</v>
      </c>
      <c r="I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82" s="14">
        <f>HEX2DEC(RIGHT(timingTable[[#This Row],[FRT_HEX]],MIN(LEN(timingTable[[#This Row],[FRT_HEX]])-2,8)))</f>
        <v>1557846481</v>
      </c>
      <c r="K82" s="14" t="str">
        <f>IF(timingTable[[#This Row],['[TRACECODE']:.1]]=140,"afterTx","")</f>
        <v/>
      </c>
      <c r="L82" s="14" t="str">
        <f t="shared" si="11"/>
        <v/>
      </c>
      <c r="M82" s="14" t="str">
        <f>IF(AND(H82=H81,K81="afterTx",timingTable[[#This Row],['[TRACECODE']:.1]]=6),"dc","")</f>
        <v/>
      </c>
      <c r="N82" s="14" t="str">
        <f t="shared" si="12"/>
        <v/>
      </c>
      <c r="O82" s="14" t="str">
        <f>IF(timingTable[[#This Row],['[TRACECODE']:.1]]=141,"afterRx","")</f>
        <v/>
      </c>
      <c r="P82" s="14" t="str">
        <f t="shared" si="13"/>
        <v/>
      </c>
      <c r="Q82" s="14" t="str">
        <f t="shared" si="14"/>
        <v/>
      </c>
      <c r="R82" s="14" t="str">
        <f t="shared" si="15"/>
        <v/>
      </c>
      <c r="S82" s="14" t="str">
        <f t="shared" si="16"/>
        <v>EMPTY</v>
      </c>
      <c r="T82" s="14" t="str">
        <f t="shared" si="17"/>
        <v>EMPTY</v>
      </c>
      <c r="U82" s="14" t="str">
        <f t="shared" si="18"/>
        <v>EMPTY</v>
      </c>
      <c r="V82" s="14" t="str">
        <f t="shared" si="19"/>
        <v>EMPTY</v>
      </c>
      <c r="W82" s="14" t="str">
        <f>IF(L82="beforeTx",timingTable[[#This Row],[FRT32_val]]-timingTable[[#This Row],[FRT32_trace]],"EMPTY")</f>
        <v>EMPTY</v>
      </c>
      <c r="X82" s="14" t="str">
        <f t="shared" si="20"/>
        <v>EMPTY</v>
      </c>
      <c r="Y82" s="14" t="str">
        <f t="shared" si="21"/>
        <v>EMPTY</v>
      </c>
      <c r="Z82" s="14" t="str">
        <f>IF(AND(P82="beforeRx",O83="afterRx"),J83-timingTable[[#This Row],[FRT32_trace]],"EMPTY")</f>
        <v>EMPTY</v>
      </c>
      <c r="AA82" s="14" t="str">
        <f>IF(AND(timingTable[[#This Row],[txEnd]]="txEnd",Q86="rxStart"),I86-timingTable[[#This Row],[FRT32_val]],"EMPTY")</f>
        <v>EMPTY</v>
      </c>
    </row>
    <row r="83" spans="1:27" x14ac:dyDescent="0.25">
      <c r="A83" s="14" t="s">
        <v>385</v>
      </c>
      <c r="B83">
        <v>1556336009168</v>
      </c>
      <c r="C83" s="14" t="s">
        <v>4718</v>
      </c>
      <c r="D83">
        <v>131</v>
      </c>
      <c r="E83" s="14" t="s">
        <v>1106</v>
      </c>
      <c r="F83" s="14" t="s">
        <v>4038</v>
      </c>
      <c r="G83" s="14">
        <f>timingTable[[#This Row],[FRT_DEC]]-B82</f>
        <v>1535</v>
      </c>
      <c r="H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INFO]]))),H82)</f>
        <v>54</v>
      </c>
      <c r="I8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3" s="14">
        <f>HEX2DEC(RIGHT(timingTable[[#This Row],[FRT_HEX]],MIN(LEN(timingTable[[#This Row],[FRT_HEX]])-2,8)))</f>
        <v>1557848016</v>
      </c>
      <c r="K83" s="14" t="str">
        <f>IF(timingTable[[#This Row],['[TRACECODE']:.1]]=140,"afterTx","")</f>
        <v/>
      </c>
      <c r="L83" s="14" t="str">
        <f t="shared" si="11"/>
        <v/>
      </c>
      <c r="M83" s="14" t="str">
        <f>IF(AND(H83=H82,K82="afterTx",timingTable[[#This Row],['[TRACECODE']:.1]]=6),"dc","")</f>
        <v/>
      </c>
      <c r="N83" s="14" t="str">
        <f t="shared" si="12"/>
        <v/>
      </c>
      <c r="O83" s="14" t="str">
        <f>IF(timingTable[[#This Row],['[TRACECODE']:.1]]=141,"afterRx","")</f>
        <v/>
      </c>
      <c r="P83" s="14" t="str">
        <f t="shared" si="13"/>
        <v/>
      </c>
      <c r="Q83" s="14" t="str">
        <f t="shared" si="14"/>
        <v/>
      </c>
      <c r="R83" s="14" t="str">
        <f t="shared" si="15"/>
        <v/>
      </c>
      <c r="S83" s="14" t="str">
        <f t="shared" si="16"/>
        <v>EMPTY</v>
      </c>
      <c r="T83" s="14" t="str">
        <f t="shared" si="17"/>
        <v>EMPTY</v>
      </c>
      <c r="U83" s="14" t="str">
        <f t="shared" si="18"/>
        <v>EMPTY</v>
      </c>
      <c r="V83" s="14" t="str">
        <f t="shared" si="19"/>
        <v>EMPTY</v>
      </c>
      <c r="W83" s="14" t="str">
        <f>IF(L83="beforeTx",timingTable[[#This Row],[FRT32_val]]-timingTable[[#This Row],[FRT32_trace]],"EMPTY")</f>
        <v>EMPTY</v>
      </c>
      <c r="X83" s="14" t="str">
        <f t="shared" si="20"/>
        <v>EMPTY</v>
      </c>
      <c r="Y83" s="14" t="str">
        <f t="shared" si="21"/>
        <v>EMPTY</v>
      </c>
      <c r="Z83" s="14" t="str">
        <f>IF(AND(P83="beforeRx",O84="afterRx"),J84-timingTable[[#This Row],[FRT32_trace]],"EMPTY")</f>
        <v>EMPTY</v>
      </c>
      <c r="AA83" s="14" t="str">
        <f>IF(AND(timingTable[[#This Row],[txEnd]]="txEnd",Q87="rxStart"),I87-timingTable[[#This Row],[FRT32_val]],"EMPTY")</f>
        <v>EMPTY</v>
      </c>
    </row>
    <row r="84" spans="1:27" x14ac:dyDescent="0.25">
      <c r="A84" s="14" t="s">
        <v>403</v>
      </c>
      <c r="B84">
        <v>1556336010274</v>
      </c>
      <c r="C84" s="14" t="s">
        <v>4736</v>
      </c>
      <c r="D84">
        <v>124</v>
      </c>
      <c r="E84" s="14" t="s">
        <v>7970</v>
      </c>
      <c r="F84" s="14" t="s">
        <v>4737</v>
      </c>
      <c r="G84" s="14">
        <f>timingTable[[#This Row],[FRT_DEC]]-B83</f>
        <v>1106</v>
      </c>
      <c r="H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INFO]]))),H83)</f>
        <v>54</v>
      </c>
      <c r="I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1557849057</v>
      </c>
      <c r="J84" s="14">
        <f>HEX2DEC(RIGHT(timingTable[[#This Row],[FRT_HEX]],MIN(LEN(timingTable[[#This Row],[FRT_HEX]])-2,8)))</f>
        <v>1557849122</v>
      </c>
      <c r="K84" s="14" t="str">
        <f>IF(timingTable[[#This Row],['[TRACECODE']:.1]]=140,"afterTx","")</f>
        <v/>
      </c>
      <c r="L84" s="14" t="str">
        <f t="shared" si="11"/>
        <v/>
      </c>
      <c r="M84" s="14" t="str">
        <f>IF(AND(H84=H83,K83="afterTx",timingTable[[#This Row],['[TRACECODE']:.1]]=6),"dc","")</f>
        <v/>
      </c>
      <c r="N84" s="14" t="str">
        <f t="shared" si="12"/>
        <v/>
      </c>
      <c r="O84" s="14" t="str">
        <f>IF(timingTable[[#This Row],['[TRACECODE']:.1]]=141,"afterRx","")</f>
        <v/>
      </c>
      <c r="P84" s="14" t="str">
        <f t="shared" si="13"/>
        <v/>
      </c>
      <c r="Q84" s="14" t="str">
        <f t="shared" si="14"/>
        <v/>
      </c>
      <c r="R84" s="14" t="str">
        <f t="shared" si="15"/>
        <v/>
      </c>
      <c r="S84" s="14" t="str">
        <f t="shared" si="16"/>
        <v>EMPTY</v>
      </c>
      <c r="T84" s="14" t="str">
        <f t="shared" si="17"/>
        <v>EMPTY</v>
      </c>
      <c r="U84" s="14" t="str">
        <f t="shared" si="18"/>
        <v>EMPTY</v>
      </c>
      <c r="V84" s="14" t="str">
        <f t="shared" si="19"/>
        <v>EMPTY</v>
      </c>
      <c r="W84" s="14" t="str">
        <f>IF(L84="beforeTx",timingTable[[#This Row],[FRT32_val]]-timingTable[[#This Row],[FRT32_trace]],"EMPTY")</f>
        <v>EMPTY</v>
      </c>
      <c r="X84" s="14" t="str">
        <f t="shared" si="20"/>
        <v>EMPTY</v>
      </c>
      <c r="Y84" s="14" t="str">
        <f t="shared" si="21"/>
        <v>EMPTY</v>
      </c>
      <c r="Z84" s="14" t="str">
        <f>IF(AND(P84="beforeRx",O85="afterRx"),J85-timingTable[[#This Row],[FRT32_trace]],"EMPTY")</f>
        <v>EMPTY</v>
      </c>
      <c r="AA84" s="14" t="str">
        <f>IF(AND(timingTable[[#This Row],[txEnd]]="txEnd",Q88="rxStart"),I88-timingTable[[#This Row],[FRT32_val]],"EMPTY")</f>
        <v>EMPTY</v>
      </c>
    </row>
    <row r="85" spans="1:27" x14ac:dyDescent="0.25">
      <c r="A85" s="14" t="s">
        <v>404</v>
      </c>
      <c r="B85">
        <v>1556336010276</v>
      </c>
      <c r="C85" s="14" t="s">
        <v>4738</v>
      </c>
      <c r="D85">
        <v>124</v>
      </c>
      <c r="E85" s="14" t="s">
        <v>7970</v>
      </c>
      <c r="F85" s="14" t="s">
        <v>3983</v>
      </c>
      <c r="G85" s="14">
        <f>timingTable[[#This Row],[FRT_DEC]]-B84</f>
        <v>2</v>
      </c>
      <c r="H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INFO]]))),H84)</f>
        <v>54</v>
      </c>
      <c r="I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85" s="14">
        <f>HEX2DEC(RIGHT(timingTable[[#This Row],[FRT_HEX]],MIN(LEN(timingTable[[#This Row],[FRT_HEX]])-2,8)))</f>
        <v>1557849124</v>
      </c>
      <c r="K85" s="14" t="str">
        <f>IF(timingTable[[#This Row],['[TRACECODE']:.1]]=140,"afterTx","")</f>
        <v/>
      </c>
      <c r="L85" s="14" t="str">
        <f t="shared" si="11"/>
        <v/>
      </c>
      <c r="M85" s="14" t="str">
        <f>IF(AND(H85=H84,K84="afterTx",timingTable[[#This Row],['[TRACECODE']:.1]]=6),"dc","")</f>
        <v/>
      </c>
      <c r="N85" s="14" t="str">
        <f t="shared" si="12"/>
        <v/>
      </c>
      <c r="O85" s="14" t="str">
        <f>IF(timingTable[[#This Row],['[TRACECODE']:.1]]=141,"afterRx","")</f>
        <v/>
      </c>
      <c r="P85" s="14" t="str">
        <f t="shared" si="13"/>
        <v/>
      </c>
      <c r="Q85" s="14" t="str">
        <f t="shared" si="14"/>
        <v/>
      </c>
      <c r="R85" s="14" t="str">
        <f t="shared" si="15"/>
        <v/>
      </c>
      <c r="S85" s="14" t="str">
        <f t="shared" si="16"/>
        <v>EMPTY</v>
      </c>
      <c r="T85" s="14" t="str">
        <f t="shared" si="17"/>
        <v>EMPTY</v>
      </c>
      <c r="U85" s="14" t="str">
        <f t="shared" si="18"/>
        <v>EMPTY</v>
      </c>
      <c r="V85" s="14" t="str">
        <f t="shared" si="19"/>
        <v>EMPTY</v>
      </c>
      <c r="W85" s="14" t="str">
        <f>IF(L85="beforeTx",timingTable[[#This Row],[FRT32_val]]-timingTable[[#This Row],[FRT32_trace]],"EMPTY")</f>
        <v>EMPTY</v>
      </c>
      <c r="X85" s="14" t="str">
        <f t="shared" si="20"/>
        <v>EMPTY</v>
      </c>
      <c r="Y85" s="14" t="str">
        <f t="shared" si="21"/>
        <v>EMPTY</v>
      </c>
      <c r="Z85" s="14" t="str">
        <f>IF(AND(P85="beforeRx",O86="afterRx"),J86-timingTable[[#This Row],[FRT32_trace]],"EMPTY")</f>
        <v>EMPTY</v>
      </c>
      <c r="AA85" s="14" t="str">
        <f>IF(AND(timingTable[[#This Row],[txEnd]]="txEnd",Q89="rxStart"),I89-timingTable[[#This Row],[FRT32_val]],"EMPTY")</f>
        <v>EMPTY</v>
      </c>
    </row>
    <row r="86" spans="1:27" x14ac:dyDescent="0.25">
      <c r="A86" s="14" t="s">
        <v>412</v>
      </c>
      <c r="B86">
        <v>1556336010387</v>
      </c>
      <c r="C86" s="14" t="s">
        <v>4747</v>
      </c>
      <c r="D86">
        <v>129</v>
      </c>
      <c r="E86" s="14" t="s">
        <v>3734</v>
      </c>
      <c r="F86" s="14" t="s">
        <v>4748</v>
      </c>
      <c r="G86" s="14">
        <f>timingTable[[#This Row],[FRT_DEC]]-B85</f>
        <v>111</v>
      </c>
      <c r="H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INFO]]))),H85)</f>
        <v>54</v>
      </c>
      <c r="I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1557850457</v>
      </c>
      <c r="J86" s="14">
        <f>HEX2DEC(RIGHT(timingTable[[#This Row],[FRT_HEX]],MIN(LEN(timingTable[[#This Row],[FRT_HEX]])-2,8)))</f>
        <v>1557849235</v>
      </c>
      <c r="K86" s="14" t="str">
        <f>IF(timingTable[[#This Row],['[TRACECODE']:.1]]=140,"afterTx","")</f>
        <v/>
      </c>
      <c r="L86" s="14" t="str">
        <f t="shared" si="11"/>
        <v>beforeTx</v>
      </c>
      <c r="M86" s="14" t="str">
        <f>IF(AND(H86=H85,K85="afterTx",timingTable[[#This Row],['[TRACECODE']:.1]]=6),"dc","")</f>
        <v/>
      </c>
      <c r="N86" s="14" t="str">
        <f t="shared" si="12"/>
        <v/>
      </c>
      <c r="O86" s="14" t="str">
        <f>IF(timingTable[[#This Row],['[TRACECODE']:.1]]=141,"afterRx","")</f>
        <v/>
      </c>
      <c r="P86" s="14" t="str">
        <f t="shared" si="13"/>
        <v/>
      </c>
      <c r="Q86" s="14" t="str">
        <f t="shared" si="14"/>
        <v/>
      </c>
      <c r="R86" s="14" t="str">
        <f t="shared" si="15"/>
        <v/>
      </c>
      <c r="S86" s="14">
        <f t="shared" si="16"/>
        <v>722</v>
      </c>
      <c r="T86" s="14" t="str">
        <f t="shared" si="17"/>
        <v>EMPTY</v>
      </c>
      <c r="U86" s="14" t="str">
        <f t="shared" si="18"/>
        <v>EMPTY</v>
      </c>
      <c r="V86" s="14" t="str">
        <f t="shared" si="19"/>
        <v>EMPTY</v>
      </c>
      <c r="W86" s="14">
        <f>IF(L86="beforeTx",timingTable[[#This Row],[FRT32_val]]-timingTable[[#This Row],[FRT32_trace]],"EMPTY")</f>
        <v>1222</v>
      </c>
      <c r="X86" s="14">
        <f t="shared" si="20"/>
        <v>1235</v>
      </c>
      <c r="Y86" s="14" t="str">
        <f t="shared" si="21"/>
        <v>EMPTY</v>
      </c>
      <c r="Z86" s="14" t="str">
        <f>IF(AND(P86="beforeRx",O87="afterRx"),J87-timingTable[[#This Row],[FRT32_trace]],"EMPTY")</f>
        <v>EMPTY</v>
      </c>
      <c r="AA86" s="14" t="str">
        <f>IF(AND(timingTable[[#This Row],[txEnd]]="txEnd",Q90="rxStart"),I90-timingTable[[#This Row],[FRT32_val]],"EMPTY")</f>
        <v>EMPTY</v>
      </c>
    </row>
    <row r="87" spans="1:27" x14ac:dyDescent="0.25">
      <c r="A87" s="14" t="s">
        <v>413</v>
      </c>
      <c r="B87">
        <v>1556336010390</v>
      </c>
      <c r="C87" s="14" t="s">
        <v>4749</v>
      </c>
      <c r="D87">
        <v>129</v>
      </c>
      <c r="E87" s="14" t="s">
        <v>3734</v>
      </c>
      <c r="F87" s="14" t="s">
        <v>3986</v>
      </c>
      <c r="G87" s="14">
        <f>timingTable[[#This Row],[FRT_DEC]]-B86</f>
        <v>3</v>
      </c>
      <c r="H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INFO]]))),H86)</f>
        <v>54</v>
      </c>
      <c r="I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87" s="14">
        <f>HEX2DEC(RIGHT(timingTable[[#This Row],[FRT_HEX]],MIN(LEN(timingTable[[#This Row],[FRT_HEX]])-2,8)))</f>
        <v>1557849238</v>
      </c>
      <c r="K87" s="14" t="str">
        <f>IF(timingTable[[#This Row],['[TRACECODE']:.1]]=140,"afterTx","")</f>
        <v/>
      </c>
      <c r="L87" s="14" t="str">
        <f t="shared" si="11"/>
        <v/>
      </c>
      <c r="M87" s="14" t="str">
        <f>IF(AND(H87=H86,K86="afterTx",timingTable[[#This Row],['[TRACECODE']:.1]]=6),"dc","")</f>
        <v/>
      </c>
      <c r="N87" s="14" t="str">
        <f t="shared" si="12"/>
        <v/>
      </c>
      <c r="O87" s="14" t="str">
        <f>IF(timingTable[[#This Row],['[TRACECODE']:.1]]=141,"afterRx","")</f>
        <v/>
      </c>
      <c r="P87" s="14" t="str">
        <f t="shared" si="13"/>
        <v/>
      </c>
      <c r="Q87" s="14" t="str">
        <f t="shared" si="14"/>
        <v/>
      </c>
      <c r="R87" s="14" t="str">
        <f t="shared" si="15"/>
        <v/>
      </c>
      <c r="S87" s="14" t="str">
        <f t="shared" si="16"/>
        <v>EMPTY</v>
      </c>
      <c r="T87" s="14" t="str">
        <f t="shared" si="17"/>
        <v>EMPTY</v>
      </c>
      <c r="U87" s="14" t="str">
        <f t="shared" si="18"/>
        <v>EMPTY</v>
      </c>
      <c r="V87" s="14" t="str">
        <f t="shared" si="19"/>
        <v>EMPTY</v>
      </c>
      <c r="W87" s="14" t="str">
        <f>IF(L87="beforeTx",timingTable[[#This Row],[FRT32_val]]-timingTable[[#This Row],[FRT32_trace]],"EMPTY")</f>
        <v>EMPTY</v>
      </c>
      <c r="X87" s="14" t="str">
        <f t="shared" si="20"/>
        <v>EMPTY</v>
      </c>
      <c r="Y87" s="14" t="str">
        <f t="shared" si="21"/>
        <v>EMPTY</v>
      </c>
      <c r="Z87" s="14" t="str">
        <f>IF(AND(P87="beforeRx",O88="afterRx"),J88-timingTable[[#This Row],[FRT32_trace]],"EMPTY")</f>
        <v>EMPTY</v>
      </c>
      <c r="AA87" s="14" t="str">
        <f>IF(AND(timingTable[[#This Row],[txEnd]]="txEnd",Q91="rxStart"),I91-timingTable[[#This Row],[FRT32_val]],"EMPTY")</f>
        <v>EMPTY</v>
      </c>
    </row>
    <row r="88" spans="1:27" x14ac:dyDescent="0.25">
      <c r="A88" s="14" t="s">
        <v>414</v>
      </c>
      <c r="B88">
        <v>1556336011622</v>
      </c>
      <c r="C88" s="14" t="s">
        <v>4750</v>
      </c>
      <c r="D88">
        <v>140</v>
      </c>
      <c r="E88" s="14" t="s">
        <v>1107</v>
      </c>
      <c r="F88" s="14" t="s">
        <v>4751</v>
      </c>
      <c r="G88" s="14">
        <f>timingTable[[#This Row],[FRT_DEC]]-B87</f>
        <v>1232</v>
      </c>
      <c r="H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INFO]]))),H87)</f>
        <v>54</v>
      </c>
      <c r="I8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8" s="14">
        <f>HEX2DEC(RIGHT(timingTable[[#This Row],[FRT_HEX]],MIN(LEN(timingTable[[#This Row],[FRT_HEX]])-2,8)))</f>
        <v>1557850470</v>
      </c>
      <c r="K88" s="14" t="str">
        <f>IF(timingTable[[#This Row],['[TRACECODE']:.1]]=140,"afterTx","")</f>
        <v>afterTx</v>
      </c>
      <c r="L88" s="14" t="str">
        <f t="shared" si="11"/>
        <v/>
      </c>
      <c r="M88" s="14" t="str">
        <f>IF(AND(H88=H87,K87="afterTx",timingTable[[#This Row],['[TRACECODE']:.1]]=6),"dc","")</f>
        <v/>
      </c>
      <c r="N88" s="14" t="str">
        <f t="shared" si="12"/>
        <v/>
      </c>
      <c r="O88" s="14" t="str">
        <f>IF(timingTable[[#This Row],['[TRACECODE']:.1]]=141,"afterRx","")</f>
        <v/>
      </c>
      <c r="P88" s="14" t="str">
        <f t="shared" si="13"/>
        <v/>
      </c>
      <c r="Q88" s="14" t="str">
        <f t="shared" si="14"/>
        <v/>
      </c>
      <c r="R88" s="14" t="str">
        <f t="shared" si="15"/>
        <v/>
      </c>
      <c r="S88" s="14" t="str">
        <f t="shared" si="16"/>
        <v>EMPTY</v>
      </c>
      <c r="T88" s="14" t="str">
        <f t="shared" si="17"/>
        <v>EMPTY</v>
      </c>
      <c r="U88" s="14" t="str">
        <f t="shared" si="18"/>
        <v>EMPTY</v>
      </c>
      <c r="V88" s="14" t="str">
        <f t="shared" si="19"/>
        <v>EMPTY</v>
      </c>
      <c r="W88" s="14" t="str">
        <f>IF(L88="beforeTx",timingTable[[#This Row],[FRT32_val]]-timingTable[[#This Row],[FRT32_trace]],"EMPTY")</f>
        <v>EMPTY</v>
      </c>
      <c r="X88" s="14" t="str">
        <f t="shared" si="20"/>
        <v>EMPTY</v>
      </c>
      <c r="Y88" s="14" t="str">
        <f t="shared" si="21"/>
        <v>EMPTY</v>
      </c>
      <c r="Z88" s="14" t="str">
        <f>IF(AND(P88="beforeRx",O89="afterRx"),J89-timingTable[[#This Row],[FRT32_trace]],"EMPTY")</f>
        <v>EMPTY</v>
      </c>
      <c r="AA88" s="14" t="str">
        <f>IF(AND(timingTable[[#This Row],[txEnd]]="txEnd",Q92="rxStart"),I92-timingTable[[#This Row],[FRT32_val]],"EMPTY")</f>
        <v>EMPTY</v>
      </c>
    </row>
    <row r="89" spans="1:27" x14ac:dyDescent="0.25">
      <c r="A89" s="14" t="s">
        <v>417</v>
      </c>
      <c r="B89">
        <v>1556336012951</v>
      </c>
      <c r="C89" s="14" t="s">
        <v>4754</v>
      </c>
      <c r="D89">
        <v>6</v>
      </c>
      <c r="E89" s="14" t="s">
        <v>1108</v>
      </c>
      <c r="F89" s="14" t="s">
        <v>4755</v>
      </c>
      <c r="G89" s="14">
        <f>timingTable[[#This Row],[FRT_DEC]]-B88</f>
        <v>1329</v>
      </c>
      <c r="H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INFO]]))),H88)</f>
        <v>54</v>
      </c>
      <c r="I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1557851179</v>
      </c>
      <c r="J89" s="14">
        <f>HEX2DEC(RIGHT(timingTable[[#This Row],[FRT_HEX]],MIN(LEN(timingTable[[#This Row],[FRT_HEX]])-2,8)))</f>
        <v>1557851799</v>
      </c>
      <c r="K89" s="14" t="str">
        <f>IF(timingTable[[#This Row],['[TRACECODE']:.1]]=140,"afterTx","")</f>
        <v/>
      </c>
      <c r="L89" s="14" t="str">
        <f t="shared" si="11"/>
        <v/>
      </c>
      <c r="M89" s="14" t="str">
        <f>IF(AND(H89=H88,K88="afterTx",timingTable[[#This Row],['[TRACECODE']:.1]]=6),"dc","")</f>
        <v>dc</v>
      </c>
      <c r="N89" s="14" t="str">
        <f t="shared" si="12"/>
        <v/>
      </c>
      <c r="O89" s="14" t="str">
        <f>IF(timingTable[[#This Row],['[TRACECODE']:.1]]=141,"afterRx","")</f>
        <v/>
      </c>
      <c r="P89" s="14" t="str">
        <f t="shared" si="13"/>
        <v/>
      </c>
      <c r="Q89" s="14" t="str">
        <f t="shared" si="14"/>
        <v/>
      </c>
      <c r="R89" s="14" t="str">
        <f t="shared" si="15"/>
        <v/>
      </c>
      <c r="S89" s="14" t="str">
        <f t="shared" si="16"/>
        <v>EMPTY</v>
      </c>
      <c r="T89" s="14" t="str">
        <f t="shared" si="17"/>
        <v>EMPTY</v>
      </c>
      <c r="U89" s="14" t="str">
        <f t="shared" si="18"/>
        <v>EMPTY</v>
      </c>
      <c r="V89" s="14" t="str">
        <f t="shared" si="19"/>
        <v>EMPTY</v>
      </c>
      <c r="W89" s="14" t="str">
        <f>IF(L89="beforeTx",timingTable[[#This Row],[FRT32_val]]-timingTable[[#This Row],[FRT32_trace]],"EMPTY")</f>
        <v>EMPTY</v>
      </c>
      <c r="X89" s="14" t="str">
        <f t="shared" si="20"/>
        <v>EMPTY</v>
      </c>
      <c r="Y89" s="14" t="str">
        <f t="shared" si="21"/>
        <v>EMPTY</v>
      </c>
      <c r="Z89" s="14" t="str">
        <f>IF(AND(P89="beforeRx",O90="afterRx"),J90-timingTable[[#This Row],[FRT32_trace]],"EMPTY")</f>
        <v>EMPTY</v>
      </c>
      <c r="AA89" s="14" t="str">
        <f>IF(AND(timingTable[[#This Row],[txEnd]]="txEnd",Q93="rxStart"),I93-timingTable[[#This Row],[FRT32_val]],"EMPTY")</f>
        <v>EMPTY</v>
      </c>
    </row>
    <row r="90" spans="1:27" x14ac:dyDescent="0.25">
      <c r="A90" s="14" t="s">
        <v>418</v>
      </c>
      <c r="B90">
        <v>1556336012953</v>
      </c>
      <c r="C90" s="14" t="s">
        <v>4756</v>
      </c>
      <c r="D90">
        <v>6</v>
      </c>
      <c r="E90" s="14" t="s">
        <v>1108</v>
      </c>
      <c r="F90" s="14" t="s">
        <v>3987</v>
      </c>
      <c r="G90" s="14">
        <f>timingTable[[#This Row],[FRT_DEC]]-B89</f>
        <v>2</v>
      </c>
      <c r="H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INFO]]))),H89)</f>
        <v>54</v>
      </c>
      <c r="I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90" s="14">
        <f>HEX2DEC(RIGHT(timingTable[[#This Row],[FRT_HEX]],MIN(LEN(timingTable[[#This Row],[FRT_HEX]])-2,8)))</f>
        <v>1557851801</v>
      </c>
      <c r="K90" s="14" t="str">
        <f>IF(timingTable[[#This Row],['[TRACECODE']:.1]]=140,"afterTx","")</f>
        <v/>
      </c>
      <c r="L90" s="14" t="str">
        <f t="shared" si="11"/>
        <v/>
      </c>
      <c r="M90" s="14" t="str">
        <f>IF(AND(H90=H89,K89="afterTx",timingTable[[#This Row],['[TRACECODE']:.1]]=6),"dc","")</f>
        <v/>
      </c>
      <c r="N90" s="14" t="str">
        <f t="shared" si="12"/>
        <v/>
      </c>
      <c r="O90" s="14" t="str">
        <f>IF(timingTable[[#This Row],['[TRACECODE']:.1]]=141,"afterRx","")</f>
        <v/>
      </c>
      <c r="P90" s="14" t="str">
        <f t="shared" si="13"/>
        <v/>
      </c>
      <c r="Q90" s="14" t="str">
        <f t="shared" si="14"/>
        <v/>
      </c>
      <c r="R90" s="14" t="str">
        <f t="shared" si="15"/>
        <v/>
      </c>
      <c r="S90" s="14" t="str">
        <f t="shared" si="16"/>
        <v>EMPTY</v>
      </c>
      <c r="T90" s="14" t="str">
        <f t="shared" si="17"/>
        <v>EMPTY</v>
      </c>
      <c r="U90" s="14" t="str">
        <f t="shared" si="18"/>
        <v>EMPTY</v>
      </c>
      <c r="V90" s="14" t="str">
        <f t="shared" si="19"/>
        <v>EMPTY</v>
      </c>
      <c r="W90" s="14" t="str">
        <f>IF(L90="beforeTx",timingTable[[#This Row],[FRT32_val]]-timingTable[[#This Row],[FRT32_trace]],"EMPTY")</f>
        <v>EMPTY</v>
      </c>
      <c r="X90" s="14" t="str">
        <f t="shared" si="20"/>
        <v>EMPTY</v>
      </c>
      <c r="Y90" s="14" t="str">
        <f t="shared" si="21"/>
        <v>EMPTY</v>
      </c>
      <c r="Z90" s="14" t="str">
        <f>IF(AND(P90="beforeRx",O91="afterRx"),J91-timingTable[[#This Row],[FRT32_trace]],"EMPTY")</f>
        <v>EMPTY</v>
      </c>
      <c r="AA90" s="14" t="str">
        <f>IF(AND(timingTable[[#This Row],[txEnd]]="txEnd",Q94="rxStart"),I94-timingTable[[#This Row],[FRT32_val]],"EMPTY")</f>
        <v>EMPTY</v>
      </c>
    </row>
    <row r="91" spans="1:27" x14ac:dyDescent="0.25">
      <c r="A91" s="14" t="s">
        <v>419</v>
      </c>
      <c r="B91">
        <v>1556336012956</v>
      </c>
      <c r="C91" s="14" t="s">
        <v>4757</v>
      </c>
      <c r="D91">
        <v>122</v>
      </c>
      <c r="E91" s="14" t="s">
        <v>7968</v>
      </c>
      <c r="F91" s="14" t="s">
        <v>4758</v>
      </c>
      <c r="G91" s="14">
        <f>timingTable[[#This Row],[FRT_DEC]]-B90</f>
        <v>3</v>
      </c>
      <c r="H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INFO]]))),H90)</f>
        <v>54</v>
      </c>
      <c r="I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1557851798</v>
      </c>
      <c r="J91" s="14">
        <f>HEX2DEC(RIGHT(timingTable[[#This Row],[FRT_HEX]],MIN(LEN(timingTable[[#This Row],[FRT_HEX]])-2,8)))</f>
        <v>1557851804</v>
      </c>
      <c r="K91" s="14" t="str">
        <f>IF(timingTable[[#This Row],['[TRACECODE']:.1]]=140,"afterTx","")</f>
        <v/>
      </c>
      <c r="L91" s="14" t="str">
        <f t="shared" si="11"/>
        <v/>
      </c>
      <c r="M91" s="14" t="str">
        <f>IF(AND(H91=H90,K90="afterTx",timingTable[[#This Row],['[TRACECODE']:.1]]=6),"dc","")</f>
        <v/>
      </c>
      <c r="N91" s="14" t="str">
        <f t="shared" si="12"/>
        <v>txEnd</v>
      </c>
      <c r="O91" s="14" t="str">
        <f>IF(timingTable[[#This Row],['[TRACECODE']:.1]]=141,"afterRx","")</f>
        <v/>
      </c>
      <c r="P91" s="14" t="str">
        <f t="shared" si="13"/>
        <v/>
      </c>
      <c r="Q91" s="14" t="str">
        <f t="shared" si="14"/>
        <v/>
      </c>
      <c r="R91" s="14" t="str">
        <f t="shared" si="15"/>
        <v/>
      </c>
      <c r="S91" s="14" t="str">
        <f t="shared" si="16"/>
        <v>EMPTY</v>
      </c>
      <c r="T91" s="14">
        <f t="shared" si="17"/>
        <v>781</v>
      </c>
      <c r="U91" s="14" t="str">
        <f t="shared" si="18"/>
        <v>EMPTY</v>
      </c>
      <c r="V91" s="14" t="str">
        <f t="shared" si="19"/>
        <v>EMPTY</v>
      </c>
      <c r="W91" s="14" t="str">
        <f>IF(L91="beforeTx",timingTable[[#This Row],[FRT32_val]]-timingTable[[#This Row],[FRT32_trace]],"EMPTY")</f>
        <v>EMPTY</v>
      </c>
      <c r="X91" s="14" t="str">
        <f t="shared" si="20"/>
        <v>EMPTY</v>
      </c>
      <c r="Y91" s="14" t="str">
        <f t="shared" si="21"/>
        <v>EMPTY</v>
      </c>
      <c r="Z91" s="14" t="str">
        <f>IF(AND(P91="beforeRx",O92="afterRx"),J92-timingTable[[#This Row],[FRT32_trace]],"EMPTY")</f>
        <v>EMPTY</v>
      </c>
      <c r="AA91" s="14">
        <f>IF(AND(timingTable[[#This Row],[txEnd]]="txEnd",Q95="rxStart"),I95-timingTable[[#This Row],[FRT32_val]],"EMPTY")</f>
        <v>1698</v>
      </c>
    </row>
    <row r="92" spans="1:27" x14ac:dyDescent="0.25">
      <c r="A92" s="14" t="s">
        <v>420</v>
      </c>
      <c r="B92">
        <v>1556336012958</v>
      </c>
      <c r="C92" s="14" t="s">
        <v>4759</v>
      </c>
      <c r="D92">
        <v>122</v>
      </c>
      <c r="E92" s="14" t="s">
        <v>7968</v>
      </c>
      <c r="F92" s="14" t="s">
        <v>3988</v>
      </c>
      <c r="G92" s="14">
        <f>timingTable[[#This Row],[FRT_DEC]]-B91</f>
        <v>2</v>
      </c>
      <c r="H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INFO]]))),H91)</f>
        <v>54</v>
      </c>
      <c r="I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92" s="14">
        <f>HEX2DEC(RIGHT(timingTable[[#This Row],[FRT_HEX]],MIN(LEN(timingTable[[#This Row],[FRT_HEX]])-2,8)))</f>
        <v>1557851806</v>
      </c>
      <c r="K92" s="14" t="str">
        <f>IF(timingTable[[#This Row],['[TRACECODE']:.1]]=140,"afterTx","")</f>
        <v/>
      </c>
      <c r="L92" s="14" t="str">
        <f t="shared" si="11"/>
        <v/>
      </c>
      <c r="M92" s="14" t="str">
        <f>IF(AND(H92=H91,K91="afterTx",timingTable[[#This Row],['[TRACECODE']:.1]]=6),"dc","")</f>
        <v/>
      </c>
      <c r="N92" s="14" t="str">
        <f t="shared" si="12"/>
        <v/>
      </c>
      <c r="O92" s="14" t="str">
        <f>IF(timingTable[[#This Row],['[TRACECODE']:.1]]=141,"afterRx","")</f>
        <v/>
      </c>
      <c r="P92" s="14" t="str">
        <f t="shared" si="13"/>
        <v/>
      </c>
      <c r="Q92" s="14" t="str">
        <f t="shared" si="14"/>
        <v/>
      </c>
      <c r="R92" s="14" t="str">
        <f t="shared" si="15"/>
        <v/>
      </c>
      <c r="S92" s="14" t="str">
        <f t="shared" si="16"/>
        <v>EMPTY</v>
      </c>
      <c r="T92" s="14" t="str">
        <f t="shared" si="17"/>
        <v>EMPTY</v>
      </c>
      <c r="U92" s="14" t="str">
        <f t="shared" si="18"/>
        <v>EMPTY</v>
      </c>
      <c r="V92" s="14" t="str">
        <f t="shared" si="19"/>
        <v>EMPTY</v>
      </c>
      <c r="W92" s="14" t="str">
        <f>IF(L92="beforeTx",timingTable[[#This Row],[FRT32_val]]-timingTable[[#This Row],[FRT32_trace]],"EMPTY")</f>
        <v>EMPTY</v>
      </c>
      <c r="X92" s="14" t="str">
        <f t="shared" si="20"/>
        <v>EMPTY</v>
      </c>
      <c r="Y92" s="14" t="str">
        <f t="shared" si="21"/>
        <v>EMPTY</v>
      </c>
      <c r="Z92" s="14" t="str">
        <f>IF(AND(P92="beforeRx",O93="afterRx"),J93-timingTable[[#This Row],[FRT32_trace]],"EMPTY")</f>
        <v>EMPTY</v>
      </c>
      <c r="AA92" s="14" t="str">
        <f>IF(AND(timingTable[[#This Row],[txEnd]]="txEnd",Q96="rxStart"),I96-timingTable[[#This Row],[FRT32_val]],"EMPTY")</f>
        <v>EMPTY</v>
      </c>
    </row>
    <row r="93" spans="1:27" x14ac:dyDescent="0.25">
      <c r="A93" s="14" t="s">
        <v>649</v>
      </c>
      <c r="B93">
        <v>1556336013573</v>
      </c>
      <c r="C93" s="14" t="s">
        <v>4770</v>
      </c>
      <c r="D93">
        <v>130</v>
      </c>
      <c r="E93" s="14" t="s">
        <v>3735</v>
      </c>
      <c r="F93" s="14" t="s">
        <v>4771</v>
      </c>
      <c r="G93" s="14">
        <f>timingTable[[#This Row],[FRT_DEC]]-B92</f>
        <v>615</v>
      </c>
      <c r="H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INFO]]))),H92)</f>
        <v>54</v>
      </c>
      <c r="I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917551</v>
      </c>
      <c r="J93" s="14">
        <f>HEX2DEC(RIGHT(timingTable[[#This Row],[FRT_HEX]],MIN(LEN(timingTable[[#This Row],[FRT_HEX]])-2,8)))</f>
        <v>1557852421</v>
      </c>
      <c r="K93" s="14" t="str">
        <f>IF(timingTable[[#This Row],['[TRACECODE']:.1]]=140,"afterTx","")</f>
        <v/>
      </c>
      <c r="L93" s="14" t="str">
        <f t="shared" si="11"/>
        <v/>
      </c>
      <c r="M93" s="14" t="str">
        <f>IF(AND(H93=H92,K92="afterTx",timingTable[[#This Row],['[TRACECODE']:.1]]=6),"dc","")</f>
        <v/>
      </c>
      <c r="N93" s="14" t="str">
        <f t="shared" si="12"/>
        <v/>
      </c>
      <c r="O93" s="14" t="str">
        <f>IF(timingTable[[#This Row],['[TRACECODE']:.1]]=141,"afterRx","")</f>
        <v/>
      </c>
      <c r="P93" s="14" t="str">
        <f t="shared" si="13"/>
        <v>beforeRx</v>
      </c>
      <c r="Q93" s="14" t="str">
        <f t="shared" si="14"/>
        <v/>
      </c>
      <c r="R93" s="14" t="str">
        <f t="shared" si="15"/>
        <v/>
      </c>
      <c r="S93" s="14" t="str">
        <f t="shared" si="16"/>
        <v>EMPTY</v>
      </c>
      <c r="T93" s="14" t="str">
        <f t="shared" si="17"/>
        <v>EMPTY</v>
      </c>
      <c r="U93" s="14" t="str">
        <f t="shared" si="18"/>
        <v>EMPTY</v>
      </c>
      <c r="V93" s="14" t="str">
        <f t="shared" si="19"/>
        <v>EMPTY</v>
      </c>
      <c r="W93" s="14" t="str">
        <f>IF(L93="beforeTx",timingTable[[#This Row],[FRT32_val]]-timingTable[[#This Row],[FRT32_trace]],"EMPTY")</f>
        <v>EMPTY</v>
      </c>
      <c r="X93" s="14" t="str">
        <f t="shared" si="20"/>
        <v>EMPTY</v>
      </c>
      <c r="Y93" s="14" t="str">
        <f t="shared" si="21"/>
        <v>EMPTY</v>
      </c>
      <c r="Z93" s="14">
        <f>IF(AND(P93="beforeRx",O94="afterRx"),J94-timingTable[[#This Row],[FRT32_trace]],"EMPTY")</f>
        <v>158</v>
      </c>
      <c r="AA93" s="14" t="str">
        <f>IF(AND(timingTable[[#This Row],[txEnd]]="txEnd",Q97="rxStart"),I97-timingTable[[#This Row],[FRT32_val]],"EMPTY")</f>
        <v>EMPTY</v>
      </c>
    </row>
    <row r="94" spans="1:27" x14ac:dyDescent="0.25">
      <c r="A94" s="14" t="s">
        <v>429</v>
      </c>
      <c r="B94">
        <v>1556336013731</v>
      </c>
      <c r="C94" s="14" t="s">
        <v>4772</v>
      </c>
      <c r="D94">
        <v>141</v>
      </c>
      <c r="E94" s="14" t="s">
        <v>1109</v>
      </c>
      <c r="F94" s="14" t="s">
        <v>4773</v>
      </c>
      <c r="G94" s="14">
        <f>timingTable[[#This Row],[FRT_DEC]]-B93</f>
        <v>158</v>
      </c>
      <c r="H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INFO]]))),H93)</f>
        <v>54</v>
      </c>
      <c r="I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4" s="14">
        <f>HEX2DEC(RIGHT(timingTable[[#This Row],[FRT_HEX]],MIN(LEN(timingTable[[#This Row],[FRT_HEX]])-2,8)))</f>
        <v>1557852579</v>
      </c>
      <c r="K94" s="14" t="str">
        <f>IF(timingTable[[#This Row],['[TRACECODE']:.1]]=140,"afterTx","")</f>
        <v/>
      </c>
      <c r="L94" s="14" t="str">
        <f t="shared" si="11"/>
        <v/>
      </c>
      <c r="M94" s="14" t="str">
        <f>IF(AND(H94=H93,K93="afterTx",timingTable[[#This Row],['[TRACECODE']:.1]]=6),"dc","")</f>
        <v/>
      </c>
      <c r="N94" s="14" t="str">
        <f t="shared" si="12"/>
        <v/>
      </c>
      <c r="O94" s="14" t="str">
        <f>IF(timingTable[[#This Row],['[TRACECODE']:.1]]=141,"afterRx","")</f>
        <v>afterRx</v>
      </c>
      <c r="P94" s="14" t="str">
        <f t="shared" si="13"/>
        <v/>
      </c>
      <c r="Q94" s="14" t="str">
        <f t="shared" si="14"/>
        <v/>
      </c>
      <c r="R94" s="14" t="str">
        <f t="shared" si="15"/>
        <v/>
      </c>
      <c r="S94" s="14" t="str">
        <f t="shared" si="16"/>
        <v>EMPTY</v>
      </c>
      <c r="T94" s="14" t="str">
        <f t="shared" si="17"/>
        <v>EMPTY</v>
      </c>
      <c r="U94" s="14" t="str">
        <f t="shared" si="18"/>
        <v>EMPTY</v>
      </c>
      <c r="V94" s="14" t="str">
        <f t="shared" si="19"/>
        <v>EMPTY</v>
      </c>
      <c r="W94" s="14" t="str">
        <f>IF(L94="beforeTx",timingTable[[#This Row],[FRT32_val]]-timingTable[[#This Row],[FRT32_trace]],"EMPTY")</f>
        <v>EMPTY</v>
      </c>
      <c r="X94" s="14" t="str">
        <f t="shared" si="20"/>
        <v>EMPTY</v>
      </c>
      <c r="Y94" s="14" t="str">
        <f t="shared" si="21"/>
        <v>EMPTY</v>
      </c>
      <c r="Z94" s="14" t="str">
        <f>IF(AND(P94="beforeRx",O95="afterRx"),J95-timingTable[[#This Row],[FRT32_trace]],"EMPTY")</f>
        <v>EMPTY</v>
      </c>
      <c r="AA94" s="14" t="str">
        <f>IF(AND(timingTable[[#This Row],[txEnd]]="txEnd",Q98="rxStart"),I98-timingTable[[#This Row],[FRT32_val]],"EMPTY")</f>
        <v>EMPTY</v>
      </c>
    </row>
    <row r="95" spans="1:27" x14ac:dyDescent="0.25">
      <c r="A95" s="14" t="s">
        <v>655</v>
      </c>
      <c r="B95">
        <v>1556336015050</v>
      </c>
      <c r="C95" s="14" t="s">
        <v>4780</v>
      </c>
      <c r="D95">
        <v>123</v>
      </c>
      <c r="E95" s="14" t="s">
        <v>7969</v>
      </c>
      <c r="F95" s="14" t="s">
        <v>4781</v>
      </c>
      <c r="G95" s="14">
        <f>timingTable[[#This Row],[FRT_DEC]]-B94</f>
        <v>1319</v>
      </c>
      <c r="H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INFO]]))),H94)</f>
        <v>54</v>
      </c>
      <c r="I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1557853496</v>
      </c>
      <c r="J95" s="14">
        <f>HEX2DEC(RIGHT(timingTable[[#This Row],[FRT_HEX]],MIN(LEN(timingTable[[#This Row],[FRT_HEX]])-2,8)))</f>
        <v>1557853898</v>
      </c>
      <c r="K95" s="14" t="str">
        <f>IF(timingTable[[#This Row],['[TRACECODE']:.1]]=140,"afterTx","")</f>
        <v/>
      </c>
      <c r="L95" s="14" t="str">
        <f t="shared" si="11"/>
        <v/>
      </c>
      <c r="M95" s="14" t="str">
        <f>IF(AND(H95=H94,K94="afterTx",timingTable[[#This Row],['[TRACECODE']:.1]]=6),"dc","")</f>
        <v/>
      </c>
      <c r="N95" s="14" t="str">
        <f t="shared" si="12"/>
        <v/>
      </c>
      <c r="O95" s="14" t="str">
        <f>IF(timingTable[[#This Row],['[TRACECODE']:.1]]=141,"afterRx","")</f>
        <v/>
      </c>
      <c r="P95" s="14" t="str">
        <f t="shared" si="13"/>
        <v/>
      </c>
      <c r="Q95" s="14" t="str">
        <f t="shared" si="14"/>
        <v>rxStart</v>
      </c>
      <c r="R95" s="14" t="str">
        <f t="shared" si="15"/>
        <v/>
      </c>
      <c r="S95" s="14" t="str">
        <f t="shared" si="16"/>
        <v>EMPTY</v>
      </c>
      <c r="T95" s="14" t="str">
        <f t="shared" si="17"/>
        <v>EMPTY</v>
      </c>
      <c r="U95" s="14" t="str">
        <f t="shared" si="18"/>
        <v>EMPTY</v>
      </c>
      <c r="V95" s="14" t="str">
        <f t="shared" si="19"/>
        <v>EMPTY</v>
      </c>
      <c r="W95" s="14" t="str">
        <f>IF(L95="beforeTx",timingTable[[#This Row],[FRT32_val]]-timingTable[[#This Row],[FRT32_trace]],"EMPTY")</f>
        <v>EMPTY</v>
      </c>
      <c r="X95" s="14" t="str">
        <f t="shared" si="20"/>
        <v>EMPTY</v>
      </c>
      <c r="Y95" s="14" t="str">
        <f t="shared" si="21"/>
        <v>EMPTY</v>
      </c>
      <c r="Z95" s="14" t="str">
        <f>IF(AND(P95="beforeRx",O96="afterRx"),J96-timingTable[[#This Row],[FRT32_trace]],"EMPTY")</f>
        <v>EMPTY</v>
      </c>
      <c r="AA95" s="14" t="str">
        <f>IF(AND(timingTable[[#This Row],[txEnd]]="txEnd",Q99="rxStart"),I99-timingTable[[#This Row],[FRT32_val]],"EMPTY")</f>
        <v>EMPTY</v>
      </c>
    </row>
    <row r="96" spans="1:27" x14ac:dyDescent="0.25">
      <c r="A96" s="14" t="s">
        <v>431</v>
      </c>
      <c r="B96">
        <v>1556336015052</v>
      </c>
      <c r="C96" s="14" t="s">
        <v>4782</v>
      </c>
      <c r="D96">
        <v>123</v>
      </c>
      <c r="E96" s="14" t="s">
        <v>7969</v>
      </c>
      <c r="F96" s="14" t="s">
        <v>3982</v>
      </c>
      <c r="G96" s="14">
        <f>timingTable[[#This Row],[FRT_DEC]]-B95</f>
        <v>2</v>
      </c>
      <c r="H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INFO]]))),H95)</f>
        <v>54</v>
      </c>
      <c r="I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96" s="14">
        <f>HEX2DEC(RIGHT(timingTable[[#This Row],[FRT_HEX]],MIN(LEN(timingTable[[#This Row],[FRT_HEX]])-2,8)))</f>
        <v>1557853900</v>
      </c>
      <c r="K96" s="14" t="str">
        <f>IF(timingTable[[#This Row],['[TRACECODE']:.1]]=140,"afterTx","")</f>
        <v/>
      </c>
      <c r="L96" s="14" t="str">
        <f t="shared" si="11"/>
        <v/>
      </c>
      <c r="M96" s="14" t="str">
        <f>IF(AND(H96=H95,K95="afterTx",timingTable[[#This Row],['[TRACECODE']:.1]]=6),"dc","")</f>
        <v/>
      </c>
      <c r="N96" s="14" t="str">
        <f t="shared" si="12"/>
        <v/>
      </c>
      <c r="O96" s="14" t="str">
        <f>IF(timingTable[[#This Row],['[TRACECODE']:.1]]=141,"afterRx","")</f>
        <v/>
      </c>
      <c r="P96" s="14" t="str">
        <f t="shared" si="13"/>
        <v/>
      </c>
      <c r="Q96" s="14" t="str">
        <f t="shared" si="14"/>
        <v/>
      </c>
      <c r="R96" s="14" t="str">
        <f t="shared" si="15"/>
        <v/>
      </c>
      <c r="S96" s="14" t="str">
        <f t="shared" si="16"/>
        <v>EMPTY</v>
      </c>
      <c r="T96" s="14" t="str">
        <f t="shared" si="17"/>
        <v>EMPTY</v>
      </c>
      <c r="U96" s="14" t="str">
        <f t="shared" si="18"/>
        <v>EMPTY</v>
      </c>
      <c r="V96" s="14" t="str">
        <f t="shared" si="19"/>
        <v>EMPTY</v>
      </c>
      <c r="W96" s="14" t="str">
        <f>IF(L96="beforeTx",timingTable[[#This Row],[FRT32_val]]-timingTable[[#This Row],[FRT32_trace]],"EMPTY")</f>
        <v>EMPTY</v>
      </c>
      <c r="X96" s="14" t="str">
        <f t="shared" si="20"/>
        <v>EMPTY</v>
      </c>
      <c r="Y96" s="14" t="str">
        <f t="shared" si="21"/>
        <v>EMPTY</v>
      </c>
      <c r="Z96" s="14" t="str">
        <f>IF(AND(P96="beforeRx",O97="afterRx"),J97-timingTable[[#This Row],[FRT32_trace]],"EMPTY")</f>
        <v>EMPTY</v>
      </c>
      <c r="AA96" s="14" t="str">
        <f>IF(AND(timingTable[[#This Row],[txEnd]]="txEnd",Q100="rxStart"),I100-timingTable[[#This Row],[FRT32_val]],"EMPTY")</f>
        <v>EMPTY</v>
      </c>
    </row>
    <row r="97" spans="1:27" x14ac:dyDescent="0.25">
      <c r="A97" s="14" t="s">
        <v>860</v>
      </c>
      <c r="B97">
        <v>1556336016145</v>
      </c>
      <c r="C97" s="14" t="s">
        <v>4809</v>
      </c>
      <c r="D97">
        <v>124</v>
      </c>
      <c r="E97" s="14" t="s">
        <v>7970</v>
      </c>
      <c r="F97" s="14" t="s">
        <v>4810</v>
      </c>
      <c r="G97" s="14">
        <f>timingTable[[#This Row],[FRT_DEC]]-B96</f>
        <v>1093</v>
      </c>
      <c r="H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INFO]]))),H96)</f>
        <v>54</v>
      </c>
      <c r="I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1557854924</v>
      </c>
      <c r="J97" s="14">
        <f>HEX2DEC(RIGHT(timingTable[[#This Row],[FRT_HEX]],MIN(LEN(timingTable[[#This Row],[FRT_HEX]])-2,8)))</f>
        <v>1557854993</v>
      </c>
      <c r="K97" s="14" t="str">
        <f>IF(timingTable[[#This Row],['[TRACECODE']:.1]]=140,"afterTx","")</f>
        <v/>
      </c>
      <c r="L97" s="14" t="str">
        <f t="shared" si="11"/>
        <v/>
      </c>
      <c r="M97" s="14" t="str">
        <f>IF(AND(H97=H96,K96="afterTx",timingTable[[#This Row],['[TRACECODE']:.1]]=6),"dc","")</f>
        <v/>
      </c>
      <c r="N97" s="14" t="str">
        <f t="shared" si="12"/>
        <v/>
      </c>
      <c r="O97" s="14" t="str">
        <f>IF(timingTable[[#This Row],['[TRACECODE']:.1]]=141,"afterRx","")</f>
        <v/>
      </c>
      <c r="P97" s="14" t="str">
        <f t="shared" si="13"/>
        <v/>
      </c>
      <c r="Q97" s="14" t="str">
        <f t="shared" si="14"/>
        <v/>
      </c>
      <c r="R97" s="14" t="str">
        <f t="shared" si="15"/>
        <v>rxEnd</v>
      </c>
      <c r="S97" s="14" t="str">
        <f t="shared" si="16"/>
        <v>EMPTY</v>
      </c>
      <c r="T97" s="14" t="str">
        <f t="shared" si="17"/>
        <v>EMPTY</v>
      </c>
      <c r="U97" s="14">
        <f t="shared" si="18"/>
        <v>1000</v>
      </c>
      <c r="V97" s="14">
        <f t="shared" si="19"/>
        <v>1721</v>
      </c>
      <c r="W97" s="14" t="str">
        <f>IF(L97="beforeTx",timingTable[[#This Row],[FRT32_val]]-timingTable[[#This Row],[FRT32_trace]],"EMPTY")</f>
        <v>EMPTY</v>
      </c>
      <c r="X97" s="14" t="str">
        <f t="shared" si="20"/>
        <v>EMPTY</v>
      </c>
      <c r="Y97" s="14">
        <f t="shared" si="21"/>
        <v>195</v>
      </c>
      <c r="Z97" s="14" t="str">
        <f>IF(AND(P97="beforeRx",O98="afterRx"),J98-timingTable[[#This Row],[FRT32_trace]],"EMPTY")</f>
        <v>EMPTY</v>
      </c>
      <c r="AA97" s="14" t="str">
        <f>IF(AND(timingTable[[#This Row],[txEnd]]="txEnd",Q101="rxStart"),I101-timingTable[[#This Row],[FRT32_val]],"EMPTY")</f>
        <v>EMPTY</v>
      </c>
    </row>
    <row r="98" spans="1:27" x14ac:dyDescent="0.25">
      <c r="A98" s="14" t="s">
        <v>839</v>
      </c>
      <c r="B98">
        <v>1556336016147</v>
      </c>
      <c r="C98" s="14" t="s">
        <v>4811</v>
      </c>
      <c r="D98">
        <v>124</v>
      </c>
      <c r="E98" s="14" t="s">
        <v>7970</v>
      </c>
      <c r="F98" s="14" t="s">
        <v>3983</v>
      </c>
      <c r="G98" s="14">
        <f>timingTable[[#This Row],[FRT_DEC]]-B97</f>
        <v>2</v>
      </c>
      <c r="H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INFO]]))),H97)</f>
        <v>54</v>
      </c>
      <c r="I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98" s="14">
        <f>HEX2DEC(RIGHT(timingTable[[#This Row],[FRT_HEX]],MIN(LEN(timingTable[[#This Row],[FRT_HEX]])-2,8)))</f>
        <v>1557854995</v>
      </c>
      <c r="K98" s="14" t="str">
        <f>IF(timingTable[[#This Row],['[TRACECODE']:.1]]=140,"afterTx","")</f>
        <v/>
      </c>
      <c r="L98" s="14" t="str">
        <f t="shared" si="11"/>
        <v/>
      </c>
      <c r="M98" s="14" t="str">
        <f>IF(AND(H98=H97,K97="afterTx",timingTable[[#This Row],['[TRACECODE']:.1]]=6),"dc","")</f>
        <v/>
      </c>
      <c r="N98" s="14" t="str">
        <f t="shared" si="12"/>
        <v/>
      </c>
      <c r="O98" s="14" t="str">
        <f>IF(timingTable[[#This Row],['[TRACECODE']:.1]]=141,"afterRx","")</f>
        <v/>
      </c>
      <c r="P98" s="14" t="str">
        <f t="shared" si="13"/>
        <v/>
      </c>
      <c r="Q98" s="14" t="str">
        <f t="shared" si="14"/>
        <v/>
      </c>
      <c r="R98" s="14" t="str">
        <f t="shared" si="15"/>
        <v/>
      </c>
      <c r="S98" s="14" t="str">
        <f t="shared" si="16"/>
        <v>EMPTY</v>
      </c>
      <c r="T98" s="14" t="str">
        <f t="shared" si="17"/>
        <v>EMPTY</v>
      </c>
      <c r="U98" s="14" t="str">
        <f t="shared" si="18"/>
        <v>EMPTY</v>
      </c>
      <c r="V98" s="14" t="str">
        <f t="shared" si="19"/>
        <v>EMPTY</v>
      </c>
      <c r="W98" s="14" t="str">
        <f>IF(L98="beforeTx",timingTable[[#This Row],[FRT32_val]]-timingTable[[#This Row],[FRT32_trace]],"EMPTY")</f>
        <v>EMPTY</v>
      </c>
      <c r="X98" s="14" t="str">
        <f t="shared" si="20"/>
        <v>EMPTY</v>
      </c>
      <c r="Y98" s="14" t="str">
        <f t="shared" si="21"/>
        <v>EMPTY</v>
      </c>
      <c r="Z98" s="14" t="str">
        <f>IF(AND(P98="beforeRx",O99="afterRx"),J99-timingTable[[#This Row],[FRT32_trace]],"EMPTY")</f>
        <v>EMPTY</v>
      </c>
      <c r="AA98" s="14" t="str">
        <f>IF(AND(timingTable[[#This Row],[txEnd]]="txEnd",Q102="rxStart"),I102-timingTable[[#This Row],[FRT32_val]],"EMPTY")</f>
        <v>EMPTY</v>
      </c>
    </row>
    <row r="99" spans="1:27" x14ac:dyDescent="0.25">
      <c r="A99" s="14" t="s">
        <v>451</v>
      </c>
      <c r="B99">
        <v>1556336016271</v>
      </c>
      <c r="C99" s="14" t="s">
        <v>4822</v>
      </c>
      <c r="D99">
        <v>129</v>
      </c>
      <c r="E99" s="14" t="s">
        <v>3734</v>
      </c>
      <c r="F99" s="14" t="s">
        <v>4823</v>
      </c>
      <c r="G99" s="14">
        <f>timingTable[[#This Row],[FRT_DEC]]-B98</f>
        <v>124</v>
      </c>
      <c r="H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INFO]]))),H98)</f>
        <v>54</v>
      </c>
      <c r="I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1557855924</v>
      </c>
      <c r="J99" s="14">
        <f>HEX2DEC(RIGHT(timingTable[[#This Row],[FRT_HEX]],MIN(LEN(timingTable[[#This Row],[FRT_HEX]])-2,8)))</f>
        <v>1557855119</v>
      </c>
      <c r="K99" s="14" t="str">
        <f>IF(timingTable[[#This Row],['[TRACECODE']:.1]]=140,"afterTx","")</f>
        <v/>
      </c>
      <c r="L99" s="14" t="str">
        <f t="shared" si="11"/>
        <v>beforeTx</v>
      </c>
      <c r="M99" s="14" t="str">
        <f>IF(AND(H99=H98,K98="afterTx",timingTable[[#This Row],['[TRACECODE']:.1]]=6),"dc","")</f>
        <v/>
      </c>
      <c r="N99" s="14" t="str">
        <f t="shared" si="12"/>
        <v/>
      </c>
      <c r="O99" s="14" t="str">
        <f>IF(timingTable[[#This Row],['[TRACECODE']:.1]]=141,"afterRx","")</f>
        <v/>
      </c>
      <c r="P99" s="14" t="str">
        <f t="shared" si="13"/>
        <v/>
      </c>
      <c r="Q99" s="14" t="str">
        <f t="shared" si="14"/>
        <v/>
      </c>
      <c r="R99" s="14" t="str">
        <f t="shared" si="15"/>
        <v/>
      </c>
      <c r="S99" s="14">
        <f t="shared" si="16"/>
        <v>721</v>
      </c>
      <c r="T99" s="14" t="str">
        <f t="shared" si="17"/>
        <v>EMPTY</v>
      </c>
      <c r="U99" s="14" t="str">
        <f t="shared" si="18"/>
        <v>EMPTY</v>
      </c>
      <c r="V99" s="14" t="str">
        <f t="shared" si="19"/>
        <v>EMPTY</v>
      </c>
      <c r="W99" s="14">
        <f>IF(L99="beforeTx",timingTable[[#This Row],[FRT32_val]]-timingTable[[#This Row],[FRT32_trace]],"EMPTY")</f>
        <v>805</v>
      </c>
      <c r="X99" s="14">
        <f t="shared" si="20"/>
        <v>817</v>
      </c>
      <c r="Y99" s="14" t="str">
        <f t="shared" si="21"/>
        <v>EMPTY</v>
      </c>
      <c r="Z99" s="14" t="str">
        <f>IF(AND(P99="beforeRx",O100="afterRx"),J100-timingTable[[#This Row],[FRT32_trace]],"EMPTY")</f>
        <v>EMPTY</v>
      </c>
      <c r="AA99" s="14" t="str">
        <f>IF(AND(timingTable[[#This Row],[txEnd]]="txEnd",Q103="rxStart"),I103-timingTable[[#This Row],[FRT32_val]],"EMPTY")</f>
        <v>EMPTY</v>
      </c>
    </row>
    <row r="100" spans="1:27" x14ac:dyDescent="0.25">
      <c r="A100" s="14" t="s">
        <v>452</v>
      </c>
      <c r="B100">
        <v>1556336016275</v>
      </c>
      <c r="C100" s="14" t="s">
        <v>4824</v>
      </c>
      <c r="D100">
        <v>129</v>
      </c>
      <c r="E100" s="14" t="s">
        <v>3734</v>
      </c>
      <c r="F100" s="14" t="s">
        <v>3986</v>
      </c>
      <c r="G100" s="14">
        <f>timingTable[[#This Row],[FRT_DEC]]-B99</f>
        <v>4</v>
      </c>
      <c r="H1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INFO]]))),H99)</f>
        <v>54</v>
      </c>
      <c r="I1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00" s="14">
        <f>HEX2DEC(RIGHT(timingTable[[#This Row],[FRT_HEX]],MIN(LEN(timingTable[[#This Row],[FRT_HEX]])-2,8)))</f>
        <v>1557855123</v>
      </c>
      <c r="K100" s="14" t="str">
        <f>IF(timingTable[[#This Row],['[TRACECODE']:.1]]=140,"afterTx","")</f>
        <v/>
      </c>
      <c r="L100" s="14" t="str">
        <f t="shared" si="11"/>
        <v/>
      </c>
      <c r="M100" s="14" t="str">
        <f>IF(AND(H100=H99,K99="afterTx",timingTable[[#This Row],['[TRACECODE']:.1]]=6),"dc","")</f>
        <v/>
      </c>
      <c r="N100" s="14" t="str">
        <f t="shared" si="12"/>
        <v/>
      </c>
      <c r="O100" s="14" t="str">
        <f>IF(timingTable[[#This Row],['[TRACECODE']:.1]]=141,"afterRx","")</f>
        <v/>
      </c>
      <c r="P100" s="14" t="str">
        <f t="shared" si="13"/>
        <v/>
      </c>
      <c r="Q100" s="14" t="str">
        <f t="shared" si="14"/>
        <v/>
      </c>
      <c r="R100" s="14" t="str">
        <f t="shared" si="15"/>
        <v/>
      </c>
      <c r="S100" s="14" t="str">
        <f t="shared" si="16"/>
        <v>EMPTY</v>
      </c>
      <c r="T100" s="14" t="str">
        <f t="shared" si="17"/>
        <v>EMPTY</v>
      </c>
      <c r="U100" s="14" t="str">
        <f t="shared" si="18"/>
        <v>EMPTY</v>
      </c>
      <c r="V100" s="14" t="str">
        <f t="shared" si="19"/>
        <v>EMPTY</v>
      </c>
      <c r="W100" s="14" t="str">
        <f>IF(L100="beforeTx",timingTable[[#This Row],[FRT32_val]]-timingTable[[#This Row],[FRT32_trace]],"EMPTY")</f>
        <v>EMPTY</v>
      </c>
      <c r="X100" s="14" t="str">
        <f t="shared" si="20"/>
        <v>EMPTY</v>
      </c>
      <c r="Y100" s="14" t="str">
        <f t="shared" si="21"/>
        <v>EMPTY</v>
      </c>
      <c r="Z100" s="14" t="str">
        <f>IF(AND(P100="beforeRx",O101="afterRx"),J101-timingTable[[#This Row],[FRT32_trace]],"EMPTY")</f>
        <v>EMPTY</v>
      </c>
      <c r="AA100" s="14" t="str">
        <f>IF(AND(timingTable[[#This Row],[txEnd]]="txEnd",Q104="rxStart"),I104-timingTable[[#This Row],[FRT32_val]],"EMPTY")</f>
        <v>EMPTY</v>
      </c>
    </row>
    <row r="101" spans="1:27" x14ac:dyDescent="0.25">
      <c r="A101" s="14" t="s">
        <v>453</v>
      </c>
      <c r="B101">
        <v>1556336017088</v>
      </c>
      <c r="C101" s="14" t="s">
        <v>4825</v>
      </c>
      <c r="D101">
        <v>140</v>
      </c>
      <c r="E101" s="14" t="s">
        <v>1107</v>
      </c>
      <c r="F101" s="14" t="s">
        <v>4751</v>
      </c>
      <c r="G101" s="14">
        <f>timingTable[[#This Row],[FRT_DEC]]-B100</f>
        <v>813</v>
      </c>
      <c r="H1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INFO]]))),H100)</f>
        <v>54</v>
      </c>
      <c r="I1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1" s="14">
        <f>HEX2DEC(RIGHT(timingTable[[#This Row],[FRT_HEX]],MIN(LEN(timingTable[[#This Row],[FRT_HEX]])-2,8)))</f>
        <v>1557855936</v>
      </c>
      <c r="K101" s="14" t="str">
        <f>IF(timingTable[[#This Row],['[TRACECODE']:.1]]=140,"afterTx","")</f>
        <v>afterTx</v>
      </c>
      <c r="L101" s="14" t="str">
        <f t="shared" si="11"/>
        <v/>
      </c>
      <c r="M101" s="14" t="str">
        <f>IF(AND(H101=H100,K100="afterTx",timingTable[[#This Row],['[TRACECODE']:.1]]=6),"dc","")</f>
        <v/>
      </c>
      <c r="N101" s="14" t="str">
        <f t="shared" si="12"/>
        <v/>
      </c>
      <c r="O101" s="14" t="str">
        <f>IF(timingTable[[#This Row],['[TRACECODE']:.1]]=141,"afterRx","")</f>
        <v/>
      </c>
      <c r="P101" s="14" t="str">
        <f t="shared" si="13"/>
        <v/>
      </c>
      <c r="Q101" s="14" t="str">
        <f t="shared" si="14"/>
        <v/>
      </c>
      <c r="R101" s="14" t="str">
        <f t="shared" si="15"/>
        <v/>
      </c>
      <c r="S101" s="14" t="str">
        <f t="shared" si="16"/>
        <v>EMPTY</v>
      </c>
      <c r="T101" s="14" t="str">
        <f t="shared" si="17"/>
        <v>EMPTY</v>
      </c>
      <c r="U101" s="14" t="str">
        <f t="shared" si="18"/>
        <v>EMPTY</v>
      </c>
      <c r="V101" s="14" t="str">
        <f t="shared" si="19"/>
        <v>EMPTY</v>
      </c>
      <c r="W101" s="14" t="str">
        <f>IF(L101="beforeTx",timingTable[[#This Row],[FRT32_val]]-timingTable[[#This Row],[FRT32_trace]],"EMPTY")</f>
        <v>EMPTY</v>
      </c>
      <c r="X101" s="14" t="str">
        <f t="shared" si="20"/>
        <v>EMPTY</v>
      </c>
      <c r="Y101" s="14" t="str">
        <f t="shared" si="21"/>
        <v>EMPTY</v>
      </c>
      <c r="Z101" s="14" t="str">
        <f>IF(AND(P101="beforeRx",O102="afterRx"),J102-timingTable[[#This Row],[FRT32_trace]],"EMPTY")</f>
        <v>EMPTY</v>
      </c>
      <c r="AA101" s="14" t="str">
        <f>IF(AND(timingTable[[#This Row],[txEnd]]="txEnd",Q105="rxStart"),I105-timingTable[[#This Row],[FRT32_val]],"EMPTY")</f>
        <v>EMPTY</v>
      </c>
    </row>
    <row r="102" spans="1:27" x14ac:dyDescent="0.25">
      <c r="A102" s="14" t="s">
        <v>456</v>
      </c>
      <c r="B102">
        <v>1556336018417</v>
      </c>
      <c r="C102" s="14" t="s">
        <v>4828</v>
      </c>
      <c r="D102">
        <v>6</v>
      </c>
      <c r="E102" s="14" t="s">
        <v>1108</v>
      </c>
      <c r="F102" s="14" t="s">
        <v>4829</v>
      </c>
      <c r="G102" s="14">
        <f>timingTable[[#This Row],[FRT_DEC]]-B101</f>
        <v>1329</v>
      </c>
      <c r="H1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INFO]]))),H101)</f>
        <v>54</v>
      </c>
      <c r="I1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1557856645</v>
      </c>
      <c r="J102" s="14">
        <f>HEX2DEC(RIGHT(timingTable[[#This Row],[FRT_HEX]],MIN(LEN(timingTable[[#This Row],[FRT_HEX]])-2,8)))</f>
        <v>1557857265</v>
      </c>
      <c r="K102" s="14" t="str">
        <f>IF(timingTable[[#This Row],['[TRACECODE']:.1]]=140,"afterTx","")</f>
        <v/>
      </c>
      <c r="L102" s="14" t="str">
        <f t="shared" si="11"/>
        <v/>
      </c>
      <c r="M102" s="14" t="str">
        <f>IF(AND(H102=H101,K101="afterTx",timingTable[[#This Row],['[TRACECODE']:.1]]=6),"dc","")</f>
        <v>dc</v>
      </c>
      <c r="N102" s="14" t="str">
        <f t="shared" si="12"/>
        <v/>
      </c>
      <c r="O102" s="14" t="str">
        <f>IF(timingTable[[#This Row],['[TRACECODE']:.1]]=141,"afterRx","")</f>
        <v/>
      </c>
      <c r="P102" s="14" t="str">
        <f t="shared" si="13"/>
        <v/>
      </c>
      <c r="Q102" s="14" t="str">
        <f t="shared" si="14"/>
        <v/>
      </c>
      <c r="R102" s="14" t="str">
        <f t="shared" si="15"/>
        <v/>
      </c>
      <c r="S102" s="14" t="str">
        <f t="shared" si="16"/>
        <v>EMPTY</v>
      </c>
      <c r="T102" s="14" t="str">
        <f t="shared" si="17"/>
        <v>EMPTY</v>
      </c>
      <c r="U102" s="14" t="str">
        <f t="shared" si="18"/>
        <v>EMPTY</v>
      </c>
      <c r="V102" s="14" t="str">
        <f t="shared" si="19"/>
        <v>EMPTY</v>
      </c>
      <c r="W102" s="14" t="str">
        <f>IF(L102="beforeTx",timingTable[[#This Row],[FRT32_val]]-timingTable[[#This Row],[FRT32_trace]],"EMPTY")</f>
        <v>EMPTY</v>
      </c>
      <c r="X102" s="14" t="str">
        <f t="shared" si="20"/>
        <v>EMPTY</v>
      </c>
      <c r="Y102" s="14" t="str">
        <f t="shared" si="21"/>
        <v>EMPTY</v>
      </c>
      <c r="Z102" s="14" t="str">
        <f>IF(AND(P102="beforeRx",O103="afterRx"),J103-timingTable[[#This Row],[FRT32_trace]],"EMPTY")</f>
        <v>EMPTY</v>
      </c>
      <c r="AA102" s="14" t="str">
        <f>IF(AND(timingTable[[#This Row],[txEnd]]="txEnd",Q106="rxStart"),I106-timingTable[[#This Row],[FRT32_val]],"EMPTY")</f>
        <v>EMPTY</v>
      </c>
    </row>
    <row r="103" spans="1:27" x14ac:dyDescent="0.25">
      <c r="A103" s="14" t="s">
        <v>457</v>
      </c>
      <c r="B103">
        <v>1556336018419</v>
      </c>
      <c r="C103" s="14" t="s">
        <v>4830</v>
      </c>
      <c r="D103">
        <v>6</v>
      </c>
      <c r="E103" s="14" t="s">
        <v>1108</v>
      </c>
      <c r="F103" s="14" t="s">
        <v>3987</v>
      </c>
      <c r="G103" s="14">
        <f>timingTable[[#This Row],[FRT_DEC]]-B102</f>
        <v>2</v>
      </c>
      <c r="H1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INFO]]))),H102)</f>
        <v>54</v>
      </c>
      <c r="I1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03" s="14">
        <f>HEX2DEC(RIGHT(timingTable[[#This Row],[FRT_HEX]],MIN(LEN(timingTable[[#This Row],[FRT_HEX]])-2,8)))</f>
        <v>1557857267</v>
      </c>
      <c r="K103" s="14" t="str">
        <f>IF(timingTable[[#This Row],['[TRACECODE']:.1]]=140,"afterTx","")</f>
        <v/>
      </c>
      <c r="L103" s="14" t="str">
        <f t="shared" si="11"/>
        <v/>
      </c>
      <c r="M103" s="14" t="str">
        <f>IF(AND(H103=H102,K102="afterTx",timingTable[[#This Row],['[TRACECODE']:.1]]=6),"dc","")</f>
        <v/>
      </c>
      <c r="N103" s="14" t="str">
        <f t="shared" si="12"/>
        <v/>
      </c>
      <c r="O103" s="14" t="str">
        <f>IF(timingTable[[#This Row],['[TRACECODE']:.1]]=141,"afterRx","")</f>
        <v/>
      </c>
      <c r="P103" s="14" t="str">
        <f t="shared" si="13"/>
        <v/>
      </c>
      <c r="Q103" s="14" t="str">
        <f t="shared" si="14"/>
        <v/>
      </c>
      <c r="R103" s="14" t="str">
        <f t="shared" si="15"/>
        <v/>
      </c>
      <c r="S103" s="14" t="str">
        <f t="shared" si="16"/>
        <v>EMPTY</v>
      </c>
      <c r="T103" s="14" t="str">
        <f t="shared" si="17"/>
        <v>EMPTY</v>
      </c>
      <c r="U103" s="14" t="str">
        <f t="shared" si="18"/>
        <v>EMPTY</v>
      </c>
      <c r="V103" s="14" t="str">
        <f t="shared" si="19"/>
        <v>EMPTY</v>
      </c>
      <c r="W103" s="14" t="str">
        <f>IF(L103="beforeTx",timingTable[[#This Row],[FRT32_val]]-timingTable[[#This Row],[FRT32_trace]],"EMPTY")</f>
        <v>EMPTY</v>
      </c>
      <c r="X103" s="14" t="str">
        <f t="shared" si="20"/>
        <v>EMPTY</v>
      </c>
      <c r="Y103" s="14" t="str">
        <f t="shared" si="21"/>
        <v>EMPTY</v>
      </c>
      <c r="Z103" s="14" t="str">
        <f>IF(AND(P103="beforeRx",O104="afterRx"),J104-timingTable[[#This Row],[FRT32_trace]],"EMPTY")</f>
        <v>EMPTY</v>
      </c>
      <c r="AA103" s="14" t="str">
        <f>IF(AND(timingTable[[#This Row],[txEnd]]="txEnd",Q107="rxStart"),I107-timingTable[[#This Row],[FRT32_val]],"EMPTY")</f>
        <v>EMPTY</v>
      </c>
    </row>
    <row r="104" spans="1:27" x14ac:dyDescent="0.25">
      <c r="A104" s="14" t="s">
        <v>458</v>
      </c>
      <c r="B104">
        <v>1556336018422</v>
      </c>
      <c r="C104" s="14" t="s">
        <v>4831</v>
      </c>
      <c r="D104">
        <v>122</v>
      </c>
      <c r="E104" s="14" t="s">
        <v>7968</v>
      </c>
      <c r="F104" s="14" t="s">
        <v>4832</v>
      </c>
      <c r="G104" s="14">
        <f>timingTable[[#This Row],[FRT_DEC]]-B103</f>
        <v>3</v>
      </c>
      <c r="H1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INFO]]))),H103)</f>
        <v>54</v>
      </c>
      <c r="I1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1557857264</v>
      </c>
      <c r="J104" s="14">
        <f>HEX2DEC(RIGHT(timingTable[[#This Row],[FRT_HEX]],MIN(LEN(timingTable[[#This Row],[FRT_HEX]])-2,8)))</f>
        <v>1557857270</v>
      </c>
      <c r="K104" s="14" t="str">
        <f>IF(timingTable[[#This Row],['[TRACECODE']:.1]]=140,"afterTx","")</f>
        <v/>
      </c>
      <c r="L104" s="14" t="str">
        <f t="shared" si="11"/>
        <v/>
      </c>
      <c r="M104" s="14" t="str">
        <f>IF(AND(H104=H103,K103="afterTx",timingTable[[#This Row],['[TRACECODE']:.1]]=6),"dc","")</f>
        <v/>
      </c>
      <c r="N104" s="14" t="str">
        <f t="shared" si="12"/>
        <v>txEnd</v>
      </c>
      <c r="O104" s="14" t="str">
        <f>IF(timingTable[[#This Row],['[TRACECODE']:.1]]=141,"afterRx","")</f>
        <v/>
      </c>
      <c r="P104" s="14" t="str">
        <f t="shared" si="13"/>
        <v/>
      </c>
      <c r="Q104" s="14" t="str">
        <f t="shared" si="14"/>
        <v/>
      </c>
      <c r="R104" s="14" t="str">
        <f t="shared" si="15"/>
        <v/>
      </c>
      <c r="S104" s="14" t="str">
        <f t="shared" si="16"/>
        <v>EMPTY</v>
      </c>
      <c r="T104" s="14" t="str">
        <f t="shared" si="17"/>
        <v>EMPTY</v>
      </c>
      <c r="U104" s="14" t="str">
        <f t="shared" si="18"/>
        <v>EMPTY</v>
      </c>
      <c r="V104" s="14" t="str">
        <f t="shared" si="19"/>
        <v>EMPTY</v>
      </c>
      <c r="W104" s="14" t="str">
        <f>IF(L104="beforeTx",timingTable[[#This Row],[FRT32_val]]-timingTable[[#This Row],[FRT32_trace]],"EMPTY")</f>
        <v>EMPTY</v>
      </c>
      <c r="X104" s="14" t="str">
        <f t="shared" si="20"/>
        <v>EMPTY</v>
      </c>
      <c r="Y104" s="14" t="str">
        <f t="shared" si="21"/>
        <v>EMPTY</v>
      </c>
      <c r="Z104" s="14" t="str">
        <f>IF(AND(P104="beforeRx",O105="afterRx"),J105-timingTable[[#This Row],[FRT32_trace]],"EMPTY")</f>
        <v>EMPTY</v>
      </c>
      <c r="AA104" s="14" t="str">
        <f>IF(AND(timingTable[[#This Row],[txEnd]]="txEnd",Q108="rxStart"),I108-timingTable[[#This Row],[FRT32_val]],"EMPTY")</f>
        <v>EMPTY</v>
      </c>
    </row>
    <row r="105" spans="1:27" x14ac:dyDescent="0.25">
      <c r="A105" s="14" t="s">
        <v>459</v>
      </c>
      <c r="B105">
        <v>1556336018425</v>
      </c>
      <c r="C105" s="14" t="s">
        <v>4833</v>
      </c>
      <c r="D105">
        <v>122</v>
      </c>
      <c r="E105" s="14" t="s">
        <v>7968</v>
      </c>
      <c r="F105" s="14" t="s">
        <v>3988</v>
      </c>
      <c r="G105" s="14">
        <f>timingTable[[#This Row],[FRT_DEC]]-B104</f>
        <v>3</v>
      </c>
      <c r="H1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INFO]]))),H104)</f>
        <v>54</v>
      </c>
      <c r="I1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05" s="14">
        <f>HEX2DEC(RIGHT(timingTable[[#This Row],[FRT_HEX]],MIN(LEN(timingTable[[#This Row],[FRT_HEX]])-2,8)))</f>
        <v>1557857273</v>
      </c>
      <c r="K105" s="14" t="str">
        <f>IF(timingTable[[#This Row],['[TRACECODE']:.1]]=140,"afterTx","")</f>
        <v/>
      </c>
      <c r="L105" s="14" t="str">
        <f t="shared" si="11"/>
        <v/>
      </c>
      <c r="M105" s="14" t="str">
        <f>IF(AND(H105=H104,K104="afterTx",timingTable[[#This Row],['[TRACECODE']:.1]]=6),"dc","")</f>
        <v/>
      </c>
      <c r="N105" s="14" t="str">
        <f t="shared" si="12"/>
        <v/>
      </c>
      <c r="O105" s="14" t="str">
        <f>IF(timingTable[[#This Row],['[TRACECODE']:.1]]=141,"afterRx","")</f>
        <v/>
      </c>
      <c r="P105" s="14" t="str">
        <f t="shared" si="13"/>
        <v/>
      </c>
      <c r="Q105" s="14" t="str">
        <f t="shared" si="14"/>
        <v/>
      </c>
      <c r="R105" s="14" t="str">
        <f t="shared" si="15"/>
        <v/>
      </c>
      <c r="S105" s="14" t="str">
        <f t="shared" si="16"/>
        <v>EMPTY</v>
      </c>
      <c r="T105" s="14" t="str">
        <f t="shared" si="17"/>
        <v>EMPTY</v>
      </c>
      <c r="U105" s="14" t="str">
        <f t="shared" si="18"/>
        <v>EMPTY</v>
      </c>
      <c r="V105" s="14" t="str">
        <f t="shared" si="19"/>
        <v>EMPTY</v>
      </c>
      <c r="W105" s="14" t="str">
        <f>IF(L105="beforeTx",timingTable[[#This Row],[FRT32_val]]-timingTable[[#This Row],[FRT32_trace]],"EMPTY")</f>
        <v>EMPTY</v>
      </c>
      <c r="X105" s="14" t="str">
        <f t="shared" si="20"/>
        <v>EMPTY</v>
      </c>
      <c r="Y105" s="14" t="str">
        <f t="shared" si="21"/>
        <v>EMPTY</v>
      </c>
      <c r="Z105" s="14" t="str">
        <f>IF(AND(P105="beforeRx",O106="afterRx"),J106-timingTable[[#This Row],[FRT32_trace]],"EMPTY")</f>
        <v>EMPTY</v>
      </c>
      <c r="AA105" s="14" t="str">
        <f>IF(AND(timingTable[[#This Row],[txEnd]]="txEnd",Q109="rxStart"),I109-timingTable[[#This Row],[FRT32_val]],"EMPTY")</f>
        <v>EMPTY</v>
      </c>
    </row>
    <row r="106" spans="1:27" x14ac:dyDescent="0.25">
      <c r="A106" s="14" t="s">
        <v>511</v>
      </c>
      <c r="B106">
        <v>1556336976796</v>
      </c>
      <c r="C106" s="14" t="s">
        <v>4894</v>
      </c>
      <c r="D106">
        <v>131</v>
      </c>
      <c r="E106" s="14" t="s">
        <v>1106</v>
      </c>
      <c r="F106" s="14" t="s">
        <v>4040</v>
      </c>
      <c r="G106" s="14">
        <f>timingTable[[#This Row],[FRT_DEC]]-B105</f>
        <v>958371</v>
      </c>
      <c r="H1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INFO]]))),H105)</f>
        <v>55</v>
      </c>
      <c r="I10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6" s="14">
        <f>HEX2DEC(RIGHT(timingTable[[#This Row],[FRT_HEX]],MIN(LEN(timingTable[[#This Row],[FRT_HEX]])-2,8)))</f>
        <v>1558815644</v>
      </c>
      <c r="K106" s="14" t="str">
        <f>IF(timingTable[[#This Row],['[TRACECODE']:.1]]=140,"afterTx","")</f>
        <v/>
      </c>
      <c r="L106" s="14" t="str">
        <f t="shared" si="11"/>
        <v/>
      </c>
      <c r="M106" s="14" t="str">
        <f>IF(AND(H106=H105,K105="afterTx",timingTable[[#This Row],['[TRACECODE']:.1]]=6),"dc","")</f>
        <v/>
      </c>
      <c r="N106" s="14" t="str">
        <f t="shared" si="12"/>
        <v/>
      </c>
      <c r="O106" s="14" t="str">
        <f>IF(timingTable[[#This Row],['[TRACECODE']:.1]]=141,"afterRx","")</f>
        <v/>
      </c>
      <c r="P106" s="14" t="str">
        <f t="shared" si="13"/>
        <v/>
      </c>
      <c r="Q106" s="14" t="str">
        <f t="shared" si="14"/>
        <v/>
      </c>
      <c r="R106" s="14" t="str">
        <f t="shared" si="15"/>
        <v/>
      </c>
      <c r="S106" s="14" t="str">
        <f t="shared" si="16"/>
        <v>EMPTY</v>
      </c>
      <c r="T106" s="14" t="str">
        <f t="shared" si="17"/>
        <v>EMPTY</v>
      </c>
      <c r="U106" s="14" t="str">
        <f t="shared" si="18"/>
        <v>EMPTY</v>
      </c>
      <c r="V106" s="14" t="str">
        <f t="shared" si="19"/>
        <v>EMPTY</v>
      </c>
      <c r="W106" s="14" t="str">
        <f>IF(L106="beforeTx",timingTable[[#This Row],[FRT32_val]]-timingTable[[#This Row],[FRT32_trace]],"EMPTY")</f>
        <v>EMPTY</v>
      </c>
      <c r="X106" s="14" t="str">
        <f t="shared" si="20"/>
        <v>EMPTY</v>
      </c>
      <c r="Y106" s="14" t="str">
        <f t="shared" si="21"/>
        <v>EMPTY</v>
      </c>
      <c r="Z106" s="14" t="str">
        <f>IF(AND(P106="beforeRx",O107="afterRx"),J107-timingTable[[#This Row],[FRT32_trace]],"EMPTY")</f>
        <v>EMPTY</v>
      </c>
      <c r="AA106" s="14" t="str">
        <f>IF(AND(timingTable[[#This Row],[txEnd]]="txEnd",Q110="rxStart"),I110-timingTable[[#This Row],[FRT32_val]],"EMPTY")</f>
        <v>EMPTY</v>
      </c>
    </row>
    <row r="107" spans="1:27" x14ac:dyDescent="0.25">
      <c r="A107" s="14" t="s">
        <v>659</v>
      </c>
      <c r="B107">
        <v>1556336976837</v>
      </c>
      <c r="C107" s="14" t="s">
        <v>4896</v>
      </c>
      <c r="D107">
        <v>129</v>
      </c>
      <c r="E107" s="14" t="s">
        <v>3734</v>
      </c>
      <c r="F107" s="14" t="s">
        <v>4897</v>
      </c>
      <c r="G107" s="14">
        <f>timingTable[[#This Row],[FRT_DEC]]-B106</f>
        <v>41</v>
      </c>
      <c r="H1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INFO]]))),H106)</f>
        <v>55</v>
      </c>
      <c r="I1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1558816574</v>
      </c>
      <c r="J107" s="14">
        <f>HEX2DEC(RIGHT(timingTable[[#This Row],[FRT_HEX]],MIN(LEN(timingTable[[#This Row],[FRT_HEX]])-2,8)))</f>
        <v>1558815685</v>
      </c>
      <c r="K107" s="14" t="str">
        <f>IF(timingTable[[#This Row],['[TRACECODE']:.1]]=140,"afterTx","")</f>
        <v/>
      </c>
      <c r="L107" s="14" t="str">
        <f t="shared" si="11"/>
        <v>beforeTx</v>
      </c>
      <c r="M107" s="14" t="str">
        <f>IF(AND(H107=H106,K106="afterTx",timingTable[[#This Row],['[TRACECODE']:.1]]=6),"dc","")</f>
        <v/>
      </c>
      <c r="N107" s="14" t="str">
        <f t="shared" si="12"/>
        <v/>
      </c>
      <c r="O107" s="14" t="str">
        <f>IF(timingTable[[#This Row],['[TRACECODE']:.1]]=141,"afterRx","")</f>
        <v/>
      </c>
      <c r="P107" s="14" t="str">
        <f t="shared" si="13"/>
        <v/>
      </c>
      <c r="Q107" s="14" t="str">
        <f t="shared" si="14"/>
        <v/>
      </c>
      <c r="R107" s="14" t="str">
        <f t="shared" si="15"/>
        <v/>
      </c>
      <c r="S107" s="14">
        <f t="shared" si="16"/>
        <v>719</v>
      </c>
      <c r="T107" s="14" t="str">
        <f t="shared" si="17"/>
        <v>EMPTY</v>
      </c>
      <c r="U107" s="14" t="str">
        <f t="shared" si="18"/>
        <v>EMPTY</v>
      </c>
      <c r="V107" s="14" t="str">
        <f t="shared" si="19"/>
        <v>EMPTY</v>
      </c>
      <c r="W107" s="14">
        <f>IF(L107="beforeTx",timingTable[[#This Row],[FRT32_val]]-timingTable[[#This Row],[FRT32_trace]],"EMPTY")</f>
        <v>889</v>
      </c>
      <c r="X107" s="14">
        <f t="shared" si="20"/>
        <v>908</v>
      </c>
      <c r="Y107" s="14" t="str">
        <f t="shared" si="21"/>
        <v>EMPTY</v>
      </c>
      <c r="Z107" s="14" t="str">
        <f>IF(AND(P107="beforeRx",O108="afterRx"),J108-timingTable[[#This Row],[FRT32_trace]],"EMPTY")</f>
        <v>EMPTY</v>
      </c>
      <c r="AA107" s="14" t="str">
        <f>IF(AND(timingTable[[#This Row],[txEnd]]="txEnd",Q111="rxStart"),I111-timingTable[[#This Row],[FRT32_val]],"EMPTY")</f>
        <v>EMPTY</v>
      </c>
    </row>
    <row r="108" spans="1:27" x14ac:dyDescent="0.25">
      <c r="A108" s="14" t="s">
        <v>512</v>
      </c>
      <c r="B108">
        <v>1556336976841</v>
      </c>
      <c r="C108" s="14" t="s">
        <v>4898</v>
      </c>
      <c r="D108">
        <v>129</v>
      </c>
      <c r="E108" s="14" t="s">
        <v>3734</v>
      </c>
      <c r="F108" s="14" t="s">
        <v>3986</v>
      </c>
      <c r="G108" s="14">
        <f>timingTable[[#This Row],[FRT_DEC]]-B107</f>
        <v>4</v>
      </c>
      <c r="H1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INFO]]))),H107)</f>
        <v>55</v>
      </c>
      <c r="I1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08" s="14">
        <f>HEX2DEC(RIGHT(timingTable[[#This Row],[FRT_HEX]],MIN(LEN(timingTable[[#This Row],[FRT_HEX]])-2,8)))</f>
        <v>1558815689</v>
      </c>
      <c r="K108" s="14" t="str">
        <f>IF(timingTable[[#This Row],['[TRACECODE']:.1]]=140,"afterTx","")</f>
        <v/>
      </c>
      <c r="L108" s="14" t="str">
        <f t="shared" si="11"/>
        <v/>
      </c>
      <c r="M108" s="14" t="str">
        <f>IF(AND(H108=H107,K107="afterTx",timingTable[[#This Row],['[TRACECODE']:.1]]=6),"dc","")</f>
        <v/>
      </c>
      <c r="N108" s="14" t="str">
        <f t="shared" si="12"/>
        <v/>
      </c>
      <c r="O108" s="14" t="str">
        <f>IF(timingTable[[#This Row],['[TRACECODE']:.1]]=141,"afterRx","")</f>
        <v/>
      </c>
      <c r="P108" s="14" t="str">
        <f t="shared" si="13"/>
        <v/>
      </c>
      <c r="Q108" s="14" t="str">
        <f t="shared" si="14"/>
        <v/>
      </c>
      <c r="R108" s="14" t="str">
        <f t="shared" si="15"/>
        <v/>
      </c>
      <c r="S108" s="14" t="str">
        <f t="shared" si="16"/>
        <v>EMPTY</v>
      </c>
      <c r="T108" s="14" t="str">
        <f t="shared" si="17"/>
        <v>EMPTY</v>
      </c>
      <c r="U108" s="14" t="str">
        <f t="shared" si="18"/>
        <v>EMPTY</v>
      </c>
      <c r="V108" s="14" t="str">
        <f t="shared" si="19"/>
        <v>EMPTY</v>
      </c>
      <c r="W108" s="14" t="str">
        <f>IF(L108="beforeTx",timingTable[[#This Row],[FRT32_val]]-timingTable[[#This Row],[FRT32_trace]],"EMPTY")</f>
        <v>EMPTY</v>
      </c>
      <c r="X108" s="14" t="str">
        <f t="shared" si="20"/>
        <v>EMPTY</v>
      </c>
      <c r="Y108" s="14" t="str">
        <f t="shared" si="21"/>
        <v>EMPTY</v>
      </c>
      <c r="Z108" s="14" t="str">
        <f>IF(AND(P108="beforeRx",O109="afterRx"),J109-timingTable[[#This Row],[FRT32_trace]],"EMPTY")</f>
        <v>EMPTY</v>
      </c>
      <c r="AA108" s="14" t="str">
        <f>IF(AND(timingTable[[#This Row],[txEnd]]="txEnd",Q112="rxStart"),I112-timingTable[[#This Row],[FRT32_val]],"EMPTY")</f>
        <v>EMPTY</v>
      </c>
    </row>
    <row r="109" spans="1:27" x14ac:dyDescent="0.25">
      <c r="A109" s="14" t="s">
        <v>513</v>
      </c>
      <c r="B109">
        <v>1556336977745</v>
      </c>
      <c r="C109" s="14" t="s">
        <v>4899</v>
      </c>
      <c r="D109">
        <v>140</v>
      </c>
      <c r="E109" s="14" t="s">
        <v>1107</v>
      </c>
      <c r="F109" s="14" t="s">
        <v>4900</v>
      </c>
      <c r="G109" s="14">
        <f>timingTable[[#This Row],[FRT_DEC]]-B108</f>
        <v>904</v>
      </c>
      <c r="H1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INFO]]))),H108)</f>
        <v>55</v>
      </c>
      <c r="I1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9" s="14">
        <f>HEX2DEC(RIGHT(timingTable[[#This Row],[FRT_HEX]],MIN(LEN(timingTable[[#This Row],[FRT_HEX]])-2,8)))</f>
        <v>1558816593</v>
      </c>
      <c r="K109" s="14" t="str">
        <f>IF(timingTable[[#This Row],['[TRACECODE']:.1]]=140,"afterTx","")</f>
        <v>afterTx</v>
      </c>
      <c r="L109" s="14" t="str">
        <f t="shared" si="11"/>
        <v/>
      </c>
      <c r="M109" s="14" t="str">
        <f>IF(AND(H109=H108,K108="afterTx",timingTable[[#This Row],['[TRACECODE']:.1]]=6),"dc","")</f>
        <v/>
      </c>
      <c r="N109" s="14" t="str">
        <f t="shared" si="12"/>
        <v/>
      </c>
      <c r="O109" s="14" t="str">
        <f>IF(timingTable[[#This Row],['[TRACECODE']:.1]]=141,"afterRx","")</f>
        <v/>
      </c>
      <c r="P109" s="14" t="str">
        <f t="shared" si="13"/>
        <v/>
      </c>
      <c r="Q109" s="14" t="str">
        <f t="shared" si="14"/>
        <v/>
      </c>
      <c r="R109" s="14" t="str">
        <f t="shared" si="15"/>
        <v/>
      </c>
      <c r="S109" s="14" t="str">
        <f t="shared" si="16"/>
        <v>EMPTY</v>
      </c>
      <c r="T109" s="14" t="str">
        <f t="shared" si="17"/>
        <v>EMPTY</v>
      </c>
      <c r="U109" s="14" t="str">
        <f t="shared" si="18"/>
        <v>EMPTY</v>
      </c>
      <c r="V109" s="14" t="str">
        <f t="shared" si="19"/>
        <v>EMPTY</v>
      </c>
      <c r="W109" s="14" t="str">
        <f>IF(L109="beforeTx",timingTable[[#This Row],[FRT32_val]]-timingTable[[#This Row],[FRT32_trace]],"EMPTY")</f>
        <v>EMPTY</v>
      </c>
      <c r="X109" s="14" t="str">
        <f t="shared" si="20"/>
        <v>EMPTY</v>
      </c>
      <c r="Y109" s="14" t="str">
        <f t="shared" si="21"/>
        <v>EMPTY</v>
      </c>
      <c r="Z109" s="14" t="str">
        <f>IF(AND(P109="beforeRx",O110="afterRx"),J110-timingTable[[#This Row],[FRT32_trace]],"EMPTY")</f>
        <v>EMPTY</v>
      </c>
      <c r="AA109" s="14" t="str">
        <f>IF(AND(timingTable[[#This Row],[txEnd]]="txEnd",Q113="rxStart"),I113-timingTable[[#This Row],[FRT32_val]],"EMPTY")</f>
        <v>EMPTY</v>
      </c>
    </row>
    <row r="110" spans="1:27" x14ac:dyDescent="0.25">
      <c r="A110" s="14" t="s">
        <v>660</v>
      </c>
      <c r="B110">
        <v>1556336980835</v>
      </c>
      <c r="C110" s="14" t="s">
        <v>4901</v>
      </c>
      <c r="D110">
        <v>6</v>
      </c>
      <c r="E110" s="14" t="s">
        <v>1108</v>
      </c>
      <c r="F110" s="14" t="s">
        <v>4902</v>
      </c>
      <c r="G110" s="14">
        <f>timingTable[[#This Row],[FRT_DEC]]-B109</f>
        <v>3090</v>
      </c>
      <c r="H1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INFO]]))),H109)</f>
        <v>55</v>
      </c>
      <c r="I1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1558817293</v>
      </c>
      <c r="J110" s="14">
        <f>HEX2DEC(RIGHT(timingTable[[#This Row],[FRT_HEX]],MIN(LEN(timingTable[[#This Row],[FRT_HEX]])-2,8)))</f>
        <v>1558819683</v>
      </c>
      <c r="K110" s="14" t="str">
        <f>IF(timingTable[[#This Row],['[TRACECODE']:.1]]=140,"afterTx","")</f>
        <v/>
      </c>
      <c r="L110" s="14" t="str">
        <f t="shared" si="11"/>
        <v/>
      </c>
      <c r="M110" s="14" t="str">
        <f>IF(AND(H110=H109,K109="afterTx",timingTable[[#This Row],['[TRACECODE']:.1]]=6),"dc","")</f>
        <v>dc</v>
      </c>
      <c r="N110" s="14" t="str">
        <f t="shared" si="12"/>
        <v/>
      </c>
      <c r="O110" s="14" t="str">
        <f>IF(timingTable[[#This Row],['[TRACECODE']:.1]]=141,"afterRx","")</f>
        <v/>
      </c>
      <c r="P110" s="14" t="str">
        <f t="shared" si="13"/>
        <v/>
      </c>
      <c r="Q110" s="14" t="str">
        <f t="shared" si="14"/>
        <v/>
      </c>
      <c r="R110" s="14" t="str">
        <f t="shared" si="15"/>
        <v/>
      </c>
      <c r="S110" s="14" t="str">
        <f t="shared" si="16"/>
        <v>EMPTY</v>
      </c>
      <c r="T110" s="14" t="str">
        <f t="shared" si="17"/>
        <v>EMPTY</v>
      </c>
      <c r="U110" s="14" t="str">
        <f t="shared" si="18"/>
        <v>EMPTY</v>
      </c>
      <c r="V110" s="14" t="str">
        <f t="shared" si="19"/>
        <v>EMPTY</v>
      </c>
      <c r="W110" s="14" t="str">
        <f>IF(L110="beforeTx",timingTable[[#This Row],[FRT32_val]]-timingTable[[#This Row],[FRT32_trace]],"EMPTY")</f>
        <v>EMPTY</v>
      </c>
      <c r="X110" s="14" t="str">
        <f t="shared" si="20"/>
        <v>EMPTY</v>
      </c>
      <c r="Y110" s="14" t="str">
        <f t="shared" si="21"/>
        <v>EMPTY</v>
      </c>
      <c r="Z110" s="14" t="str">
        <f>IF(AND(P110="beforeRx",O111="afterRx"),J111-timingTable[[#This Row],[FRT32_trace]],"EMPTY")</f>
        <v>EMPTY</v>
      </c>
      <c r="AA110" s="14" t="str">
        <f>IF(AND(timingTable[[#This Row],[txEnd]]="txEnd",Q114="rxStart"),I114-timingTable[[#This Row],[FRT32_val]],"EMPTY")</f>
        <v>EMPTY</v>
      </c>
    </row>
    <row r="111" spans="1:27" x14ac:dyDescent="0.25">
      <c r="A111" s="14" t="s">
        <v>661</v>
      </c>
      <c r="B111">
        <v>1556336980837</v>
      </c>
      <c r="C111" s="14" t="s">
        <v>4903</v>
      </c>
      <c r="D111">
        <v>6</v>
      </c>
      <c r="E111" s="14" t="s">
        <v>1108</v>
      </c>
      <c r="F111" s="14" t="s">
        <v>3987</v>
      </c>
      <c r="G111" s="14">
        <f>timingTable[[#This Row],[FRT_DEC]]-B110</f>
        <v>2</v>
      </c>
      <c r="H1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INFO]]))),H110)</f>
        <v>55</v>
      </c>
      <c r="I1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11" s="14">
        <f>HEX2DEC(RIGHT(timingTable[[#This Row],[FRT_HEX]],MIN(LEN(timingTable[[#This Row],[FRT_HEX]])-2,8)))</f>
        <v>1558819685</v>
      </c>
      <c r="K111" s="14" t="str">
        <f>IF(timingTable[[#This Row],['[TRACECODE']:.1]]=140,"afterTx","")</f>
        <v/>
      </c>
      <c r="L111" s="14" t="str">
        <f t="shared" si="11"/>
        <v/>
      </c>
      <c r="M111" s="14" t="str">
        <f>IF(AND(H111=H110,K110="afterTx",timingTable[[#This Row],['[TRACECODE']:.1]]=6),"dc","")</f>
        <v/>
      </c>
      <c r="N111" s="14" t="str">
        <f t="shared" si="12"/>
        <v/>
      </c>
      <c r="O111" s="14" t="str">
        <f>IF(timingTable[[#This Row],['[TRACECODE']:.1]]=141,"afterRx","")</f>
        <v/>
      </c>
      <c r="P111" s="14" t="str">
        <f t="shared" si="13"/>
        <v/>
      </c>
      <c r="Q111" s="14" t="str">
        <f t="shared" si="14"/>
        <v/>
      </c>
      <c r="R111" s="14" t="str">
        <f t="shared" si="15"/>
        <v/>
      </c>
      <c r="S111" s="14" t="str">
        <f t="shared" si="16"/>
        <v>EMPTY</v>
      </c>
      <c r="T111" s="14" t="str">
        <f t="shared" si="17"/>
        <v>EMPTY</v>
      </c>
      <c r="U111" s="14" t="str">
        <f t="shared" si="18"/>
        <v>EMPTY</v>
      </c>
      <c r="V111" s="14" t="str">
        <f t="shared" si="19"/>
        <v>EMPTY</v>
      </c>
      <c r="W111" s="14" t="str">
        <f>IF(L111="beforeTx",timingTable[[#This Row],[FRT32_val]]-timingTable[[#This Row],[FRT32_trace]],"EMPTY")</f>
        <v>EMPTY</v>
      </c>
      <c r="X111" s="14" t="str">
        <f t="shared" si="20"/>
        <v>EMPTY</v>
      </c>
      <c r="Y111" s="14" t="str">
        <f t="shared" si="21"/>
        <v>EMPTY</v>
      </c>
      <c r="Z111" s="14" t="str">
        <f>IF(AND(P111="beforeRx",O112="afterRx"),J112-timingTable[[#This Row],[FRT32_trace]],"EMPTY")</f>
        <v>EMPTY</v>
      </c>
      <c r="AA111" s="14" t="str">
        <f>IF(AND(timingTable[[#This Row],[txEnd]]="txEnd",Q115="rxStart"),I115-timingTable[[#This Row],[FRT32_val]],"EMPTY")</f>
        <v>EMPTY</v>
      </c>
    </row>
    <row r="112" spans="1:27" x14ac:dyDescent="0.25">
      <c r="A112" s="14" t="s">
        <v>662</v>
      </c>
      <c r="B112">
        <v>1556336980840</v>
      </c>
      <c r="C112" s="14" t="s">
        <v>4904</v>
      </c>
      <c r="D112">
        <v>122</v>
      </c>
      <c r="E112" s="14" t="s">
        <v>7968</v>
      </c>
      <c r="F112" s="14" t="s">
        <v>4905</v>
      </c>
      <c r="G112" s="14">
        <f>timingTable[[#This Row],[FRT_DEC]]-B111</f>
        <v>3</v>
      </c>
      <c r="H1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INFO]]))),H111)</f>
        <v>55</v>
      </c>
      <c r="I1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1558819628</v>
      </c>
      <c r="J112" s="14">
        <f>HEX2DEC(RIGHT(timingTable[[#This Row],[FRT_HEX]],MIN(LEN(timingTable[[#This Row],[FRT_HEX]])-2,8)))</f>
        <v>1558819688</v>
      </c>
      <c r="K112" s="14" t="str">
        <f>IF(timingTable[[#This Row],['[TRACECODE']:.1]]=140,"afterTx","")</f>
        <v/>
      </c>
      <c r="L112" s="14" t="str">
        <f t="shared" si="11"/>
        <v/>
      </c>
      <c r="M112" s="14" t="str">
        <f>IF(AND(H112=H111,K111="afterTx",timingTable[[#This Row],['[TRACECODE']:.1]]=6),"dc","")</f>
        <v/>
      </c>
      <c r="N112" s="14" t="str">
        <f t="shared" si="12"/>
        <v>txEnd</v>
      </c>
      <c r="O112" s="14" t="str">
        <f>IF(timingTable[[#This Row],['[TRACECODE']:.1]]=141,"afterRx","")</f>
        <v/>
      </c>
      <c r="P112" s="14" t="str">
        <f t="shared" si="13"/>
        <v/>
      </c>
      <c r="Q112" s="14" t="str">
        <f t="shared" si="14"/>
        <v/>
      </c>
      <c r="R112" s="14" t="str">
        <f t="shared" si="15"/>
        <v/>
      </c>
      <c r="S112" s="14" t="str">
        <f t="shared" si="16"/>
        <v>EMPTY</v>
      </c>
      <c r="T112" s="14">
        <f t="shared" si="17"/>
        <v>818</v>
      </c>
      <c r="U112" s="14" t="str">
        <f t="shared" si="18"/>
        <v>EMPTY</v>
      </c>
      <c r="V112" s="14" t="str">
        <f t="shared" si="19"/>
        <v>EMPTY</v>
      </c>
      <c r="W112" s="14" t="str">
        <f>IF(L112="beforeTx",timingTable[[#This Row],[FRT32_val]]-timingTable[[#This Row],[FRT32_trace]],"EMPTY")</f>
        <v>EMPTY</v>
      </c>
      <c r="X112" s="14" t="str">
        <f t="shared" si="20"/>
        <v>EMPTY</v>
      </c>
      <c r="Y112" s="14" t="str">
        <f t="shared" si="21"/>
        <v>EMPTY</v>
      </c>
      <c r="Z112" s="14" t="str">
        <f>IF(AND(P112="beforeRx",O113="afterRx"),J113-timingTable[[#This Row],[FRT32_trace]],"EMPTY")</f>
        <v>EMPTY</v>
      </c>
      <c r="AA112" s="14">
        <f>IF(AND(timingTable[[#This Row],[txEnd]]="txEnd",Q116="rxStart"),I116-timingTable[[#This Row],[FRT32_val]],"EMPTY")</f>
        <v>1686</v>
      </c>
    </row>
    <row r="113" spans="1:27" x14ac:dyDescent="0.25">
      <c r="A113" s="14" t="s">
        <v>663</v>
      </c>
      <c r="B113">
        <v>1556336980842</v>
      </c>
      <c r="C113" s="14" t="s">
        <v>4906</v>
      </c>
      <c r="D113">
        <v>122</v>
      </c>
      <c r="E113" s="14" t="s">
        <v>7968</v>
      </c>
      <c r="F113" s="14" t="s">
        <v>3988</v>
      </c>
      <c r="G113" s="14">
        <f>timingTable[[#This Row],[FRT_DEC]]-B112</f>
        <v>2</v>
      </c>
      <c r="H1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INFO]]))),H112)</f>
        <v>55</v>
      </c>
      <c r="I1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13" s="14">
        <f>HEX2DEC(RIGHT(timingTable[[#This Row],[FRT_HEX]],MIN(LEN(timingTable[[#This Row],[FRT_HEX]])-2,8)))</f>
        <v>1558819690</v>
      </c>
      <c r="K113" s="14" t="str">
        <f>IF(timingTable[[#This Row],['[TRACECODE']:.1]]=140,"afterTx","")</f>
        <v/>
      </c>
      <c r="L113" s="14" t="str">
        <f t="shared" si="11"/>
        <v/>
      </c>
      <c r="M113" s="14" t="str">
        <f>IF(AND(H113=H112,K112="afterTx",timingTable[[#This Row],['[TRACECODE']:.1]]=6),"dc","")</f>
        <v/>
      </c>
      <c r="N113" s="14" t="str">
        <f t="shared" si="12"/>
        <v/>
      </c>
      <c r="O113" s="14" t="str">
        <f>IF(timingTable[[#This Row],['[TRACECODE']:.1]]=141,"afterRx","")</f>
        <v/>
      </c>
      <c r="P113" s="14" t="str">
        <f t="shared" si="13"/>
        <v/>
      </c>
      <c r="Q113" s="14" t="str">
        <f t="shared" si="14"/>
        <v/>
      </c>
      <c r="R113" s="14" t="str">
        <f t="shared" si="15"/>
        <v/>
      </c>
      <c r="S113" s="14" t="str">
        <f t="shared" si="16"/>
        <v>EMPTY</v>
      </c>
      <c r="T113" s="14" t="str">
        <f t="shared" si="17"/>
        <v>EMPTY</v>
      </c>
      <c r="U113" s="14" t="str">
        <f t="shared" si="18"/>
        <v>EMPTY</v>
      </c>
      <c r="V113" s="14" t="str">
        <f t="shared" si="19"/>
        <v>EMPTY</v>
      </c>
      <c r="W113" s="14" t="str">
        <f>IF(L113="beforeTx",timingTable[[#This Row],[FRT32_val]]-timingTable[[#This Row],[FRT32_trace]],"EMPTY")</f>
        <v>EMPTY</v>
      </c>
      <c r="X113" s="14" t="str">
        <f t="shared" si="20"/>
        <v>EMPTY</v>
      </c>
      <c r="Y113" s="14" t="str">
        <f t="shared" si="21"/>
        <v>EMPTY</v>
      </c>
      <c r="Z113" s="14" t="str">
        <f>IF(AND(P113="beforeRx",O114="afterRx"),J114-timingTable[[#This Row],[FRT32_trace]],"EMPTY")</f>
        <v>EMPTY</v>
      </c>
      <c r="AA113" s="14" t="str">
        <f>IF(AND(timingTable[[#This Row],[txEnd]]="txEnd",Q117="rxStart"),I117-timingTable[[#This Row],[FRT32_val]],"EMPTY")</f>
        <v>EMPTY</v>
      </c>
    </row>
    <row r="114" spans="1:27" x14ac:dyDescent="0.25">
      <c r="A114" s="14" t="s">
        <v>667</v>
      </c>
      <c r="B114">
        <v>1556336981457</v>
      </c>
      <c r="C114" s="14" t="s">
        <v>4917</v>
      </c>
      <c r="D114">
        <v>130</v>
      </c>
      <c r="E114" s="14" t="s">
        <v>3735</v>
      </c>
      <c r="F114" s="14" t="s">
        <v>4918</v>
      </c>
      <c r="G114" s="14">
        <f>timingTable[[#This Row],[FRT_DEC]]-B113</f>
        <v>615</v>
      </c>
      <c r="H1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INFO]]))),H113)</f>
        <v>55</v>
      </c>
      <c r="I1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327681</v>
      </c>
      <c r="J114" s="14">
        <f>HEX2DEC(RIGHT(timingTable[[#This Row],[FRT_HEX]],MIN(LEN(timingTable[[#This Row],[FRT_HEX]])-2,8)))</f>
        <v>1558820305</v>
      </c>
      <c r="K114" s="14" t="str">
        <f>IF(timingTable[[#This Row],['[TRACECODE']:.1]]=140,"afterTx","")</f>
        <v/>
      </c>
      <c r="L114" s="14" t="str">
        <f t="shared" si="11"/>
        <v/>
      </c>
      <c r="M114" s="14" t="str">
        <f>IF(AND(H114=H113,K113="afterTx",timingTable[[#This Row],['[TRACECODE']:.1]]=6),"dc","")</f>
        <v/>
      </c>
      <c r="N114" s="14" t="str">
        <f t="shared" si="12"/>
        <v/>
      </c>
      <c r="O114" s="14" t="str">
        <f>IF(timingTable[[#This Row],['[TRACECODE']:.1]]=141,"afterRx","")</f>
        <v/>
      </c>
      <c r="P114" s="14" t="str">
        <f t="shared" si="13"/>
        <v>beforeRx</v>
      </c>
      <c r="Q114" s="14" t="str">
        <f t="shared" si="14"/>
        <v/>
      </c>
      <c r="R114" s="14" t="str">
        <f t="shared" si="15"/>
        <v/>
      </c>
      <c r="S114" s="14" t="str">
        <f t="shared" si="16"/>
        <v>EMPTY</v>
      </c>
      <c r="T114" s="14" t="str">
        <f t="shared" si="17"/>
        <v>EMPTY</v>
      </c>
      <c r="U114" s="14" t="str">
        <f t="shared" si="18"/>
        <v>EMPTY</v>
      </c>
      <c r="V114" s="14" t="str">
        <f t="shared" si="19"/>
        <v>EMPTY</v>
      </c>
      <c r="W114" s="14" t="str">
        <f>IF(L114="beforeTx",timingTable[[#This Row],[FRT32_val]]-timingTable[[#This Row],[FRT32_trace]],"EMPTY")</f>
        <v>EMPTY</v>
      </c>
      <c r="X114" s="14" t="str">
        <f t="shared" si="20"/>
        <v>EMPTY</v>
      </c>
      <c r="Y114" s="14" t="str">
        <f t="shared" si="21"/>
        <v>EMPTY</v>
      </c>
      <c r="Z114" s="14">
        <f>IF(AND(P114="beforeRx",O115="afterRx"),J115-timingTable[[#This Row],[FRT32_trace]],"EMPTY")</f>
        <v>141</v>
      </c>
      <c r="AA114" s="14" t="str">
        <f>IF(AND(timingTable[[#This Row],[txEnd]]="txEnd",Q118="rxStart"),I118-timingTable[[#This Row],[FRT32_val]],"EMPTY")</f>
        <v>EMPTY</v>
      </c>
    </row>
    <row r="115" spans="1:27" x14ac:dyDescent="0.25">
      <c r="A115" s="14" t="s">
        <v>519</v>
      </c>
      <c r="B115">
        <v>1556336981598</v>
      </c>
      <c r="C115" s="14" t="s">
        <v>4919</v>
      </c>
      <c r="D115">
        <v>141</v>
      </c>
      <c r="E115" s="14" t="s">
        <v>1109</v>
      </c>
      <c r="F115" s="14" t="s">
        <v>4920</v>
      </c>
      <c r="G115" s="14">
        <f>timingTable[[#This Row],[FRT_DEC]]-B114</f>
        <v>141</v>
      </c>
      <c r="H1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INFO]]))),H114)</f>
        <v>55</v>
      </c>
      <c r="I11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5" s="14">
        <f>HEX2DEC(RIGHT(timingTable[[#This Row],[FRT_HEX]],MIN(LEN(timingTable[[#This Row],[FRT_HEX]])-2,8)))</f>
        <v>1558820446</v>
      </c>
      <c r="K115" s="14" t="str">
        <f>IF(timingTable[[#This Row],['[TRACECODE']:.1]]=140,"afterTx","")</f>
        <v/>
      </c>
      <c r="L115" s="14" t="str">
        <f t="shared" si="11"/>
        <v/>
      </c>
      <c r="M115" s="14" t="str">
        <f>IF(AND(H115=H114,K114="afterTx",timingTable[[#This Row],['[TRACECODE']:.1]]=6),"dc","")</f>
        <v/>
      </c>
      <c r="N115" s="14" t="str">
        <f t="shared" si="12"/>
        <v/>
      </c>
      <c r="O115" s="14" t="str">
        <f>IF(timingTable[[#This Row],['[TRACECODE']:.1]]=141,"afterRx","")</f>
        <v>afterRx</v>
      </c>
      <c r="P115" s="14" t="str">
        <f t="shared" si="13"/>
        <v/>
      </c>
      <c r="Q115" s="14" t="str">
        <f t="shared" si="14"/>
        <v/>
      </c>
      <c r="R115" s="14" t="str">
        <f t="shared" si="15"/>
        <v/>
      </c>
      <c r="S115" s="14" t="str">
        <f t="shared" si="16"/>
        <v>EMPTY</v>
      </c>
      <c r="T115" s="14" t="str">
        <f t="shared" si="17"/>
        <v>EMPTY</v>
      </c>
      <c r="U115" s="14" t="str">
        <f t="shared" si="18"/>
        <v>EMPTY</v>
      </c>
      <c r="V115" s="14" t="str">
        <f t="shared" si="19"/>
        <v>EMPTY</v>
      </c>
      <c r="W115" s="14" t="str">
        <f>IF(L115="beforeTx",timingTable[[#This Row],[FRT32_val]]-timingTable[[#This Row],[FRT32_trace]],"EMPTY")</f>
        <v>EMPTY</v>
      </c>
      <c r="X115" s="14" t="str">
        <f t="shared" si="20"/>
        <v>EMPTY</v>
      </c>
      <c r="Y115" s="14" t="str">
        <f t="shared" si="21"/>
        <v>EMPTY</v>
      </c>
      <c r="Z115" s="14" t="str">
        <f>IF(AND(P115="beforeRx",O116="afterRx"),J116-timingTable[[#This Row],[FRT32_trace]],"EMPTY")</f>
        <v>EMPTY</v>
      </c>
      <c r="AA115" s="14" t="str">
        <f>IF(AND(timingTable[[#This Row],[txEnd]]="txEnd",Q119="rxStart"),I119-timingTable[[#This Row],[FRT32_val]],"EMPTY")</f>
        <v>EMPTY</v>
      </c>
    </row>
    <row r="116" spans="1:27" x14ac:dyDescent="0.25">
      <c r="A116" s="14" t="s">
        <v>521</v>
      </c>
      <c r="B116">
        <v>1556336982768</v>
      </c>
      <c r="C116" s="14" t="s">
        <v>4922</v>
      </c>
      <c r="D116">
        <v>123</v>
      </c>
      <c r="E116" s="14" t="s">
        <v>7969</v>
      </c>
      <c r="F116" s="14" t="s">
        <v>4923</v>
      </c>
      <c r="G116" s="14">
        <f>timingTable[[#This Row],[FRT_DEC]]-B115</f>
        <v>1170</v>
      </c>
      <c r="H1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INFO]]))),H115)</f>
        <v>55</v>
      </c>
      <c r="I1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1558821314</v>
      </c>
      <c r="J116" s="14">
        <f>HEX2DEC(RIGHT(timingTable[[#This Row],[FRT_HEX]],MIN(LEN(timingTable[[#This Row],[FRT_HEX]])-2,8)))</f>
        <v>1558821616</v>
      </c>
      <c r="K116" s="14" t="str">
        <f>IF(timingTable[[#This Row],['[TRACECODE']:.1]]=140,"afterTx","")</f>
        <v/>
      </c>
      <c r="L116" s="14" t="str">
        <f t="shared" si="11"/>
        <v/>
      </c>
      <c r="M116" s="14" t="str">
        <f>IF(AND(H116=H115,K115="afterTx",timingTable[[#This Row],['[TRACECODE']:.1]]=6),"dc","")</f>
        <v/>
      </c>
      <c r="N116" s="14" t="str">
        <f t="shared" si="12"/>
        <v/>
      </c>
      <c r="O116" s="14" t="str">
        <f>IF(timingTable[[#This Row],['[TRACECODE']:.1]]=141,"afterRx","")</f>
        <v/>
      </c>
      <c r="P116" s="14" t="str">
        <f t="shared" si="13"/>
        <v/>
      </c>
      <c r="Q116" s="14" t="str">
        <f t="shared" si="14"/>
        <v>rxStart</v>
      </c>
      <c r="R116" s="14" t="str">
        <f t="shared" si="15"/>
        <v/>
      </c>
      <c r="S116" s="14" t="str">
        <f t="shared" si="16"/>
        <v>EMPTY</v>
      </c>
      <c r="T116" s="14" t="str">
        <f t="shared" si="17"/>
        <v>EMPTY</v>
      </c>
      <c r="U116" s="14" t="str">
        <f t="shared" si="18"/>
        <v>EMPTY</v>
      </c>
      <c r="V116" s="14" t="str">
        <f t="shared" si="19"/>
        <v>EMPTY</v>
      </c>
      <c r="W116" s="14" t="str">
        <f>IF(L116="beforeTx",timingTable[[#This Row],[FRT32_val]]-timingTable[[#This Row],[FRT32_trace]],"EMPTY")</f>
        <v>EMPTY</v>
      </c>
      <c r="X116" s="14" t="str">
        <f t="shared" si="20"/>
        <v>EMPTY</v>
      </c>
      <c r="Y116" s="14" t="str">
        <f t="shared" si="21"/>
        <v>EMPTY</v>
      </c>
      <c r="Z116" s="14" t="str">
        <f>IF(AND(P116="beforeRx",O117="afterRx"),J117-timingTable[[#This Row],[FRT32_trace]],"EMPTY")</f>
        <v>EMPTY</v>
      </c>
      <c r="AA116" s="14" t="str">
        <f>IF(AND(timingTable[[#This Row],[txEnd]]="txEnd",Q120="rxStart"),I120-timingTable[[#This Row],[FRT32_val]],"EMPTY")</f>
        <v>EMPTY</v>
      </c>
    </row>
    <row r="117" spans="1:27" x14ac:dyDescent="0.25">
      <c r="A117" s="14" t="s">
        <v>522</v>
      </c>
      <c r="B117">
        <v>1556336982770</v>
      </c>
      <c r="C117" s="14" t="s">
        <v>4924</v>
      </c>
      <c r="D117">
        <v>123</v>
      </c>
      <c r="E117" s="14" t="s">
        <v>7969</v>
      </c>
      <c r="F117" s="14" t="s">
        <v>3982</v>
      </c>
      <c r="G117" s="14">
        <f>timingTable[[#This Row],[FRT_DEC]]-B116</f>
        <v>2</v>
      </c>
      <c r="H1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INFO]]))),H116)</f>
        <v>55</v>
      </c>
      <c r="I1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17" s="14">
        <f>HEX2DEC(RIGHT(timingTable[[#This Row],[FRT_HEX]],MIN(LEN(timingTable[[#This Row],[FRT_HEX]])-2,8)))</f>
        <v>1558821618</v>
      </c>
      <c r="K117" s="14" t="str">
        <f>IF(timingTable[[#This Row],['[TRACECODE']:.1]]=140,"afterTx","")</f>
        <v/>
      </c>
      <c r="L117" s="14" t="str">
        <f t="shared" si="11"/>
        <v/>
      </c>
      <c r="M117" s="14" t="str">
        <f>IF(AND(H117=H116,K116="afterTx",timingTable[[#This Row],['[TRACECODE']:.1]]=6),"dc","")</f>
        <v/>
      </c>
      <c r="N117" s="14" t="str">
        <f t="shared" si="12"/>
        <v/>
      </c>
      <c r="O117" s="14" t="str">
        <f>IF(timingTable[[#This Row],['[TRACECODE']:.1]]=141,"afterRx","")</f>
        <v/>
      </c>
      <c r="P117" s="14" t="str">
        <f t="shared" si="13"/>
        <v/>
      </c>
      <c r="Q117" s="14" t="str">
        <f t="shared" si="14"/>
        <v/>
      </c>
      <c r="R117" s="14" t="str">
        <f t="shared" si="15"/>
        <v/>
      </c>
      <c r="S117" s="14" t="str">
        <f t="shared" si="16"/>
        <v>EMPTY</v>
      </c>
      <c r="T117" s="14" t="str">
        <f t="shared" si="17"/>
        <v>EMPTY</v>
      </c>
      <c r="U117" s="14" t="str">
        <f t="shared" si="18"/>
        <v>EMPTY</v>
      </c>
      <c r="V117" s="14" t="str">
        <f t="shared" si="19"/>
        <v>EMPTY</v>
      </c>
      <c r="W117" s="14" t="str">
        <f>IF(L117="beforeTx",timingTable[[#This Row],[FRT32_val]]-timingTable[[#This Row],[FRT32_trace]],"EMPTY")</f>
        <v>EMPTY</v>
      </c>
      <c r="X117" s="14" t="str">
        <f t="shared" si="20"/>
        <v>EMPTY</v>
      </c>
      <c r="Y117" s="14" t="str">
        <f t="shared" si="21"/>
        <v>EMPTY</v>
      </c>
      <c r="Z117" s="14" t="str">
        <f>IF(AND(P117="beforeRx",O118="afterRx"),J118-timingTable[[#This Row],[FRT32_trace]],"EMPTY")</f>
        <v>EMPTY</v>
      </c>
      <c r="AA117" s="14" t="str">
        <f>IF(AND(timingTable[[#This Row],[txEnd]]="txEnd",Q121="rxStart"),I121-timingTable[[#This Row],[FRT32_val]],"EMPTY")</f>
        <v>EMPTY</v>
      </c>
    </row>
    <row r="118" spans="1:27" x14ac:dyDescent="0.25">
      <c r="A118" s="14" t="s">
        <v>544</v>
      </c>
      <c r="B118">
        <v>1556336984216</v>
      </c>
      <c r="C118" s="14" t="s">
        <v>4947</v>
      </c>
      <c r="D118">
        <v>124</v>
      </c>
      <c r="E118" s="14" t="s">
        <v>7970</v>
      </c>
      <c r="F118" s="14" t="s">
        <v>4948</v>
      </c>
      <c r="G118" s="14">
        <f>timingTable[[#This Row],[FRT_DEC]]-B117</f>
        <v>1446</v>
      </c>
      <c r="H1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INFO]]))),H117)</f>
        <v>55</v>
      </c>
      <c r="I1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1558822996</v>
      </c>
      <c r="J118" s="14">
        <f>HEX2DEC(RIGHT(timingTable[[#This Row],[FRT_HEX]],MIN(LEN(timingTable[[#This Row],[FRT_HEX]])-2,8)))</f>
        <v>1558823064</v>
      </c>
      <c r="K118" s="14" t="str">
        <f>IF(timingTable[[#This Row],['[TRACECODE']:.1]]=140,"afterTx","")</f>
        <v/>
      </c>
      <c r="L118" s="14" t="str">
        <f t="shared" si="11"/>
        <v/>
      </c>
      <c r="M118" s="14" t="str">
        <f>IF(AND(H118=H117,K117="afterTx",timingTable[[#This Row],['[TRACECODE']:.1]]=6),"dc","")</f>
        <v/>
      </c>
      <c r="N118" s="14" t="str">
        <f t="shared" si="12"/>
        <v/>
      </c>
      <c r="O118" s="14" t="str">
        <f>IF(timingTable[[#This Row],['[TRACECODE']:.1]]=141,"afterRx","")</f>
        <v/>
      </c>
      <c r="P118" s="14" t="str">
        <f t="shared" si="13"/>
        <v/>
      </c>
      <c r="Q118" s="14" t="str">
        <f t="shared" si="14"/>
        <v/>
      </c>
      <c r="R118" s="14" t="str">
        <f t="shared" si="15"/>
        <v>rxEnd</v>
      </c>
      <c r="S118" s="14" t="str">
        <f t="shared" si="16"/>
        <v>EMPTY</v>
      </c>
      <c r="T118" s="14" t="str">
        <f t="shared" si="17"/>
        <v>EMPTY</v>
      </c>
      <c r="U118" s="14">
        <f t="shared" si="18"/>
        <v>1000</v>
      </c>
      <c r="V118" s="14">
        <f t="shared" si="19"/>
        <v>1720</v>
      </c>
      <c r="W118" s="14" t="str">
        <f>IF(L118="beforeTx",timingTable[[#This Row],[FRT32_val]]-timingTable[[#This Row],[FRT32_trace]],"EMPTY")</f>
        <v>EMPTY</v>
      </c>
      <c r="X118" s="14" t="str">
        <f t="shared" si="20"/>
        <v>EMPTY</v>
      </c>
      <c r="Y118" s="14">
        <f t="shared" si="21"/>
        <v>201</v>
      </c>
      <c r="Z118" s="14" t="str">
        <f>IF(AND(P118="beforeRx",O119="afterRx"),J119-timingTable[[#This Row],[FRT32_trace]],"EMPTY")</f>
        <v>EMPTY</v>
      </c>
      <c r="AA118" s="14" t="str">
        <f>IF(AND(timingTable[[#This Row],[txEnd]]="txEnd",Q122="rxStart"),I122-timingTable[[#This Row],[FRT32_val]],"EMPTY")</f>
        <v>EMPTY</v>
      </c>
    </row>
    <row r="119" spans="1:27" x14ac:dyDescent="0.25">
      <c r="A119" s="14" t="s">
        <v>545</v>
      </c>
      <c r="B119">
        <v>1556336984218</v>
      </c>
      <c r="C119" s="14" t="s">
        <v>4949</v>
      </c>
      <c r="D119">
        <v>124</v>
      </c>
      <c r="E119" s="14" t="s">
        <v>7970</v>
      </c>
      <c r="F119" s="14" t="s">
        <v>3983</v>
      </c>
      <c r="G119" s="14">
        <f>timingTable[[#This Row],[FRT_DEC]]-B118</f>
        <v>2</v>
      </c>
      <c r="H1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INFO]]))),H118)</f>
        <v>55</v>
      </c>
      <c r="I1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19" s="14">
        <f>HEX2DEC(RIGHT(timingTable[[#This Row],[FRT_HEX]],MIN(LEN(timingTable[[#This Row],[FRT_HEX]])-2,8)))</f>
        <v>1558823066</v>
      </c>
      <c r="K119" s="14" t="str">
        <f>IF(timingTable[[#This Row],['[TRACECODE']:.1]]=140,"afterTx","")</f>
        <v/>
      </c>
      <c r="L119" s="14" t="str">
        <f t="shared" si="11"/>
        <v/>
      </c>
      <c r="M119" s="14" t="str">
        <f>IF(AND(H119=H118,K118="afterTx",timingTable[[#This Row],['[TRACECODE']:.1]]=6),"dc","")</f>
        <v/>
      </c>
      <c r="N119" s="14" t="str">
        <f t="shared" si="12"/>
        <v/>
      </c>
      <c r="O119" s="14" t="str">
        <f>IF(timingTable[[#This Row],['[TRACECODE']:.1]]=141,"afterRx","")</f>
        <v/>
      </c>
      <c r="P119" s="14" t="str">
        <f t="shared" si="13"/>
        <v/>
      </c>
      <c r="Q119" s="14" t="str">
        <f t="shared" si="14"/>
        <v/>
      </c>
      <c r="R119" s="14" t="str">
        <f t="shared" si="15"/>
        <v/>
      </c>
      <c r="S119" s="14" t="str">
        <f t="shared" si="16"/>
        <v>EMPTY</v>
      </c>
      <c r="T119" s="14" t="str">
        <f t="shared" si="17"/>
        <v>EMPTY</v>
      </c>
      <c r="U119" s="14" t="str">
        <f t="shared" si="18"/>
        <v>EMPTY</v>
      </c>
      <c r="V119" s="14" t="str">
        <f t="shared" si="19"/>
        <v>EMPTY</v>
      </c>
      <c r="W119" s="14" t="str">
        <f>IF(L119="beforeTx",timingTable[[#This Row],[FRT32_val]]-timingTable[[#This Row],[FRT32_trace]],"EMPTY")</f>
        <v>EMPTY</v>
      </c>
      <c r="X119" s="14" t="str">
        <f t="shared" si="20"/>
        <v>EMPTY</v>
      </c>
      <c r="Y119" s="14" t="str">
        <f t="shared" si="21"/>
        <v>EMPTY</v>
      </c>
      <c r="Z119" s="14" t="str">
        <f>IF(AND(P119="beforeRx",O120="afterRx"),J120-timingTable[[#This Row],[FRT32_trace]],"EMPTY")</f>
        <v>EMPTY</v>
      </c>
      <c r="AA119" s="14" t="str">
        <f>IF(AND(timingTable[[#This Row],[txEnd]]="txEnd",Q123="rxStart"),I123-timingTable[[#This Row],[FRT32_val]],"EMPTY")</f>
        <v>EMPTY</v>
      </c>
    </row>
    <row r="120" spans="1:27" x14ac:dyDescent="0.25">
      <c r="A120" s="14" t="s">
        <v>554</v>
      </c>
      <c r="B120">
        <v>1556336984349</v>
      </c>
      <c r="C120" s="14" t="s">
        <v>4960</v>
      </c>
      <c r="D120">
        <v>129</v>
      </c>
      <c r="E120" s="14" t="s">
        <v>3734</v>
      </c>
      <c r="F120" s="14" t="s">
        <v>4961</v>
      </c>
      <c r="G120" s="14">
        <f>timingTable[[#This Row],[FRT_DEC]]-B119</f>
        <v>131</v>
      </c>
      <c r="H1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INFO]]))),H119)</f>
        <v>55</v>
      </c>
      <c r="I1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1558823996</v>
      </c>
      <c r="J120" s="14">
        <f>HEX2DEC(RIGHT(timingTable[[#This Row],[FRT_HEX]],MIN(LEN(timingTable[[#This Row],[FRT_HEX]])-2,8)))</f>
        <v>1558823197</v>
      </c>
      <c r="K120" s="14" t="str">
        <f>IF(timingTable[[#This Row],['[TRACECODE']:.1]]=140,"afterTx","")</f>
        <v/>
      </c>
      <c r="L120" s="14" t="str">
        <f t="shared" si="11"/>
        <v>beforeTx</v>
      </c>
      <c r="M120" s="14" t="str">
        <f>IF(AND(H120=H119,K119="afterTx",timingTable[[#This Row],['[TRACECODE']:.1]]=6),"dc","")</f>
        <v/>
      </c>
      <c r="N120" s="14" t="str">
        <f t="shared" si="12"/>
        <v/>
      </c>
      <c r="O120" s="14" t="str">
        <f>IF(timingTable[[#This Row],['[TRACECODE']:.1]]=141,"afterRx","")</f>
        <v/>
      </c>
      <c r="P120" s="14" t="str">
        <f t="shared" si="13"/>
        <v/>
      </c>
      <c r="Q120" s="14" t="str">
        <f t="shared" si="14"/>
        <v/>
      </c>
      <c r="R120" s="14" t="str">
        <f t="shared" si="15"/>
        <v/>
      </c>
      <c r="S120" s="14">
        <f t="shared" si="16"/>
        <v>720</v>
      </c>
      <c r="T120" s="14" t="str">
        <f t="shared" si="17"/>
        <v>EMPTY</v>
      </c>
      <c r="U120" s="14" t="str">
        <f t="shared" si="18"/>
        <v>EMPTY</v>
      </c>
      <c r="V120" s="14" t="str">
        <f t="shared" si="19"/>
        <v>EMPTY</v>
      </c>
      <c r="W120" s="14">
        <f>IF(L120="beforeTx",timingTable[[#This Row],[FRT32_val]]-timingTable[[#This Row],[FRT32_trace]],"EMPTY")</f>
        <v>799</v>
      </c>
      <c r="X120" s="14">
        <f t="shared" si="20"/>
        <v>818</v>
      </c>
      <c r="Y120" s="14" t="str">
        <f t="shared" si="21"/>
        <v>EMPTY</v>
      </c>
      <c r="Z120" s="14" t="str">
        <f>IF(AND(P120="beforeRx",O121="afterRx"),J121-timingTable[[#This Row],[FRT32_trace]],"EMPTY")</f>
        <v>EMPTY</v>
      </c>
      <c r="AA120" s="14" t="str">
        <f>IF(AND(timingTable[[#This Row],[txEnd]]="txEnd",Q124="rxStart"),I124-timingTable[[#This Row],[FRT32_val]],"EMPTY")</f>
        <v>EMPTY</v>
      </c>
    </row>
    <row r="121" spans="1:27" x14ac:dyDescent="0.25">
      <c r="A121" s="14" t="s">
        <v>555</v>
      </c>
      <c r="B121">
        <v>1556336984351</v>
      </c>
      <c r="C121" s="14" t="s">
        <v>4962</v>
      </c>
      <c r="D121">
        <v>129</v>
      </c>
      <c r="E121" s="14" t="s">
        <v>3734</v>
      </c>
      <c r="F121" s="14" t="s">
        <v>3986</v>
      </c>
      <c r="G121" s="14">
        <f>timingTable[[#This Row],[FRT_DEC]]-B120</f>
        <v>2</v>
      </c>
      <c r="H1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INFO]]))),H120)</f>
        <v>55</v>
      </c>
      <c r="I1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21" s="14">
        <f>HEX2DEC(RIGHT(timingTable[[#This Row],[FRT_HEX]],MIN(LEN(timingTable[[#This Row],[FRT_HEX]])-2,8)))</f>
        <v>1558823199</v>
      </c>
      <c r="K121" s="14" t="str">
        <f>IF(timingTable[[#This Row],['[TRACECODE']:.1]]=140,"afterTx","")</f>
        <v/>
      </c>
      <c r="L121" s="14" t="str">
        <f t="shared" si="11"/>
        <v/>
      </c>
      <c r="M121" s="14" t="str">
        <f>IF(AND(H121=H120,K120="afterTx",timingTable[[#This Row],['[TRACECODE']:.1]]=6),"dc","")</f>
        <v/>
      </c>
      <c r="N121" s="14" t="str">
        <f t="shared" si="12"/>
        <v/>
      </c>
      <c r="O121" s="14" t="str">
        <f>IF(timingTable[[#This Row],['[TRACECODE']:.1]]=141,"afterRx","")</f>
        <v/>
      </c>
      <c r="P121" s="14" t="str">
        <f t="shared" si="13"/>
        <v/>
      </c>
      <c r="Q121" s="14" t="str">
        <f t="shared" si="14"/>
        <v/>
      </c>
      <c r="R121" s="14" t="str">
        <f t="shared" si="15"/>
        <v/>
      </c>
      <c r="S121" s="14" t="str">
        <f t="shared" si="16"/>
        <v>EMPTY</v>
      </c>
      <c r="T121" s="14" t="str">
        <f t="shared" si="17"/>
        <v>EMPTY</v>
      </c>
      <c r="U121" s="14" t="str">
        <f t="shared" si="18"/>
        <v>EMPTY</v>
      </c>
      <c r="V121" s="14" t="str">
        <f t="shared" si="19"/>
        <v>EMPTY</v>
      </c>
      <c r="W121" s="14" t="str">
        <f>IF(L121="beforeTx",timingTable[[#This Row],[FRT32_val]]-timingTable[[#This Row],[FRT32_trace]],"EMPTY")</f>
        <v>EMPTY</v>
      </c>
      <c r="X121" s="14" t="str">
        <f t="shared" si="20"/>
        <v>EMPTY</v>
      </c>
      <c r="Y121" s="14" t="str">
        <f t="shared" si="21"/>
        <v>EMPTY</v>
      </c>
      <c r="Z121" s="14" t="str">
        <f>IF(AND(P121="beforeRx",O122="afterRx"),J122-timingTable[[#This Row],[FRT32_trace]],"EMPTY")</f>
        <v>EMPTY</v>
      </c>
      <c r="AA121" s="14" t="str">
        <f>IF(AND(timingTable[[#This Row],[txEnd]]="txEnd",Q125="rxStart"),I125-timingTable[[#This Row],[FRT32_val]],"EMPTY")</f>
        <v>EMPTY</v>
      </c>
    </row>
    <row r="122" spans="1:27" x14ac:dyDescent="0.25">
      <c r="A122" s="14" t="s">
        <v>669</v>
      </c>
      <c r="B122">
        <v>1556336985167</v>
      </c>
      <c r="C122" s="14" t="s">
        <v>4963</v>
      </c>
      <c r="D122">
        <v>140</v>
      </c>
      <c r="E122" s="14" t="s">
        <v>1107</v>
      </c>
      <c r="F122" s="14" t="s">
        <v>4900</v>
      </c>
      <c r="G122" s="14">
        <f>timingTable[[#This Row],[FRT_DEC]]-B121</f>
        <v>816</v>
      </c>
      <c r="H1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INFO]]))),H121)</f>
        <v>55</v>
      </c>
      <c r="I12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2" s="14">
        <f>HEX2DEC(RIGHT(timingTable[[#This Row],[FRT_HEX]],MIN(LEN(timingTable[[#This Row],[FRT_HEX]])-2,8)))</f>
        <v>1558824015</v>
      </c>
      <c r="K122" s="14" t="str">
        <f>IF(timingTable[[#This Row],['[TRACECODE']:.1]]=140,"afterTx","")</f>
        <v>afterTx</v>
      </c>
      <c r="L122" s="14" t="str">
        <f t="shared" si="11"/>
        <v/>
      </c>
      <c r="M122" s="14" t="str">
        <f>IF(AND(H122=H121,K121="afterTx",timingTable[[#This Row],['[TRACECODE']:.1]]=6),"dc","")</f>
        <v/>
      </c>
      <c r="N122" s="14" t="str">
        <f t="shared" si="12"/>
        <v/>
      </c>
      <c r="O122" s="14" t="str">
        <f>IF(timingTable[[#This Row],['[TRACECODE']:.1]]=141,"afterRx","")</f>
        <v/>
      </c>
      <c r="P122" s="14" t="str">
        <f t="shared" si="13"/>
        <v/>
      </c>
      <c r="Q122" s="14" t="str">
        <f t="shared" si="14"/>
        <v/>
      </c>
      <c r="R122" s="14" t="str">
        <f t="shared" si="15"/>
        <v/>
      </c>
      <c r="S122" s="14" t="str">
        <f t="shared" si="16"/>
        <v>EMPTY</v>
      </c>
      <c r="T122" s="14" t="str">
        <f t="shared" si="17"/>
        <v>EMPTY</v>
      </c>
      <c r="U122" s="14" t="str">
        <f t="shared" si="18"/>
        <v>EMPTY</v>
      </c>
      <c r="V122" s="14" t="str">
        <f t="shared" si="19"/>
        <v>EMPTY</v>
      </c>
      <c r="W122" s="14" t="str">
        <f>IF(L122="beforeTx",timingTable[[#This Row],[FRT32_val]]-timingTable[[#This Row],[FRT32_trace]],"EMPTY")</f>
        <v>EMPTY</v>
      </c>
      <c r="X122" s="14" t="str">
        <f t="shared" si="20"/>
        <v>EMPTY</v>
      </c>
      <c r="Y122" s="14" t="str">
        <f t="shared" si="21"/>
        <v>EMPTY</v>
      </c>
      <c r="Z122" s="14" t="str">
        <f>IF(AND(P122="beforeRx",O123="afterRx"),J123-timingTable[[#This Row],[FRT32_trace]],"EMPTY")</f>
        <v>EMPTY</v>
      </c>
      <c r="AA122" s="14" t="str">
        <f>IF(AND(timingTable[[#This Row],[txEnd]]="txEnd",Q126="rxStart"),I126-timingTable[[#This Row],[FRT32_val]],"EMPTY")</f>
        <v>EMPTY</v>
      </c>
    </row>
    <row r="123" spans="1:27" x14ac:dyDescent="0.25">
      <c r="A123" s="14" t="s">
        <v>560</v>
      </c>
      <c r="B123">
        <v>1556336998577</v>
      </c>
      <c r="C123" s="14" t="s">
        <v>4975</v>
      </c>
      <c r="D123">
        <v>6</v>
      </c>
      <c r="E123" s="14" t="s">
        <v>1108</v>
      </c>
      <c r="F123" s="14" t="s">
        <v>4976</v>
      </c>
      <c r="G123" s="14">
        <f>timingTable[[#This Row],[FRT_DEC]]-B122</f>
        <v>13410</v>
      </c>
      <c r="H1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INFO]]))),H122)</f>
        <v>55</v>
      </c>
      <c r="I1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1558824716</v>
      </c>
      <c r="J123" s="14">
        <f>HEX2DEC(RIGHT(timingTable[[#This Row],[FRT_HEX]],MIN(LEN(timingTable[[#This Row],[FRT_HEX]])-2,8)))</f>
        <v>1558837425</v>
      </c>
      <c r="K123" s="14" t="str">
        <f>IF(timingTable[[#This Row],['[TRACECODE']:.1]]=140,"afterTx","")</f>
        <v/>
      </c>
      <c r="L123" s="14" t="str">
        <f t="shared" si="11"/>
        <v/>
      </c>
      <c r="M123" s="14" t="str">
        <f>IF(AND(H123=H122,K122="afterTx",timingTable[[#This Row],['[TRACECODE']:.1]]=6),"dc","")</f>
        <v>dc</v>
      </c>
      <c r="N123" s="14" t="str">
        <f t="shared" si="12"/>
        <v/>
      </c>
      <c r="O123" s="14" t="str">
        <f>IF(timingTable[[#This Row],['[TRACECODE']:.1]]=141,"afterRx","")</f>
        <v/>
      </c>
      <c r="P123" s="14" t="str">
        <f t="shared" si="13"/>
        <v/>
      </c>
      <c r="Q123" s="14" t="str">
        <f t="shared" si="14"/>
        <v/>
      </c>
      <c r="R123" s="14" t="str">
        <f t="shared" si="15"/>
        <v/>
      </c>
      <c r="S123" s="14" t="str">
        <f t="shared" si="16"/>
        <v>EMPTY</v>
      </c>
      <c r="T123" s="14" t="str">
        <f t="shared" si="17"/>
        <v>EMPTY</v>
      </c>
      <c r="U123" s="14" t="str">
        <f t="shared" si="18"/>
        <v>EMPTY</v>
      </c>
      <c r="V123" s="14" t="str">
        <f t="shared" si="19"/>
        <v>EMPTY</v>
      </c>
      <c r="W123" s="14" t="str">
        <f>IF(L123="beforeTx",timingTable[[#This Row],[FRT32_val]]-timingTable[[#This Row],[FRT32_trace]],"EMPTY")</f>
        <v>EMPTY</v>
      </c>
      <c r="X123" s="14" t="str">
        <f t="shared" si="20"/>
        <v>EMPTY</v>
      </c>
      <c r="Y123" s="14" t="str">
        <f t="shared" si="21"/>
        <v>EMPTY</v>
      </c>
      <c r="Z123" s="14" t="str">
        <f>IF(AND(P123="beforeRx",O124="afterRx"),J124-timingTable[[#This Row],[FRT32_trace]],"EMPTY")</f>
        <v>EMPTY</v>
      </c>
      <c r="AA123" s="14" t="str">
        <f>IF(AND(timingTable[[#This Row],[txEnd]]="txEnd",Q127="rxStart"),I127-timingTable[[#This Row],[FRT32_val]],"EMPTY")</f>
        <v>EMPTY</v>
      </c>
    </row>
    <row r="124" spans="1:27" x14ac:dyDescent="0.25">
      <c r="A124" s="14" t="s">
        <v>677</v>
      </c>
      <c r="B124">
        <v>1556336998579</v>
      </c>
      <c r="C124" s="14" t="s">
        <v>4977</v>
      </c>
      <c r="D124">
        <v>6</v>
      </c>
      <c r="E124" s="14" t="s">
        <v>1108</v>
      </c>
      <c r="F124" s="14" t="s">
        <v>3987</v>
      </c>
      <c r="G124" s="14">
        <f>timingTable[[#This Row],[FRT_DEC]]-B123</f>
        <v>2</v>
      </c>
      <c r="H1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INFO]]))),H123)</f>
        <v>55</v>
      </c>
      <c r="I1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24" s="14">
        <f>HEX2DEC(RIGHT(timingTable[[#This Row],[FRT_HEX]],MIN(LEN(timingTable[[#This Row],[FRT_HEX]])-2,8)))</f>
        <v>1558837427</v>
      </c>
      <c r="K124" s="14" t="str">
        <f>IF(timingTable[[#This Row],['[TRACECODE']:.1]]=140,"afterTx","")</f>
        <v/>
      </c>
      <c r="L124" s="14" t="str">
        <f t="shared" si="11"/>
        <v/>
      </c>
      <c r="M124" s="14" t="str">
        <f>IF(AND(H124=H123,K123="afterTx",timingTable[[#This Row],['[TRACECODE']:.1]]=6),"dc","")</f>
        <v/>
      </c>
      <c r="N124" s="14" t="str">
        <f t="shared" si="12"/>
        <v/>
      </c>
      <c r="O124" s="14" t="str">
        <f>IF(timingTable[[#This Row],['[TRACECODE']:.1]]=141,"afterRx","")</f>
        <v/>
      </c>
      <c r="P124" s="14" t="str">
        <f t="shared" si="13"/>
        <v/>
      </c>
      <c r="Q124" s="14" t="str">
        <f t="shared" si="14"/>
        <v/>
      </c>
      <c r="R124" s="14" t="str">
        <f t="shared" si="15"/>
        <v/>
      </c>
      <c r="S124" s="14" t="str">
        <f t="shared" si="16"/>
        <v>EMPTY</v>
      </c>
      <c r="T124" s="14" t="str">
        <f t="shared" si="17"/>
        <v>EMPTY</v>
      </c>
      <c r="U124" s="14" t="str">
        <f t="shared" si="18"/>
        <v>EMPTY</v>
      </c>
      <c r="V124" s="14" t="str">
        <f t="shared" si="19"/>
        <v>EMPTY</v>
      </c>
      <c r="W124" s="14" t="str">
        <f>IF(L124="beforeTx",timingTable[[#This Row],[FRT32_val]]-timingTable[[#This Row],[FRT32_trace]],"EMPTY")</f>
        <v>EMPTY</v>
      </c>
      <c r="X124" s="14" t="str">
        <f t="shared" si="20"/>
        <v>EMPTY</v>
      </c>
      <c r="Y124" s="14" t="str">
        <f t="shared" si="21"/>
        <v>EMPTY</v>
      </c>
      <c r="Z124" s="14" t="str">
        <f>IF(AND(P124="beforeRx",O125="afterRx"),J125-timingTable[[#This Row],[FRT32_trace]],"EMPTY")</f>
        <v>EMPTY</v>
      </c>
      <c r="AA124" s="14" t="str">
        <f>IF(AND(timingTable[[#This Row],[txEnd]]="txEnd",Q128="rxStart"),I128-timingTable[[#This Row],[FRT32_val]],"EMPTY")</f>
        <v>EMPTY</v>
      </c>
    </row>
    <row r="125" spans="1:27" x14ac:dyDescent="0.25">
      <c r="A125" s="14" t="s">
        <v>678</v>
      </c>
      <c r="B125">
        <v>1556336998582</v>
      </c>
      <c r="C125" s="14" t="s">
        <v>4978</v>
      </c>
      <c r="D125">
        <v>122</v>
      </c>
      <c r="E125" s="14" t="s">
        <v>7968</v>
      </c>
      <c r="F125" s="14" t="s">
        <v>4979</v>
      </c>
      <c r="G125" s="14">
        <f>timingTable[[#This Row],[FRT_DEC]]-B124</f>
        <v>3</v>
      </c>
      <c r="H1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INFO]]))),H124)</f>
        <v>55</v>
      </c>
      <c r="I1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1558837368</v>
      </c>
      <c r="J125" s="14">
        <f>HEX2DEC(RIGHT(timingTable[[#This Row],[FRT_HEX]],MIN(LEN(timingTable[[#This Row],[FRT_HEX]])-2,8)))</f>
        <v>1558837430</v>
      </c>
      <c r="K125" s="14" t="str">
        <f>IF(timingTable[[#This Row],['[TRACECODE']:.1]]=140,"afterTx","")</f>
        <v/>
      </c>
      <c r="L125" s="14" t="str">
        <f t="shared" si="11"/>
        <v/>
      </c>
      <c r="M125" s="14" t="str">
        <f>IF(AND(H125=H124,K124="afterTx",timingTable[[#This Row],['[TRACECODE']:.1]]=6),"dc","")</f>
        <v/>
      </c>
      <c r="N125" s="14" t="str">
        <f t="shared" si="12"/>
        <v>txEnd</v>
      </c>
      <c r="O125" s="14" t="str">
        <f>IF(timingTable[[#This Row],['[TRACECODE']:.1]]=141,"afterRx","")</f>
        <v/>
      </c>
      <c r="P125" s="14" t="str">
        <f t="shared" si="13"/>
        <v/>
      </c>
      <c r="Q125" s="14" t="str">
        <f t="shared" si="14"/>
        <v/>
      </c>
      <c r="R125" s="14" t="str">
        <f t="shared" si="15"/>
        <v/>
      </c>
      <c r="S125" s="14" t="str">
        <f t="shared" si="16"/>
        <v>EMPTY</v>
      </c>
      <c r="T125" s="14">
        <f t="shared" si="17"/>
        <v>555</v>
      </c>
      <c r="U125" s="14" t="str">
        <f t="shared" si="18"/>
        <v>EMPTY</v>
      </c>
      <c r="V125" s="14" t="str">
        <f t="shared" si="19"/>
        <v>EMPTY</v>
      </c>
      <c r="W125" s="14" t="str">
        <f>IF(L125="beforeTx",timingTable[[#This Row],[FRT32_val]]-timingTable[[#This Row],[FRT32_trace]],"EMPTY")</f>
        <v>EMPTY</v>
      </c>
      <c r="X125" s="14" t="str">
        <f t="shared" si="20"/>
        <v>EMPTY</v>
      </c>
      <c r="Y125" s="14" t="str">
        <f t="shared" si="21"/>
        <v>EMPTY</v>
      </c>
      <c r="Z125" s="14" t="str">
        <f>IF(AND(P125="beforeRx",O126="afterRx"),J126-timingTable[[#This Row],[FRT32_trace]],"EMPTY")</f>
        <v>EMPTY</v>
      </c>
      <c r="AA125" s="14">
        <f>IF(AND(timingTable[[#This Row],[txEnd]]="txEnd",Q129="rxStart"),I129-timingTable[[#This Row],[FRT32_val]],"EMPTY")</f>
        <v>1686</v>
      </c>
    </row>
    <row r="126" spans="1:27" x14ac:dyDescent="0.25">
      <c r="A126" s="14" t="s">
        <v>561</v>
      </c>
      <c r="B126">
        <v>1556336998586</v>
      </c>
      <c r="C126" s="14" t="s">
        <v>4980</v>
      </c>
      <c r="D126">
        <v>122</v>
      </c>
      <c r="E126" s="14" t="s">
        <v>7968</v>
      </c>
      <c r="F126" s="14" t="s">
        <v>3988</v>
      </c>
      <c r="G126" s="14">
        <f>timingTable[[#This Row],[FRT_DEC]]-B125</f>
        <v>4</v>
      </c>
      <c r="H1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INFO]]))),H125)</f>
        <v>55</v>
      </c>
      <c r="I1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26" s="14">
        <f>HEX2DEC(RIGHT(timingTable[[#This Row],[FRT_HEX]],MIN(LEN(timingTable[[#This Row],[FRT_HEX]])-2,8)))</f>
        <v>1558837434</v>
      </c>
      <c r="K126" s="14" t="str">
        <f>IF(timingTable[[#This Row],['[TRACECODE']:.1]]=140,"afterTx","")</f>
        <v/>
      </c>
      <c r="L126" s="14" t="str">
        <f t="shared" si="11"/>
        <v/>
      </c>
      <c r="M126" s="14" t="str">
        <f>IF(AND(H126=H125,K125="afterTx",timingTable[[#This Row],['[TRACECODE']:.1]]=6),"dc","")</f>
        <v/>
      </c>
      <c r="N126" s="14" t="str">
        <f t="shared" si="12"/>
        <v/>
      </c>
      <c r="O126" s="14" t="str">
        <f>IF(timingTable[[#This Row],['[TRACECODE']:.1]]=141,"afterRx","")</f>
        <v/>
      </c>
      <c r="P126" s="14" t="str">
        <f t="shared" si="13"/>
        <v/>
      </c>
      <c r="Q126" s="14" t="str">
        <f t="shared" si="14"/>
        <v/>
      </c>
      <c r="R126" s="14" t="str">
        <f t="shared" si="15"/>
        <v/>
      </c>
      <c r="S126" s="14" t="str">
        <f t="shared" si="16"/>
        <v>EMPTY</v>
      </c>
      <c r="T126" s="14" t="str">
        <f t="shared" si="17"/>
        <v>EMPTY</v>
      </c>
      <c r="U126" s="14" t="str">
        <f t="shared" si="18"/>
        <v>EMPTY</v>
      </c>
      <c r="V126" s="14" t="str">
        <f t="shared" si="19"/>
        <v>EMPTY</v>
      </c>
      <c r="W126" s="14" t="str">
        <f>IF(L126="beforeTx",timingTable[[#This Row],[FRT32_val]]-timingTable[[#This Row],[FRT32_trace]],"EMPTY")</f>
        <v>EMPTY</v>
      </c>
      <c r="X126" s="14" t="str">
        <f t="shared" si="20"/>
        <v>EMPTY</v>
      </c>
      <c r="Y126" s="14" t="str">
        <f t="shared" si="21"/>
        <v>EMPTY</v>
      </c>
      <c r="Z126" s="14" t="str">
        <f>IF(AND(P126="beforeRx",O127="afterRx"),J127-timingTable[[#This Row],[FRT32_trace]],"EMPTY")</f>
        <v>EMPTY</v>
      </c>
      <c r="AA126" s="14" t="str">
        <f>IF(AND(timingTable[[#This Row],[txEnd]]="txEnd",Q130="rxStart"),I130-timingTable[[#This Row],[FRT32_val]],"EMPTY")</f>
        <v>EMPTY</v>
      </c>
    </row>
    <row r="127" spans="1:27" x14ac:dyDescent="0.25">
      <c r="A127" s="14" t="s">
        <v>570</v>
      </c>
      <c r="B127">
        <v>1556336999059</v>
      </c>
      <c r="C127" s="14" t="s">
        <v>4991</v>
      </c>
      <c r="D127">
        <v>130</v>
      </c>
      <c r="E127" s="14" t="s">
        <v>3735</v>
      </c>
      <c r="F127" s="14" t="s">
        <v>4918</v>
      </c>
      <c r="G127" s="14">
        <f>timingTable[[#This Row],[FRT_DEC]]-B126</f>
        <v>473</v>
      </c>
      <c r="H1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INFO]]))),H126)</f>
        <v>55</v>
      </c>
      <c r="I1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327681</v>
      </c>
      <c r="J127" s="14">
        <f>HEX2DEC(RIGHT(timingTable[[#This Row],[FRT_HEX]],MIN(LEN(timingTable[[#This Row],[FRT_HEX]])-2,8)))</f>
        <v>1558837907</v>
      </c>
      <c r="K127" s="14" t="str">
        <f>IF(timingTable[[#This Row],['[TRACECODE']:.1]]=140,"afterTx","")</f>
        <v/>
      </c>
      <c r="L127" s="14" t="str">
        <f t="shared" si="11"/>
        <v/>
      </c>
      <c r="M127" s="14" t="str">
        <f>IF(AND(H127=H126,K126="afterTx",timingTable[[#This Row],['[TRACECODE']:.1]]=6),"dc","")</f>
        <v/>
      </c>
      <c r="N127" s="14" t="str">
        <f t="shared" si="12"/>
        <v/>
      </c>
      <c r="O127" s="14" t="str">
        <f>IF(timingTable[[#This Row],['[TRACECODE']:.1]]=141,"afterRx","")</f>
        <v/>
      </c>
      <c r="P127" s="14" t="str">
        <f t="shared" si="13"/>
        <v>beforeRx</v>
      </c>
      <c r="Q127" s="14" t="str">
        <f t="shared" si="14"/>
        <v/>
      </c>
      <c r="R127" s="14" t="str">
        <f t="shared" si="15"/>
        <v/>
      </c>
      <c r="S127" s="14" t="str">
        <f t="shared" si="16"/>
        <v>EMPTY</v>
      </c>
      <c r="T127" s="14" t="str">
        <f t="shared" si="17"/>
        <v>EMPTY</v>
      </c>
      <c r="U127" s="14" t="str">
        <f t="shared" si="18"/>
        <v>EMPTY</v>
      </c>
      <c r="V127" s="14" t="str">
        <f t="shared" si="19"/>
        <v>EMPTY</v>
      </c>
      <c r="W127" s="14" t="str">
        <f>IF(L127="beforeTx",timingTable[[#This Row],[FRT32_val]]-timingTable[[#This Row],[FRT32_trace]],"EMPTY")</f>
        <v>EMPTY</v>
      </c>
      <c r="X127" s="14" t="str">
        <f t="shared" si="20"/>
        <v>EMPTY</v>
      </c>
      <c r="Y127" s="14" t="str">
        <f t="shared" si="21"/>
        <v>EMPTY</v>
      </c>
      <c r="Z127" s="14">
        <f>IF(AND(P127="beforeRx",O128="afterRx"),J128-timingTable[[#This Row],[FRT32_trace]],"EMPTY")</f>
        <v>16</v>
      </c>
      <c r="AA127" s="14" t="str">
        <f>IF(AND(timingTable[[#This Row],[txEnd]]="txEnd",Q131="rxStart"),I131-timingTable[[#This Row],[FRT32_val]],"EMPTY")</f>
        <v>EMPTY</v>
      </c>
    </row>
    <row r="128" spans="1:27" x14ac:dyDescent="0.25">
      <c r="A128" s="14" t="s">
        <v>571</v>
      </c>
      <c r="B128">
        <v>1556336999075</v>
      </c>
      <c r="C128" s="14" t="s">
        <v>4992</v>
      </c>
      <c r="D128">
        <v>141</v>
      </c>
      <c r="E128" s="14" t="s">
        <v>1109</v>
      </c>
      <c r="F128" s="14" t="s">
        <v>4920</v>
      </c>
      <c r="G128" s="14">
        <f>timingTable[[#This Row],[FRT_DEC]]-B127</f>
        <v>16</v>
      </c>
      <c r="H1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INFO]]))),H127)</f>
        <v>55</v>
      </c>
      <c r="I12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8" s="14">
        <f>HEX2DEC(RIGHT(timingTable[[#This Row],[FRT_HEX]],MIN(LEN(timingTable[[#This Row],[FRT_HEX]])-2,8)))</f>
        <v>1558837923</v>
      </c>
      <c r="K128" s="14" t="str">
        <f>IF(timingTable[[#This Row],['[TRACECODE']:.1]]=140,"afterTx","")</f>
        <v/>
      </c>
      <c r="L128" s="14" t="str">
        <f t="shared" si="11"/>
        <v/>
      </c>
      <c r="M128" s="14" t="str">
        <f>IF(AND(H128=H127,K127="afterTx",timingTable[[#This Row],['[TRACECODE']:.1]]=6),"dc","")</f>
        <v/>
      </c>
      <c r="N128" s="14" t="str">
        <f t="shared" si="12"/>
        <v/>
      </c>
      <c r="O128" s="14" t="str">
        <f>IF(timingTable[[#This Row],['[TRACECODE']:.1]]=141,"afterRx","")</f>
        <v>afterRx</v>
      </c>
      <c r="P128" s="14" t="str">
        <f t="shared" si="13"/>
        <v/>
      </c>
      <c r="Q128" s="14" t="str">
        <f t="shared" si="14"/>
        <v/>
      </c>
      <c r="R128" s="14" t="str">
        <f t="shared" si="15"/>
        <v/>
      </c>
      <c r="S128" s="14" t="str">
        <f t="shared" si="16"/>
        <v>EMPTY</v>
      </c>
      <c r="T128" s="14" t="str">
        <f t="shared" si="17"/>
        <v>EMPTY</v>
      </c>
      <c r="U128" s="14" t="str">
        <f t="shared" si="18"/>
        <v>EMPTY</v>
      </c>
      <c r="V128" s="14" t="str">
        <f t="shared" si="19"/>
        <v>EMPTY</v>
      </c>
      <c r="W128" s="14" t="str">
        <f>IF(L128="beforeTx",timingTable[[#This Row],[FRT32_val]]-timingTable[[#This Row],[FRT32_trace]],"EMPTY")</f>
        <v>EMPTY</v>
      </c>
      <c r="X128" s="14" t="str">
        <f t="shared" si="20"/>
        <v>EMPTY</v>
      </c>
      <c r="Y128" s="14" t="str">
        <f t="shared" si="21"/>
        <v>EMPTY</v>
      </c>
      <c r="Z128" s="14" t="str">
        <f>IF(AND(P128="beforeRx",O129="afterRx"),J129-timingTable[[#This Row],[FRT32_trace]],"EMPTY")</f>
        <v>EMPTY</v>
      </c>
      <c r="AA128" s="14" t="str">
        <f>IF(AND(timingTable[[#This Row],[txEnd]]="txEnd",Q132="rxStart"),I132-timingTable[[#This Row],[FRT32_val]],"EMPTY")</f>
        <v>EMPTY</v>
      </c>
    </row>
    <row r="129" spans="1:27" x14ac:dyDescent="0.25">
      <c r="A129" s="14" t="s">
        <v>573</v>
      </c>
      <c r="B129">
        <v>1556337000508</v>
      </c>
      <c r="C129" s="14" t="s">
        <v>4994</v>
      </c>
      <c r="D129">
        <v>123</v>
      </c>
      <c r="E129" s="14" t="s">
        <v>7969</v>
      </c>
      <c r="F129" s="14" t="s">
        <v>4995</v>
      </c>
      <c r="G129" s="14">
        <f>timingTable[[#This Row],[FRT_DEC]]-B128</f>
        <v>1433</v>
      </c>
      <c r="H1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INFO]]))),H128)</f>
        <v>55</v>
      </c>
      <c r="I1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1558839054</v>
      </c>
      <c r="J129" s="14">
        <f>HEX2DEC(RIGHT(timingTable[[#This Row],[FRT_HEX]],MIN(LEN(timingTable[[#This Row],[FRT_HEX]])-2,8)))</f>
        <v>1558839356</v>
      </c>
      <c r="K129" s="14" t="str">
        <f>IF(timingTable[[#This Row],['[TRACECODE']:.1]]=140,"afterTx","")</f>
        <v/>
      </c>
      <c r="L129" s="14" t="str">
        <f t="shared" si="11"/>
        <v/>
      </c>
      <c r="M129" s="14" t="str">
        <f>IF(AND(H129=H128,K128="afterTx",timingTable[[#This Row],['[TRACECODE']:.1]]=6),"dc","")</f>
        <v/>
      </c>
      <c r="N129" s="14" t="str">
        <f t="shared" si="12"/>
        <v/>
      </c>
      <c r="O129" s="14" t="str">
        <f>IF(timingTable[[#This Row],['[TRACECODE']:.1]]=141,"afterRx","")</f>
        <v/>
      </c>
      <c r="P129" s="14" t="str">
        <f t="shared" si="13"/>
        <v/>
      </c>
      <c r="Q129" s="14" t="str">
        <f t="shared" si="14"/>
        <v>rxStart</v>
      </c>
      <c r="R129" s="14" t="str">
        <f t="shared" si="15"/>
        <v/>
      </c>
      <c r="S129" s="14" t="str">
        <f t="shared" si="16"/>
        <v>EMPTY</v>
      </c>
      <c r="T129" s="14" t="str">
        <f t="shared" si="17"/>
        <v>EMPTY</v>
      </c>
      <c r="U129" s="14" t="str">
        <f t="shared" si="18"/>
        <v>EMPTY</v>
      </c>
      <c r="V129" s="14" t="str">
        <f t="shared" si="19"/>
        <v>EMPTY</v>
      </c>
      <c r="W129" s="14" t="str">
        <f>IF(L129="beforeTx",timingTable[[#This Row],[FRT32_val]]-timingTable[[#This Row],[FRT32_trace]],"EMPTY")</f>
        <v>EMPTY</v>
      </c>
      <c r="X129" s="14" t="str">
        <f t="shared" si="20"/>
        <v>EMPTY</v>
      </c>
      <c r="Y129" s="14" t="str">
        <f t="shared" si="21"/>
        <v>EMPTY</v>
      </c>
      <c r="Z129" s="14" t="str">
        <f>IF(AND(P129="beforeRx",O130="afterRx"),J130-timingTable[[#This Row],[FRT32_trace]],"EMPTY")</f>
        <v>EMPTY</v>
      </c>
      <c r="AA129" s="14" t="str">
        <f>IF(AND(timingTable[[#This Row],[txEnd]]="txEnd",Q133="rxStart"),I133-timingTable[[#This Row],[FRT32_val]],"EMPTY")</f>
        <v>EMPTY</v>
      </c>
    </row>
    <row r="130" spans="1:27" x14ac:dyDescent="0.25">
      <c r="A130" s="14" t="s">
        <v>574</v>
      </c>
      <c r="B130">
        <v>1556337000512</v>
      </c>
      <c r="C130" s="14" t="s">
        <v>4996</v>
      </c>
      <c r="D130">
        <v>123</v>
      </c>
      <c r="E130" s="14" t="s">
        <v>7969</v>
      </c>
      <c r="F130" s="14" t="s">
        <v>3982</v>
      </c>
      <c r="G130" s="14">
        <f>timingTable[[#This Row],[FRT_DEC]]-B129</f>
        <v>4</v>
      </c>
      <c r="H1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INFO]]))),H129)</f>
        <v>55</v>
      </c>
      <c r="I1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30" s="14">
        <f>HEX2DEC(RIGHT(timingTable[[#This Row],[FRT_HEX]],MIN(LEN(timingTable[[#This Row],[FRT_HEX]])-2,8)))</f>
        <v>1558839360</v>
      </c>
      <c r="K130" s="14" t="str">
        <f>IF(timingTable[[#This Row],['[TRACECODE']:.1]]=140,"afterTx","")</f>
        <v/>
      </c>
      <c r="L130" s="14" t="str">
        <f t="shared" si="11"/>
        <v/>
      </c>
      <c r="M130" s="14" t="str">
        <f>IF(AND(H130=H129,K129="afterTx",timingTable[[#This Row],['[TRACECODE']:.1]]=6),"dc","")</f>
        <v/>
      </c>
      <c r="N130" s="14" t="str">
        <f t="shared" si="12"/>
        <v/>
      </c>
      <c r="O130" s="14" t="str">
        <f>IF(timingTable[[#This Row],['[TRACECODE']:.1]]=141,"afterRx","")</f>
        <v/>
      </c>
      <c r="P130" s="14" t="str">
        <f t="shared" si="13"/>
        <v/>
      </c>
      <c r="Q130" s="14" t="str">
        <f t="shared" si="14"/>
        <v/>
      </c>
      <c r="R130" s="14" t="str">
        <f t="shared" si="15"/>
        <v/>
      </c>
      <c r="S130" s="14" t="str">
        <f t="shared" si="16"/>
        <v>EMPTY</v>
      </c>
      <c r="T130" s="14" t="str">
        <f t="shared" si="17"/>
        <v>EMPTY</v>
      </c>
      <c r="U130" s="14" t="str">
        <f t="shared" si="18"/>
        <v>EMPTY</v>
      </c>
      <c r="V130" s="14" t="str">
        <f t="shared" si="19"/>
        <v>EMPTY</v>
      </c>
      <c r="W130" s="14" t="str">
        <f>IF(L130="beforeTx",timingTable[[#This Row],[FRT32_val]]-timingTable[[#This Row],[FRT32_trace]],"EMPTY")</f>
        <v>EMPTY</v>
      </c>
      <c r="X130" s="14" t="str">
        <f t="shared" si="20"/>
        <v>EMPTY</v>
      </c>
      <c r="Y130" s="14" t="str">
        <f t="shared" si="21"/>
        <v>EMPTY</v>
      </c>
      <c r="Z130" s="14" t="str">
        <f>IF(AND(P130="beforeRx",O131="afterRx"),J131-timingTable[[#This Row],[FRT32_trace]],"EMPTY")</f>
        <v>EMPTY</v>
      </c>
      <c r="AA130" s="14" t="str">
        <f>IF(AND(timingTable[[#This Row],[txEnd]]="txEnd",Q134="rxStart"),I134-timingTable[[#This Row],[FRT32_val]],"EMPTY")</f>
        <v>EMPTY</v>
      </c>
    </row>
    <row r="131" spans="1:27" x14ac:dyDescent="0.25">
      <c r="A131" s="14" t="s">
        <v>689</v>
      </c>
      <c r="B131">
        <v>1556337002114</v>
      </c>
      <c r="C131" s="14" t="s">
        <v>5024</v>
      </c>
      <c r="D131">
        <v>124</v>
      </c>
      <c r="E131" s="14" t="s">
        <v>7970</v>
      </c>
      <c r="F131" s="14" t="s">
        <v>5025</v>
      </c>
      <c r="G131" s="14">
        <f>timingTable[[#This Row],[FRT_DEC]]-B130</f>
        <v>1602</v>
      </c>
      <c r="H1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INFO]]))),H130)</f>
        <v>55</v>
      </c>
      <c r="I1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1558840896</v>
      </c>
      <c r="J131" s="14">
        <f>HEX2DEC(RIGHT(timingTable[[#This Row],[FRT_HEX]],MIN(LEN(timingTable[[#This Row],[FRT_HEX]])-2,8)))</f>
        <v>1558840962</v>
      </c>
      <c r="K131" s="14" t="str">
        <f>IF(timingTable[[#This Row],['[TRACECODE']:.1]]=140,"afterTx","")</f>
        <v/>
      </c>
      <c r="L131" s="14" t="str">
        <f t="shared" si="11"/>
        <v/>
      </c>
      <c r="M131" s="14" t="str">
        <f>IF(AND(H131=H130,K130="afterTx",timingTable[[#This Row],['[TRACECODE']:.1]]=6),"dc","")</f>
        <v/>
      </c>
      <c r="N131" s="14" t="str">
        <f t="shared" si="12"/>
        <v/>
      </c>
      <c r="O131" s="14" t="str">
        <f>IF(timingTable[[#This Row],['[TRACECODE']:.1]]=141,"afterRx","")</f>
        <v/>
      </c>
      <c r="P131" s="14" t="str">
        <f t="shared" si="13"/>
        <v/>
      </c>
      <c r="Q131" s="14" t="str">
        <f t="shared" si="14"/>
        <v/>
      </c>
      <c r="R131" s="14" t="str">
        <f t="shared" si="15"/>
        <v>rxEnd</v>
      </c>
      <c r="S131" s="14" t="str">
        <f t="shared" si="16"/>
        <v>EMPTY</v>
      </c>
      <c r="T131" s="14" t="str">
        <f t="shared" si="17"/>
        <v>EMPTY</v>
      </c>
      <c r="U131" s="14" t="str">
        <f t="shared" si="18"/>
        <v>EMPTY</v>
      </c>
      <c r="V131" s="14" t="str">
        <f t="shared" si="19"/>
        <v>EMPTY</v>
      </c>
      <c r="W131" s="14" t="str">
        <f>IF(L131="beforeTx",timingTable[[#This Row],[FRT32_val]]-timingTable[[#This Row],[FRT32_trace]],"EMPTY")</f>
        <v>EMPTY</v>
      </c>
      <c r="X131" s="14" t="str">
        <f t="shared" si="20"/>
        <v>EMPTY</v>
      </c>
      <c r="Y131" s="14" t="str">
        <f t="shared" si="21"/>
        <v>EMPTY</v>
      </c>
      <c r="Z131" s="14" t="str">
        <f>IF(AND(P131="beforeRx",O132="afterRx"),J132-timingTable[[#This Row],[FRT32_trace]],"EMPTY")</f>
        <v>EMPTY</v>
      </c>
      <c r="AA131" s="14" t="str">
        <f>IF(AND(timingTable[[#This Row],[txEnd]]="txEnd",Q135="rxStart"),I135-timingTable[[#This Row],[FRT32_val]],"EMPTY")</f>
        <v>EMPTY</v>
      </c>
    </row>
    <row r="132" spans="1:27" x14ac:dyDescent="0.25">
      <c r="A132" s="14" t="s">
        <v>589</v>
      </c>
      <c r="B132">
        <v>1556337002118</v>
      </c>
      <c r="C132" s="14" t="s">
        <v>5026</v>
      </c>
      <c r="D132">
        <v>124</v>
      </c>
      <c r="E132" s="14" t="s">
        <v>7970</v>
      </c>
      <c r="F132" s="14" t="s">
        <v>3983</v>
      </c>
      <c r="G132" s="14">
        <f>timingTable[[#This Row],[FRT_DEC]]-B131</f>
        <v>4</v>
      </c>
      <c r="H1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INFO]]))),H131)</f>
        <v>55</v>
      </c>
      <c r="I1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32" s="14">
        <f>HEX2DEC(RIGHT(timingTable[[#This Row],[FRT_HEX]],MIN(LEN(timingTable[[#This Row],[FRT_HEX]])-2,8)))</f>
        <v>1558840966</v>
      </c>
      <c r="K132" s="14" t="str">
        <f>IF(timingTable[[#This Row],['[TRACECODE']:.1]]=140,"afterTx","")</f>
        <v/>
      </c>
      <c r="L132" s="14" t="str">
        <f t="shared" si="11"/>
        <v/>
      </c>
      <c r="M132" s="14" t="str">
        <f>IF(AND(H132=H131,K131="afterTx",timingTable[[#This Row],['[TRACECODE']:.1]]=6),"dc","")</f>
        <v/>
      </c>
      <c r="N132" s="14" t="str">
        <f t="shared" si="12"/>
        <v/>
      </c>
      <c r="O132" s="14" t="str">
        <f>IF(timingTable[[#This Row],['[TRACECODE']:.1]]=141,"afterRx","")</f>
        <v/>
      </c>
      <c r="P132" s="14" t="str">
        <f t="shared" si="13"/>
        <v/>
      </c>
      <c r="Q132" s="14" t="str">
        <f t="shared" si="14"/>
        <v/>
      </c>
      <c r="R132" s="14" t="str">
        <f t="shared" si="15"/>
        <v/>
      </c>
      <c r="S132" s="14" t="str">
        <f t="shared" si="16"/>
        <v>EMPTY</v>
      </c>
      <c r="T132" s="14" t="str">
        <f t="shared" si="17"/>
        <v>EMPTY</v>
      </c>
      <c r="U132" s="14" t="str">
        <f t="shared" si="18"/>
        <v>EMPTY</v>
      </c>
      <c r="V132" s="14" t="str">
        <f t="shared" si="19"/>
        <v>EMPTY</v>
      </c>
      <c r="W132" s="14" t="str">
        <f>IF(L132="beforeTx",timingTable[[#This Row],[FRT32_val]]-timingTable[[#This Row],[FRT32_trace]],"EMPTY")</f>
        <v>EMPTY</v>
      </c>
      <c r="X132" s="14" t="str">
        <f t="shared" si="20"/>
        <v>EMPTY</v>
      </c>
      <c r="Y132" s="14" t="str">
        <f t="shared" si="21"/>
        <v>EMPTY</v>
      </c>
      <c r="Z132" s="14" t="str">
        <f>IF(AND(P132="beforeRx",O133="afterRx"),J133-timingTable[[#This Row],[FRT32_trace]],"EMPTY")</f>
        <v>EMPTY</v>
      </c>
      <c r="AA132" s="14" t="str">
        <f>IF(AND(timingTable[[#This Row],[txEnd]]="txEnd",Q136="rxStart"),I136-timingTable[[#This Row],[FRT32_val]],"EMPTY")</f>
        <v>EMPTY</v>
      </c>
    </row>
    <row r="133" spans="1:27" x14ac:dyDescent="0.25">
      <c r="A133" s="14" t="s">
        <v>884</v>
      </c>
      <c r="B133">
        <v>1556337007350</v>
      </c>
      <c r="C133" s="14" t="s">
        <v>5065</v>
      </c>
      <c r="D133">
        <v>123</v>
      </c>
      <c r="E133" s="14" t="s">
        <v>7969</v>
      </c>
      <c r="F133" s="14" t="s">
        <v>5066</v>
      </c>
      <c r="G133" s="14">
        <f>timingTable[[#This Row],[FRT_DEC]]-B132</f>
        <v>5232</v>
      </c>
      <c r="H1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INFO]]))),H132)</f>
        <v>55</v>
      </c>
      <c r="I1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1558845897</v>
      </c>
      <c r="J133" s="14">
        <f>HEX2DEC(RIGHT(timingTable[[#This Row],[FRT_HEX]],MIN(LEN(timingTable[[#This Row],[FRT_HEX]])-2,8)))</f>
        <v>1558846198</v>
      </c>
      <c r="K133" s="14" t="str">
        <f>IF(timingTable[[#This Row],['[TRACECODE']:.1]]=140,"afterTx","")</f>
        <v/>
      </c>
      <c r="L133" s="14" t="str">
        <f t="shared" ref="L133:L196" si="22">IF(AND(H135=H133,K135="afterTx"),"beforeTx","")</f>
        <v/>
      </c>
      <c r="M133" s="14" t="str">
        <f>IF(AND(H133=H132,K132="afterTx",timingTable[[#This Row],['[TRACECODE']:.1]]=6),"dc","")</f>
        <v/>
      </c>
      <c r="N133" s="14" t="str">
        <f t="shared" ref="N133:N196" si="23">IF(AND(H133=H131,M131="dc"),"txEnd","")</f>
        <v/>
      </c>
      <c r="O133" s="14" t="str">
        <f>IF(timingTable[[#This Row],['[TRACECODE']:.1]]=141,"afterRx","")</f>
        <v/>
      </c>
      <c r="P133" s="14" t="str">
        <f t="shared" ref="P133:P196" si="24">IF(AND(H133=H134,O134="afterRx"),"beforeRx","")</f>
        <v/>
      </c>
      <c r="Q133" s="14" t="str">
        <f t="shared" ref="Q133:Q196" si="25">IF(AND(H133=H132,O132="afterRx"),"rxStart","")</f>
        <v/>
      </c>
      <c r="R133" s="14" t="str">
        <f t="shared" ref="R133:R196" si="26">IF(AND(H133=H131,Q131="rxStart"),"rxEnd","")</f>
        <v/>
      </c>
      <c r="S133" s="14" t="str">
        <f t="shared" ref="S133:S196" si="27">IF(AND(H136=H133,M136="dc",L133="beforeTx"),I136-I133,"EMPTY")</f>
        <v>EMPTY</v>
      </c>
      <c r="T133" s="14" t="str">
        <f t="shared" ref="T133:T196" si="28">IF(AND(N133="txEnd",P135="beforeRx",O136="afterRx"),J136-I133,"EMPTY")</f>
        <v>EMPTY</v>
      </c>
      <c r="U133" s="14" t="str">
        <f t="shared" ref="U133:U196" si="29">IF(AND(L135="beforeTx",R133="rxEnd",H135=H133),I135-I133,"EMPTY")</f>
        <v>EMPTY</v>
      </c>
      <c r="V133" s="14" t="str">
        <f t="shared" ref="V133:V196" si="30">IF(AND(R133="rxEnd",M138="dc",H133=H138),I138-I133,"EMPTY")</f>
        <v>EMPTY</v>
      </c>
      <c r="W133" s="14" t="str">
        <f>IF(L133="beforeTx",timingTable[[#This Row],[FRT32_val]]-timingTable[[#This Row],[FRT32_trace]],"EMPTY")</f>
        <v>EMPTY</v>
      </c>
      <c r="X133" s="14" t="str">
        <f t="shared" ref="X133:X196" si="31">IF(AND(L133="beforeTx",K135="afterTx"),J135-J133,"EMPTY")</f>
        <v>EMPTY</v>
      </c>
      <c r="Y133" s="14" t="str">
        <f t="shared" ref="Y133:Y196" si="32">IF(AND(R133="rxEnd",L135="beforeTx"),J135-I133,"EMPTY")</f>
        <v>EMPTY</v>
      </c>
      <c r="Z133" s="14" t="str">
        <f>IF(AND(P133="beforeRx",O134="afterRx"),J134-timingTable[[#This Row],[FRT32_trace]],"EMPTY")</f>
        <v>EMPTY</v>
      </c>
      <c r="AA133" s="14" t="str">
        <f>IF(AND(timingTable[[#This Row],[txEnd]]="txEnd",Q137="rxStart"),I137-timingTable[[#This Row],[FRT32_val]],"EMPTY")</f>
        <v>EMPTY</v>
      </c>
    </row>
    <row r="134" spans="1:27" x14ac:dyDescent="0.25">
      <c r="A134" s="14" t="s">
        <v>885</v>
      </c>
      <c r="B134">
        <v>1556337007352</v>
      </c>
      <c r="C134" s="14" t="s">
        <v>5067</v>
      </c>
      <c r="D134">
        <v>123</v>
      </c>
      <c r="E134" s="14" t="s">
        <v>7969</v>
      </c>
      <c r="F134" s="14" t="s">
        <v>3982</v>
      </c>
      <c r="G134" s="14">
        <f>timingTable[[#This Row],[FRT_DEC]]-B133</f>
        <v>2</v>
      </c>
      <c r="H1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INFO]]))),H133)</f>
        <v>55</v>
      </c>
      <c r="I1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34" s="14">
        <f>HEX2DEC(RIGHT(timingTable[[#This Row],[FRT_HEX]],MIN(LEN(timingTable[[#This Row],[FRT_HEX]])-2,8)))</f>
        <v>1558846200</v>
      </c>
      <c r="K134" s="14" t="str">
        <f>IF(timingTable[[#This Row],['[TRACECODE']:.1]]=140,"afterTx","")</f>
        <v/>
      </c>
      <c r="L134" s="14" t="str">
        <f t="shared" si="22"/>
        <v/>
      </c>
      <c r="M134" s="14" t="str">
        <f>IF(AND(H134=H133,K133="afterTx",timingTable[[#This Row],['[TRACECODE']:.1]]=6),"dc","")</f>
        <v/>
      </c>
      <c r="N134" s="14" t="str">
        <f t="shared" si="23"/>
        <v/>
      </c>
      <c r="O134" s="14" t="str">
        <f>IF(timingTable[[#This Row],['[TRACECODE']:.1]]=141,"afterRx","")</f>
        <v/>
      </c>
      <c r="P134" s="14" t="str">
        <f t="shared" si="24"/>
        <v/>
      </c>
      <c r="Q134" s="14" t="str">
        <f t="shared" si="25"/>
        <v/>
      </c>
      <c r="R134" s="14" t="str">
        <f t="shared" si="26"/>
        <v/>
      </c>
      <c r="S134" s="14" t="str">
        <f t="shared" si="27"/>
        <v>EMPTY</v>
      </c>
      <c r="T134" s="14" t="str">
        <f t="shared" si="28"/>
        <v>EMPTY</v>
      </c>
      <c r="U134" s="14" t="str">
        <f t="shared" si="29"/>
        <v>EMPTY</v>
      </c>
      <c r="V134" s="14" t="str">
        <f t="shared" si="30"/>
        <v>EMPTY</v>
      </c>
      <c r="W134" s="14" t="str">
        <f>IF(L134="beforeTx",timingTable[[#This Row],[FRT32_val]]-timingTable[[#This Row],[FRT32_trace]],"EMPTY")</f>
        <v>EMPTY</v>
      </c>
      <c r="X134" s="14" t="str">
        <f t="shared" si="31"/>
        <v>EMPTY</v>
      </c>
      <c r="Y134" s="14" t="str">
        <f t="shared" si="32"/>
        <v>EMPTY</v>
      </c>
      <c r="Z134" s="14" t="str">
        <f>IF(AND(P134="beforeRx",O135="afterRx"),J135-timingTable[[#This Row],[FRT32_trace]],"EMPTY")</f>
        <v>EMPTY</v>
      </c>
      <c r="AA134" s="14" t="str">
        <f>IF(AND(timingTable[[#This Row],[txEnd]]="txEnd",Q138="rxStart"),I138-timingTable[[#This Row],[FRT32_val]],"EMPTY")</f>
        <v>EMPTY</v>
      </c>
    </row>
    <row r="135" spans="1:27" x14ac:dyDescent="0.25">
      <c r="A135" s="14" t="s">
        <v>901</v>
      </c>
      <c r="B135">
        <v>1556337008889</v>
      </c>
      <c r="C135" s="14" t="s">
        <v>5097</v>
      </c>
      <c r="D135">
        <v>131</v>
      </c>
      <c r="E135" s="14" t="s">
        <v>1106</v>
      </c>
      <c r="F135" s="14" t="s">
        <v>4044</v>
      </c>
      <c r="G135" s="14">
        <f>timingTable[[#This Row],[FRT_DEC]]-B134</f>
        <v>1537</v>
      </c>
      <c r="H1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INFO]]))),H134)</f>
        <v>56</v>
      </c>
      <c r="I13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5" s="14">
        <f>HEX2DEC(RIGHT(timingTable[[#This Row],[FRT_HEX]],MIN(LEN(timingTable[[#This Row],[FRT_HEX]])-2,8)))</f>
        <v>1558847737</v>
      </c>
      <c r="K135" s="14" t="str">
        <f>IF(timingTable[[#This Row],['[TRACECODE']:.1]]=140,"afterTx","")</f>
        <v/>
      </c>
      <c r="L135" s="14" t="str">
        <f t="shared" si="22"/>
        <v/>
      </c>
      <c r="M135" s="14" t="str">
        <f>IF(AND(H135=H134,K134="afterTx",timingTable[[#This Row],['[TRACECODE']:.1]]=6),"dc","")</f>
        <v/>
      </c>
      <c r="N135" s="14" t="str">
        <f t="shared" si="23"/>
        <v/>
      </c>
      <c r="O135" s="14" t="str">
        <f>IF(timingTable[[#This Row],['[TRACECODE']:.1]]=141,"afterRx","")</f>
        <v/>
      </c>
      <c r="P135" s="14" t="str">
        <f t="shared" si="24"/>
        <v/>
      </c>
      <c r="Q135" s="14" t="str">
        <f t="shared" si="25"/>
        <v/>
      </c>
      <c r="R135" s="14" t="str">
        <f t="shared" si="26"/>
        <v/>
      </c>
      <c r="S135" s="14" t="str">
        <f t="shared" si="27"/>
        <v>EMPTY</v>
      </c>
      <c r="T135" s="14" t="str">
        <f t="shared" si="28"/>
        <v>EMPTY</v>
      </c>
      <c r="U135" s="14" t="str">
        <f t="shared" si="29"/>
        <v>EMPTY</v>
      </c>
      <c r="V135" s="14" t="str">
        <f t="shared" si="30"/>
        <v>EMPTY</v>
      </c>
      <c r="W135" s="14" t="str">
        <f>IF(L135="beforeTx",timingTable[[#This Row],[FRT32_val]]-timingTable[[#This Row],[FRT32_trace]],"EMPTY")</f>
        <v>EMPTY</v>
      </c>
      <c r="X135" s="14" t="str">
        <f t="shared" si="31"/>
        <v>EMPTY</v>
      </c>
      <c r="Y135" s="14" t="str">
        <f t="shared" si="32"/>
        <v>EMPTY</v>
      </c>
      <c r="Z135" s="14" t="str">
        <f>IF(AND(P135="beforeRx",O136="afterRx"),J136-timingTable[[#This Row],[FRT32_trace]],"EMPTY")</f>
        <v>EMPTY</v>
      </c>
      <c r="AA135" s="14" t="str">
        <f>IF(AND(timingTable[[#This Row],[txEnd]]="txEnd",Q139="rxStart"),I139-timingTable[[#This Row],[FRT32_val]],"EMPTY")</f>
        <v>EMPTY</v>
      </c>
    </row>
    <row r="136" spans="1:27" x14ac:dyDescent="0.25">
      <c r="A136" s="14" t="s">
        <v>919</v>
      </c>
      <c r="B136">
        <v>1556337009995</v>
      </c>
      <c r="C136" s="14" t="s">
        <v>5115</v>
      </c>
      <c r="D136">
        <v>124</v>
      </c>
      <c r="E136" s="14" t="s">
        <v>7970</v>
      </c>
      <c r="F136" s="14" t="s">
        <v>5116</v>
      </c>
      <c r="G136" s="14">
        <f>timingTable[[#This Row],[FRT_DEC]]-B135</f>
        <v>1106</v>
      </c>
      <c r="H1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INFO]]))),H135)</f>
        <v>56</v>
      </c>
      <c r="I1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1558848778</v>
      </c>
      <c r="J136" s="14">
        <f>HEX2DEC(RIGHT(timingTable[[#This Row],[FRT_HEX]],MIN(LEN(timingTable[[#This Row],[FRT_HEX]])-2,8)))</f>
        <v>1558848843</v>
      </c>
      <c r="K136" s="14" t="str">
        <f>IF(timingTable[[#This Row],['[TRACECODE']:.1]]=140,"afterTx","")</f>
        <v/>
      </c>
      <c r="L136" s="14" t="str">
        <f t="shared" si="22"/>
        <v/>
      </c>
      <c r="M136" s="14" t="str">
        <f>IF(AND(H136=H135,K135="afterTx",timingTable[[#This Row],['[TRACECODE']:.1]]=6),"dc","")</f>
        <v/>
      </c>
      <c r="N136" s="14" t="str">
        <f t="shared" si="23"/>
        <v/>
      </c>
      <c r="O136" s="14" t="str">
        <f>IF(timingTable[[#This Row],['[TRACECODE']:.1]]=141,"afterRx","")</f>
        <v/>
      </c>
      <c r="P136" s="14" t="str">
        <f t="shared" si="24"/>
        <v/>
      </c>
      <c r="Q136" s="14" t="str">
        <f t="shared" si="25"/>
        <v/>
      </c>
      <c r="R136" s="14" t="str">
        <f t="shared" si="26"/>
        <v/>
      </c>
      <c r="S136" s="14" t="str">
        <f t="shared" si="27"/>
        <v>EMPTY</v>
      </c>
      <c r="T136" s="14" t="str">
        <f t="shared" si="28"/>
        <v>EMPTY</v>
      </c>
      <c r="U136" s="14" t="str">
        <f t="shared" si="29"/>
        <v>EMPTY</v>
      </c>
      <c r="V136" s="14" t="str">
        <f t="shared" si="30"/>
        <v>EMPTY</v>
      </c>
      <c r="W136" s="14" t="str">
        <f>IF(L136="beforeTx",timingTable[[#This Row],[FRT32_val]]-timingTable[[#This Row],[FRT32_trace]],"EMPTY")</f>
        <v>EMPTY</v>
      </c>
      <c r="X136" s="14" t="str">
        <f t="shared" si="31"/>
        <v>EMPTY</v>
      </c>
      <c r="Y136" s="14" t="str">
        <f t="shared" si="32"/>
        <v>EMPTY</v>
      </c>
      <c r="Z136" s="14" t="str">
        <f>IF(AND(P136="beforeRx",O137="afterRx"),J137-timingTable[[#This Row],[FRT32_trace]],"EMPTY")</f>
        <v>EMPTY</v>
      </c>
      <c r="AA136" s="14" t="str">
        <f>IF(AND(timingTable[[#This Row],[txEnd]]="txEnd",Q140="rxStart"),I140-timingTable[[#This Row],[FRT32_val]],"EMPTY")</f>
        <v>EMPTY</v>
      </c>
    </row>
    <row r="137" spans="1:27" x14ac:dyDescent="0.25">
      <c r="A137" s="14" t="s">
        <v>920</v>
      </c>
      <c r="B137">
        <v>1556337009997</v>
      </c>
      <c r="C137" s="14" t="s">
        <v>5117</v>
      </c>
      <c r="D137">
        <v>124</v>
      </c>
      <c r="E137" s="14" t="s">
        <v>7970</v>
      </c>
      <c r="F137" s="14" t="s">
        <v>3983</v>
      </c>
      <c r="G137" s="14">
        <f>timingTable[[#This Row],[FRT_DEC]]-B136</f>
        <v>2</v>
      </c>
      <c r="H1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INFO]]))),H136)</f>
        <v>56</v>
      </c>
      <c r="I1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37" s="14">
        <f>HEX2DEC(RIGHT(timingTable[[#This Row],[FRT_HEX]],MIN(LEN(timingTable[[#This Row],[FRT_HEX]])-2,8)))</f>
        <v>1558848845</v>
      </c>
      <c r="K137" s="14" t="str">
        <f>IF(timingTable[[#This Row],['[TRACECODE']:.1]]=140,"afterTx","")</f>
        <v/>
      </c>
      <c r="L137" s="14" t="str">
        <f t="shared" si="22"/>
        <v/>
      </c>
      <c r="M137" s="14" t="str">
        <f>IF(AND(H137=H136,K136="afterTx",timingTable[[#This Row],['[TRACECODE']:.1]]=6),"dc","")</f>
        <v/>
      </c>
      <c r="N137" s="14" t="str">
        <f t="shared" si="23"/>
        <v/>
      </c>
      <c r="O137" s="14" t="str">
        <f>IF(timingTable[[#This Row],['[TRACECODE']:.1]]=141,"afterRx","")</f>
        <v/>
      </c>
      <c r="P137" s="14" t="str">
        <f t="shared" si="24"/>
        <v/>
      </c>
      <c r="Q137" s="14" t="str">
        <f t="shared" si="25"/>
        <v/>
      </c>
      <c r="R137" s="14" t="str">
        <f t="shared" si="26"/>
        <v/>
      </c>
      <c r="S137" s="14" t="str">
        <f t="shared" si="27"/>
        <v>EMPTY</v>
      </c>
      <c r="T137" s="14" t="str">
        <f t="shared" si="28"/>
        <v>EMPTY</v>
      </c>
      <c r="U137" s="14" t="str">
        <f t="shared" si="29"/>
        <v>EMPTY</v>
      </c>
      <c r="V137" s="14" t="str">
        <f t="shared" si="30"/>
        <v>EMPTY</v>
      </c>
      <c r="W137" s="14" t="str">
        <f>IF(L137="beforeTx",timingTable[[#This Row],[FRT32_val]]-timingTable[[#This Row],[FRT32_trace]],"EMPTY")</f>
        <v>EMPTY</v>
      </c>
      <c r="X137" s="14" t="str">
        <f t="shared" si="31"/>
        <v>EMPTY</v>
      </c>
      <c r="Y137" s="14" t="str">
        <f t="shared" si="32"/>
        <v>EMPTY</v>
      </c>
      <c r="Z137" s="14" t="str">
        <f>IF(AND(P137="beforeRx",O138="afterRx"),J138-timingTable[[#This Row],[FRT32_trace]],"EMPTY")</f>
        <v>EMPTY</v>
      </c>
      <c r="AA137" s="14" t="str">
        <f>IF(AND(timingTable[[#This Row],[txEnd]]="txEnd",Q141="rxStart"),I141-timingTable[[#This Row],[FRT32_val]],"EMPTY")</f>
        <v>EMPTY</v>
      </c>
    </row>
    <row r="138" spans="1:27" x14ac:dyDescent="0.25">
      <c r="A138" s="14" t="s">
        <v>928</v>
      </c>
      <c r="B138">
        <v>1556337010123</v>
      </c>
      <c r="C138" s="14" t="s">
        <v>5126</v>
      </c>
      <c r="D138">
        <v>129</v>
      </c>
      <c r="E138" s="14" t="s">
        <v>3734</v>
      </c>
      <c r="F138" s="14" t="s">
        <v>5127</v>
      </c>
      <c r="G138" s="14">
        <f>timingTable[[#This Row],[FRT_DEC]]-B137</f>
        <v>126</v>
      </c>
      <c r="H1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INFO]]))),H137)</f>
        <v>56</v>
      </c>
      <c r="I1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1558850178</v>
      </c>
      <c r="J138" s="14">
        <f>HEX2DEC(RIGHT(timingTable[[#This Row],[FRT_HEX]],MIN(LEN(timingTable[[#This Row],[FRT_HEX]])-2,8)))</f>
        <v>1558848971</v>
      </c>
      <c r="K138" s="14" t="str">
        <f>IF(timingTable[[#This Row],['[TRACECODE']:.1]]=140,"afterTx","")</f>
        <v/>
      </c>
      <c r="L138" s="14" t="str">
        <f t="shared" si="22"/>
        <v>beforeTx</v>
      </c>
      <c r="M138" s="14" t="str">
        <f>IF(AND(H138=H137,K137="afterTx",timingTable[[#This Row],['[TRACECODE']:.1]]=6),"dc","")</f>
        <v/>
      </c>
      <c r="N138" s="14" t="str">
        <f t="shared" si="23"/>
        <v/>
      </c>
      <c r="O138" s="14" t="str">
        <f>IF(timingTable[[#This Row],['[TRACECODE']:.1]]=141,"afterRx","")</f>
        <v/>
      </c>
      <c r="P138" s="14" t="str">
        <f t="shared" si="24"/>
        <v/>
      </c>
      <c r="Q138" s="14" t="str">
        <f t="shared" si="25"/>
        <v/>
      </c>
      <c r="R138" s="14" t="str">
        <f t="shared" si="26"/>
        <v/>
      </c>
      <c r="S138" s="14">
        <f t="shared" si="27"/>
        <v>722</v>
      </c>
      <c r="T138" s="14" t="str">
        <f t="shared" si="28"/>
        <v>EMPTY</v>
      </c>
      <c r="U138" s="14" t="str">
        <f t="shared" si="29"/>
        <v>EMPTY</v>
      </c>
      <c r="V138" s="14" t="str">
        <f t="shared" si="30"/>
        <v>EMPTY</v>
      </c>
      <c r="W138" s="14">
        <f>IF(L138="beforeTx",timingTable[[#This Row],[FRT32_val]]-timingTable[[#This Row],[FRT32_trace]],"EMPTY")</f>
        <v>1207</v>
      </c>
      <c r="X138" s="14">
        <f t="shared" si="31"/>
        <v>1220</v>
      </c>
      <c r="Y138" s="14" t="str">
        <f t="shared" si="32"/>
        <v>EMPTY</v>
      </c>
      <c r="Z138" s="14" t="str">
        <f>IF(AND(P138="beforeRx",O139="afterRx"),J139-timingTable[[#This Row],[FRT32_trace]],"EMPTY")</f>
        <v>EMPTY</v>
      </c>
      <c r="AA138" s="14" t="str">
        <f>IF(AND(timingTable[[#This Row],[txEnd]]="txEnd",Q142="rxStart"),I142-timingTable[[#This Row],[FRT32_val]],"EMPTY")</f>
        <v>EMPTY</v>
      </c>
    </row>
    <row r="139" spans="1:27" x14ac:dyDescent="0.25">
      <c r="A139" s="14" t="s">
        <v>929</v>
      </c>
      <c r="B139">
        <v>1556337010125</v>
      </c>
      <c r="C139" s="14" t="s">
        <v>5128</v>
      </c>
      <c r="D139">
        <v>129</v>
      </c>
      <c r="E139" s="14" t="s">
        <v>3734</v>
      </c>
      <c r="F139" s="14" t="s">
        <v>3986</v>
      </c>
      <c r="G139" s="14">
        <f>timingTable[[#This Row],[FRT_DEC]]-B138</f>
        <v>2</v>
      </c>
      <c r="H1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INFO]]))),H138)</f>
        <v>56</v>
      </c>
      <c r="I1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39" s="14">
        <f>HEX2DEC(RIGHT(timingTable[[#This Row],[FRT_HEX]],MIN(LEN(timingTable[[#This Row],[FRT_HEX]])-2,8)))</f>
        <v>1558848973</v>
      </c>
      <c r="K139" s="14" t="str">
        <f>IF(timingTable[[#This Row],['[TRACECODE']:.1]]=140,"afterTx","")</f>
        <v/>
      </c>
      <c r="L139" s="14" t="str">
        <f t="shared" si="22"/>
        <v/>
      </c>
      <c r="M139" s="14" t="str">
        <f>IF(AND(H139=H138,K138="afterTx",timingTable[[#This Row],['[TRACECODE']:.1]]=6),"dc","")</f>
        <v/>
      </c>
      <c r="N139" s="14" t="str">
        <f t="shared" si="23"/>
        <v/>
      </c>
      <c r="O139" s="14" t="str">
        <f>IF(timingTable[[#This Row],['[TRACECODE']:.1]]=141,"afterRx","")</f>
        <v/>
      </c>
      <c r="P139" s="14" t="str">
        <f t="shared" si="24"/>
        <v/>
      </c>
      <c r="Q139" s="14" t="str">
        <f t="shared" si="25"/>
        <v/>
      </c>
      <c r="R139" s="14" t="str">
        <f t="shared" si="26"/>
        <v/>
      </c>
      <c r="S139" s="14" t="str">
        <f t="shared" si="27"/>
        <v>EMPTY</v>
      </c>
      <c r="T139" s="14" t="str">
        <f t="shared" si="28"/>
        <v>EMPTY</v>
      </c>
      <c r="U139" s="14" t="str">
        <f t="shared" si="29"/>
        <v>EMPTY</v>
      </c>
      <c r="V139" s="14" t="str">
        <f t="shared" si="30"/>
        <v>EMPTY</v>
      </c>
      <c r="W139" s="14" t="str">
        <f>IF(L139="beforeTx",timingTable[[#This Row],[FRT32_val]]-timingTable[[#This Row],[FRT32_trace]],"EMPTY")</f>
        <v>EMPTY</v>
      </c>
      <c r="X139" s="14" t="str">
        <f t="shared" si="31"/>
        <v>EMPTY</v>
      </c>
      <c r="Y139" s="14" t="str">
        <f t="shared" si="32"/>
        <v>EMPTY</v>
      </c>
      <c r="Z139" s="14" t="str">
        <f>IF(AND(P139="beforeRx",O140="afterRx"),J140-timingTable[[#This Row],[FRT32_trace]],"EMPTY")</f>
        <v>EMPTY</v>
      </c>
      <c r="AA139" s="14" t="str">
        <f>IF(AND(timingTable[[#This Row],[txEnd]]="txEnd",Q143="rxStart"),I143-timingTable[[#This Row],[FRT32_val]],"EMPTY")</f>
        <v>EMPTY</v>
      </c>
    </row>
    <row r="140" spans="1:27" x14ac:dyDescent="0.25">
      <c r="A140" s="14" t="s">
        <v>930</v>
      </c>
      <c r="B140">
        <v>1556337011343</v>
      </c>
      <c r="C140" s="14" t="s">
        <v>5129</v>
      </c>
      <c r="D140">
        <v>140</v>
      </c>
      <c r="E140" s="14" t="s">
        <v>1107</v>
      </c>
      <c r="F140" s="14" t="s">
        <v>5130</v>
      </c>
      <c r="G140" s="14">
        <f>timingTable[[#This Row],[FRT_DEC]]-B139</f>
        <v>1218</v>
      </c>
      <c r="H1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INFO]]))),H139)</f>
        <v>56</v>
      </c>
      <c r="I1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0" s="14">
        <f>HEX2DEC(RIGHT(timingTable[[#This Row],[FRT_HEX]],MIN(LEN(timingTable[[#This Row],[FRT_HEX]])-2,8)))</f>
        <v>1558850191</v>
      </c>
      <c r="K140" s="14" t="str">
        <f>IF(timingTable[[#This Row],['[TRACECODE']:.1]]=140,"afterTx","")</f>
        <v>afterTx</v>
      </c>
      <c r="L140" s="14" t="str">
        <f t="shared" si="22"/>
        <v/>
      </c>
      <c r="M140" s="14" t="str">
        <f>IF(AND(H140=H139,K139="afterTx",timingTable[[#This Row],['[TRACECODE']:.1]]=6),"dc","")</f>
        <v/>
      </c>
      <c r="N140" s="14" t="str">
        <f t="shared" si="23"/>
        <v/>
      </c>
      <c r="O140" s="14" t="str">
        <f>IF(timingTable[[#This Row],['[TRACECODE']:.1]]=141,"afterRx","")</f>
        <v/>
      </c>
      <c r="P140" s="14" t="str">
        <f t="shared" si="24"/>
        <v/>
      </c>
      <c r="Q140" s="14" t="str">
        <f t="shared" si="25"/>
        <v/>
      </c>
      <c r="R140" s="14" t="str">
        <f t="shared" si="26"/>
        <v/>
      </c>
      <c r="S140" s="14" t="str">
        <f t="shared" si="27"/>
        <v>EMPTY</v>
      </c>
      <c r="T140" s="14" t="str">
        <f t="shared" si="28"/>
        <v>EMPTY</v>
      </c>
      <c r="U140" s="14" t="str">
        <f t="shared" si="29"/>
        <v>EMPTY</v>
      </c>
      <c r="V140" s="14" t="str">
        <f t="shared" si="30"/>
        <v>EMPTY</v>
      </c>
      <c r="W140" s="14" t="str">
        <f>IF(L140="beforeTx",timingTable[[#This Row],[FRT32_val]]-timingTable[[#This Row],[FRT32_trace]],"EMPTY")</f>
        <v>EMPTY</v>
      </c>
      <c r="X140" s="14" t="str">
        <f t="shared" si="31"/>
        <v>EMPTY</v>
      </c>
      <c r="Y140" s="14" t="str">
        <f t="shared" si="32"/>
        <v>EMPTY</v>
      </c>
      <c r="Z140" s="14" t="str">
        <f>IF(AND(P140="beforeRx",O141="afterRx"),J141-timingTable[[#This Row],[FRT32_trace]],"EMPTY")</f>
        <v>EMPTY</v>
      </c>
      <c r="AA140" s="14" t="str">
        <f>IF(AND(timingTable[[#This Row],[txEnd]]="txEnd",Q144="rxStart"),I144-timingTable[[#This Row],[FRT32_val]],"EMPTY")</f>
        <v>EMPTY</v>
      </c>
    </row>
    <row r="141" spans="1:27" x14ac:dyDescent="0.25">
      <c r="A141" s="14" t="s">
        <v>933</v>
      </c>
      <c r="B141">
        <v>1556337012671</v>
      </c>
      <c r="C141" s="14" t="s">
        <v>5133</v>
      </c>
      <c r="D141">
        <v>6</v>
      </c>
      <c r="E141" s="14" t="s">
        <v>1108</v>
      </c>
      <c r="F141" s="14" t="s">
        <v>5134</v>
      </c>
      <c r="G141" s="14">
        <f>timingTable[[#This Row],[FRT_DEC]]-B140</f>
        <v>1328</v>
      </c>
      <c r="H1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INFO]]))),H140)</f>
        <v>56</v>
      </c>
      <c r="I1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1558850900</v>
      </c>
      <c r="J141" s="14">
        <f>HEX2DEC(RIGHT(timingTable[[#This Row],[FRT_HEX]],MIN(LEN(timingTable[[#This Row],[FRT_HEX]])-2,8)))</f>
        <v>1558851519</v>
      </c>
      <c r="K141" s="14" t="str">
        <f>IF(timingTable[[#This Row],['[TRACECODE']:.1]]=140,"afterTx","")</f>
        <v/>
      </c>
      <c r="L141" s="14" t="str">
        <f t="shared" si="22"/>
        <v/>
      </c>
      <c r="M141" s="14" t="str">
        <f>IF(AND(H141=H140,K140="afterTx",timingTable[[#This Row],['[TRACECODE']:.1]]=6),"dc","")</f>
        <v>dc</v>
      </c>
      <c r="N141" s="14" t="str">
        <f t="shared" si="23"/>
        <v/>
      </c>
      <c r="O141" s="14" t="str">
        <f>IF(timingTable[[#This Row],['[TRACECODE']:.1]]=141,"afterRx","")</f>
        <v/>
      </c>
      <c r="P141" s="14" t="str">
        <f t="shared" si="24"/>
        <v/>
      </c>
      <c r="Q141" s="14" t="str">
        <f t="shared" si="25"/>
        <v/>
      </c>
      <c r="R141" s="14" t="str">
        <f t="shared" si="26"/>
        <v/>
      </c>
      <c r="S141" s="14" t="str">
        <f t="shared" si="27"/>
        <v>EMPTY</v>
      </c>
      <c r="T141" s="14" t="str">
        <f t="shared" si="28"/>
        <v>EMPTY</v>
      </c>
      <c r="U141" s="14" t="str">
        <f t="shared" si="29"/>
        <v>EMPTY</v>
      </c>
      <c r="V141" s="14" t="str">
        <f t="shared" si="30"/>
        <v>EMPTY</v>
      </c>
      <c r="W141" s="14" t="str">
        <f>IF(L141="beforeTx",timingTable[[#This Row],[FRT32_val]]-timingTable[[#This Row],[FRT32_trace]],"EMPTY")</f>
        <v>EMPTY</v>
      </c>
      <c r="X141" s="14" t="str">
        <f t="shared" si="31"/>
        <v>EMPTY</v>
      </c>
      <c r="Y141" s="14" t="str">
        <f t="shared" si="32"/>
        <v>EMPTY</v>
      </c>
      <c r="Z141" s="14" t="str">
        <f>IF(AND(P141="beforeRx",O142="afterRx"),J142-timingTable[[#This Row],[FRT32_trace]],"EMPTY")</f>
        <v>EMPTY</v>
      </c>
      <c r="AA141" s="14" t="str">
        <f>IF(AND(timingTable[[#This Row],[txEnd]]="txEnd",Q145="rxStart"),I145-timingTable[[#This Row],[FRT32_val]],"EMPTY")</f>
        <v>EMPTY</v>
      </c>
    </row>
    <row r="142" spans="1:27" x14ac:dyDescent="0.25">
      <c r="A142" s="14" t="s">
        <v>934</v>
      </c>
      <c r="B142">
        <v>1556337012674</v>
      </c>
      <c r="C142" s="14" t="s">
        <v>5135</v>
      </c>
      <c r="D142">
        <v>6</v>
      </c>
      <c r="E142" s="14" t="s">
        <v>1108</v>
      </c>
      <c r="F142" s="14" t="s">
        <v>3987</v>
      </c>
      <c r="G142" s="14">
        <f>timingTable[[#This Row],[FRT_DEC]]-B141</f>
        <v>3</v>
      </c>
      <c r="H1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INFO]]))),H141)</f>
        <v>56</v>
      </c>
      <c r="I1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42" s="14">
        <f>HEX2DEC(RIGHT(timingTable[[#This Row],[FRT_HEX]],MIN(LEN(timingTable[[#This Row],[FRT_HEX]])-2,8)))</f>
        <v>1558851522</v>
      </c>
      <c r="K142" s="14" t="str">
        <f>IF(timingTable[[#This Row],['[TRACECODE']:.1]]=140,"afterTx","")</f>
        <v/>
      </c>
      <c r="L142" s="14" t="str">
        <f t="shared" si="22"/>
        <v/>
      </c>
      <c r="M142" s="14" t="str">
        <f>IF(AND(H142=H141,K141="afterTx",timingTable[[#This Row],['[TRACECODE']:.1]]=6),"dc","")</f>
        <v/>
      </c>
      <c r="N142" s="14" t="str">
        <f t="shared" si="23"/>
        <v/>
      </c>
      <c r="O142" s="14" t="str">
        <f>IF(timingTable[[#This Row],['[TRACECODE']:.1]]=141,"afterRx","")</f>
        <v/>
      </c>
      <c r="P142" s="14" t="str">
        <f t="shared" si="24"/>
        <v/>
      </c>
      <c r="Q142" s="14" t="str">
        <f t="shared" si="25"/>
        <v/>
      </c>
      <c r="R142" s="14" t="str">
        <f t="shared" si="26"/>
        <v/>
      </c>
      <c r="S142" s="14" t="str">
        <f t="shared" si="27"/>
        <v>EMPTY</v>
      </c>
      <c r="T142" s="14" t="str">
        <f t="shared" si="28"/>
        <v>EMPTY</v>
      </c>
      <c r="U142" s="14" t="str">
        <f t="shared" si="29"/>
        <v>EMPTY</v>
      </c>
      <c r="V142" s="14" t="str">
        <f t="shared" si="30"/>
        <v>EMPTY</v>
      </c>
      <c r="W142" s="14" t="str">
        <f>IF(L142="beforeTx",timingTable[[#This Row],[FRT32_val]]-timingTable[[#This Row],[FRT32_trace]],"EMPTY")</f>
        <v>EMPTY</v>
      </c>
      <c r="X142" s="14" t="str">
        <f t="shared" si="31"/>
        <v>EMPTY</v>
      </c>
      <c r="Y142" s="14" t="str">
        <f t="shared" si="32"/>
        <v>EMPTY</v>
      </c>
      <c r="Z142" s="14" t="str">
        <f>IF(AND(P142="beforeRx",O143="afterRx"),J143-timingTable[[#This Row],[FRT32_trace]],"EMPTY")</f>
        <v>EMPTY</v>
      </c>
      <c r="AA142" s="14" t="str">
        <f>IF(AND(timingTable[[#This Row],[txEnd]]="txEnd",Q146="rxStart"),I146-timingTable[[#This Row],[FRT32_val]],"EMPTY")</f>
        <v>EMPTY</v>
      </c>
    </row>
    <row r="143" spans="1:27" x14ac:dyDescent="0.25">
      <c r="A143" s="14" t="s">
        <v>935</v>
      </c>
      <c r="B143">
        <v>1556337012677</v>
      </c>
      <c r="C143" s="14" t="s">
        <v>5136</v>
      </c>
      <c r="D143">
        <v>122</v>
      </c>
      <c r="E143" s="14" t="s">
        <v>7968</v>
      </c>
      <c r="F143" s="14" t="s">
        <v>5137</v>
      </c>
      <c r="G143" s="14">
        <f>timingTable[[#This Row],[FRT_DEC]]-B142</f>
        <v>3</v>
      </c>
      <c r="H1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INFO]]))),H142)</f>
        <v>56</v>
      </c>
      <c r="I1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1558851518</v>
      </c>
      <c r="J143" s="14">
        <f>HEX2DEC(RIGHT(timingTable[[#This Row],[FRT_HEX]],MIN(LEN(timingTable[[#This Row],[FRT_HEX]])-2,8)))</f>
        <v>1558851525</v>
      </c>
      <c r="K143" s="14" t="str">
        <f>IF(timingTable[[#This Row],['[TRACECODE']:.1]]=140,"afterTx","")</f>
        <v/>
      </c>
      <c r="L143" s="14" t="str">
        <f t="shared" si="22"/>
        <v/>
      </c>
      <c r="M143" s="14" t="str">
        <f>IF(AND(H143=H142,K142="afterTx",timingTable[[#This Row],['[TRACECODE']:.1]]=6),"dc","")</f>
        <v/>
      </c>
      <c r="N143" s="14" t="str">
        <f t="shared" si="23"/>
        <v>txEnd</v>
      </c>
      <c r="O143" s="14" t="str">
        <f>IF(timingTable[[#This Row],['[TRACECODE']:.1]]=141,"afterRx","")</f>
        <v/>
      </c>
      <c r="P143" s="14" t="str">
        <f t="shared" si="24"/>
        <v/>
      </c>
      <c r="Q143" s="14" t="str">
        <f t="shared" si="25"/>
        <v/>
      </c>
      <c r="R143" s="14" t="str">
        <f t="shared" si="26"/>
        <v/>
      </c>
      <c r="S143" s="14" t="str">
        <f t="shared" si="27"/>
        <v>EMPTY</v>
      </c>
      <c r="T143" s="14">
        <f t="shared" si="28"/>
        <v>779</v>
      </c>
      <c r="U143" s="14" t="str">
        <f t="shared" si="29"/>
        <v>EMPTY</v>
      </c>
      <c r="V143" s="14" t="str">
        <f t="shared" si="30"/>
        <v>EMPTY</v>
      </c>
      <c r="W143" s="14" t="str">
        <f>IF(L143="beforeTx",timingTable[[#This Row],[FRT32_val]]-timingTable[[#This Row],[FRT32_trace]],"EMPTY")</f>
        <v>EMPTY</v>
      </c>
      <c r="X143" s="14" t="str">
        <f t="shared" si="31"/>
        <v>EMPTY</v>
      </c>
      <c r="Y143" s="14" t="str">
        <f t="shared" si="32"/>
        <v>EMPTY</v>
      </c>
      <c r="Z143" s="14" t="str">
        <f>IF(AND(P143="beforeRx",O144="afterRx"),J144-timingTable[[#This Row],[FRT32_trace]],"EMPTY")</f>
        <v>EMPTY</v>
      </c>
      <c r="AA143" s="14">
        <f>IF(AND(timingTable[[#This Row],[txEnd]]="txEnd",Q147="rxStart"),I147-timingTable[[#This Row],[FRT32_val]],"EMPTY")</f>
        <v>1698</v>
      </c>
    </row>
    <row r="144" spans="1:27" x14ac:dyDescent="0.25">
      <c r="A144" s="14" t="s">
        <v>936</v>
      </c>
      <c r="B144">
        <v>1556337012680</v>
      </c>
      <c r="C144" s="14" t="s">
        <v>5138</v>
      </c>
      <c r="D144">
        <v>122</v>
      </c>
      <c r="E144" s="14" t="s">
        <v>7968</v>
      </c>
      <c r="F144" s="14" t="s">
        <v>3988</v>
      </c>
      <c r="G144" s="14">
        <f>timingTable[[#This Row],[FRT_DEC]]-B143</f>
        <v>3</v>
      </c>
      <c r="H1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INFO]]))),H143)</f>
        <v>56</v>
      </c>
      <c r="I1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44" s="14">
        <f>HEX2DEC(RIGHT(timingTable[[#This Row],[FRT_HEX]],MIN(LEN(timingTable[[#This Row],[FRT_HEX]])-2,8)))</f>
        <v>1558851528</v>
      </c>
      <c r="K144" s="14" t="str">
        <f>IF(timingTable[[#This Row],['[TRACECODE']:.1]]=140,"afterTx","")</f>
        <v/>
      </c>
      <c r="L144" s="14" t="str">
        <f t="shared" si="22"/>
        <v/>
      </c>
      <c r="M144" s="14" t="str">
        <f>IF(AND(H144=H143,K143="afterTx",timingTable[[#This Row],['[TRACECODE']:.1]]=6),"dc","")</f>
        <v/>
      </c>
      <c r="N144" s="14" t="str">
        <f t="shared" si="23"/>
        <v/>
      </c>
      <c r="O144" s="14" t="str">
        <f>IF(timingTable[[#This Row],['[TRACECODE']:.1]]=141,"afterRx","")</f>
        <v/>
      </c>
      <c r="P144" s="14" t="str">
        <f t="shared" si="24"/>
        <v/>
      </c>
      <c r="Q144" s="14" t="str">
        <f t="shared" si="25"/>
        <v/>
      </c>
      <c r="R144" s="14" t="str">
        <f t="shared" si="26"/>
        <v/>
      </c>
      <c r="S144" s="14" t="str">
        <f t="shared" si="27"/>
        <v>EMPTY</v>
      </c>
      <c r="T144" s="14" t="str">
        <f t="shared" si="28"/>
        <v>EMPTY</v>
      </c>
      <c r="U144" s="14" t="str">
        <f t="shared" si="29"/>
        <v>EMPTY</v>
      </c>
      <c r="V144" s="14" t="str">
        <f t="shared" si="30"/>
        <v>EMPTY</v>
      </c>
      <c r="W144" s="14" t="str">
        <f>IF(L144="beforeTx",timingTable[[#This Row],[FRT32_val]]-timingTable[[#This Row],[FRT32_trace]],"EMPTY")</f>
        <v>EMPTY</v>
      </c>
      <c r="X144" s="14" t="str">
        <f t="shared" si="31"/>
        <v>EMPTY</v>
      </c>
      <c r="Y144" s="14" t="str">
        <f t="shared" si="32"/>
        <v>EMPTY</v>
      </c>
      <c r="Z144" s="14" t="str">
        <f>IF(AND(P144="beforeRx",O145="afterRx"),J145-timingTable[[#This Row],[FRT32_trace]],"EMPTY")</f>
        <v>EMPTY</v>
      </c>
      <c r="AA144" s="14" t="str">
        <f>IF(AND(timingTable[[#This Row],[txEnd]]="txEnd",Q148="rxStart"),I148-timingTable[[#This Row],[FRT32_val]],"EMPTY")</f>
        <v>EMPTY</v>
      </c>
    </row>
    <row r="145" spans="1:27" x14ac:dyDescent="0.25">
      <c r="A145" s="14" t="s">
        <v>946</v>
      </c>
      <c r="B145">
        <v>1556337013294</v>
      </c>
      <c r="C145" s="14" t="s">
        <v>5149</v>
      </c>
      <c r="D145">
        <v>130</v>
      </c>
      <c r="E145" s="14" t="s">
        <v>3735</v>
      </c>
      <c r="F145" s="14" t="s">
        <v>5150</v>
      </c>
      <c r="G145" s="14">
        <f>timingTable[[#This Row],[FRT_DEC]]-B144</f>
        <v>614</v>
      </c>
      <c r="H1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INFO]]))),H144)</f>
        <v>56</v>
      </c>
      <c r="I1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655407</v>
      </c>
      <c r="J145" s="14">
        <f>HEX2DEC(RIGHT(timingTable[[#This Row],[FRT_HEX]],MIN(LEN(timingTable[[#This Row],[FRT_HEX]])-2,8)))</f>
        <v>1558852142</v>
      </c>
      <c r="K145" s="14" t="str">
        <f>IF(timingTable[[#This Row],['[TRACECODE']:.1]]=140,"afterTx","")</f>
        <v/>
      </c>
      <c r="L145" s="14" t="str">
        <f t="shared" si="22"/>
        <v/>
      </c>
      <c r="M145" s="14" t="str">
        <f>IF(AND(H145=H144,K144="afterTx",timingTable[[#This Row],['[TRACECODE']:.1]]=6),"dc","")</f>
        <v/>
      </c>
      <c r="N145" s="14" t="str">
        <f t="shared" si="23"/>
        <v/>
      </c>
      <c r="O145" s="14" t="str">
        <f>IF(timingTable[[#This Row],['[TRACECODE']:.1]]=141,"afterRx","")</f>
        <v/>
      </c>
      <c r="P145" s="14" t="str">
        <f t="shared" si="24"/>
        <v>beforeRx</v>
      </c>
      <c r="Q145" s="14" t="str">
        <f t="shared" si="25"/>
        <v/>
      </c>
      <c r="R145" s="14" t="str">
        <f t="shared" si="26"/>
        <v/>
      </c>
      <c r="S145" s="14" t="str">
        <f t="shared" si="27"/>
        <v>EMPTY</v>
      </c>
      <c r="T145" s="14" t="str">
        <f t="shared" si="28"/>
        <v>EMPTY</v>
      </c>
      <c r="U145" s="14" t="str">
        <f t="shared" si="29"/>
        <v>EMPTY</v>
      </c>
      <c r="V145" s="14" t="str">
        <f t="shared" si="30"/>
        <v>EMPTY</v>
      </c>
      <c r="W145" s="14" t="str">
        <f>IF(L145="beforeTx",timingTable[[#This Row],[FRT32_val]]-timingTable[[#This Row],[FRT32_trace]],"EMPTY")</f>
        <v>EMPTY</v>
      </c>
      <c r="X145" s="14" t="str">
        <f t="shared" si="31"/>
        <v>EMPTY</v>
      </c>
      <c r="Y145" s="14" t="str">
        <f t="shared" si="32"/>
        <v>EMPTY</v>
      </c>
      <c r="Z145" s="14">
        <f>IF(AND(P145="beforeRx",O146="afterRx"),J146-timingTable[[#This Row],[FRT32_trace]],"EMPTY")</f>
        <v>155</v>
      </c>
      <c r="AA145" s="14" t="str">
        <f>IF(AND(timingTable[[#This Row],[txEnd]]="txEnd",Q149="rxStart"),I149-timingTable[[#This Row],[FRT32_val]],"EMPTY")</f>
        <v>EMPTY</v>
      </c>
    </row>
    <row r="146" spans="1:27" x14ac:dyDescent="0.25">
      <c r="A146" s="14" t="s">
        <v>947</v>
      </c>
      <c r="B146">
        <v>1556337013449</v>
      </c>
      <c r="C146" s="14" t="s">
        <v>5151</v>
      </c>
      <c r="D146">
        <v>141</v>
      </c>
      <c r="E146" s="14" t="s">
        <v>1109</v>
      </c>
      <c r="F146" s="14" t="s">
        <v>5152</v>
      </c>
      <c r="G146" s="14">
        <f>timingTable[[#This Row],[FRT_DEC]]-B145</f>
        <v>155</v>
      </c>
      <c r="H1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INFO]]))),H145)</f>
        <v>56</v>
      </c>
      <c r="I14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6" s="14">
        <f>HEX2DEC(RIGHT(timingTable[[#This Row],[FRT_HEX]],MIN(LEN(timingTable[[#This Row],[FRT_HEX]])-2,8)))</f>
        <v>1558852297</v>
      </c>
      <c r="K146" s="14" t="str">
        <f>IF(timingTable[[#This Row],['[TRACECODE']:.1]]=140,"afterTx","")</f>
        <v/>
      </c>
      <c r="L146" s="14" t="str">
        <f t="shared" si="22"/>
        <v/>
      </c>
      <c r="M146" s="14" t="str">
        <f>IF(AND(H146=H145,K145="afterTx",timingTable[[#This Row],['[TRACECODE']:.1]]=6),"dc","")</f>
        <v/>
      </c>
      <c r="N146" s="14" t="str">
        <f t="shared" si="23"/>
        <v/>
      </c>
      <c r="O146" s="14" t="str">
        <f>IF(timingTable[[#This Row],['[TRACECODE']:.1]]=141,"afterRx","")</f>
        <v>afterRx</v>
      </c>
      <c r="P146" s="14" t="str">
        <f t="shared" si="24"/>
        <v/>
      </c>
      <c r="Q146" s="14" t="str">
        <f t="shared" si="25"/>
        <v/>
      </c>
      <c r="R146" s="14" t="str">
        <f t="shared" si="26"/>
        <v/>
      </c>
      <c r="S146" s="14" t="str">
        <f t="shared" si="27"/>
        <v>EMPTY</v>
      </c>
      <c r="T146" s="14" t="str">
        <f t="shared" si="28"/>
        <v>EMPTY</v>
      </c>
      <c r="U146" s="14" t="str">
        <f t="shared" si="29"/>
        <v>EMPTY</v>
      </c>
      <c r="V146" s="14" t="str">
        <f t="shared" si="30"/>
        <v>EMPTY</v>
      </c>
      <c r="W146" s="14" t="str">
        <f>IF(L146="beforeTx",timingTable[[#This Row],[FRT32_val]]-timingTable[[#This Row],[FRT32_trace]],"EMPTY")</f>
        <v>EMPTY</v>
      </c>
      <c r="X146" s="14" t="str">
        <f t="shared" si="31"/>
        <v>EMPTY</v>
      </c>
      <c r="Y146" s="14" t="str">
        <f t="shared" si="32"/>
        <v>EMPTY</v>
      </c>
      <c r="Z146" s="14" t="str">
        <f>IF(AND(P146="beforeRx",O147="afterRx"),J147-timingTable[[#This Row],[FRT32_trace]],"EMPTY")</f>
        <v>EMPTY</v>
      </c>
      <c r="AA146" s="14" t="str">
        <f>IF(AND(timingTable[[#This Row],[txEnd]]="txEnd",Q150="rxStart"),I150-timingTable[[#This Row],[FRT32_val]],"EMPTY")</f>
        <v>EMPTY</v>
      </c>
    </row>
    <row r="147" spans="1:27" x14ac:dyDescent="0.25">
      <c r="A147" s="14" t="s">
        <v>954</v>
      </c>
      <c r="B147">
        <v>1556337014791</v>
      </c>
      <c r="C147" s="14" t="s">
        <v>5159</v>
      </c>
      <c r="D147">
        <v>123</v>
      </c>
      <c r="E147" s="14" t="s">
        <v>7969</v>
      </c>
      <c r="F147" s="14" t="s">
        <v>5160</v>
      </c>
      <c r="G147" s="14">
        <f>timingTable[[#This Row],[FRT_DEC]]-B146</f>
        <v>1342</v>
      </c>
      <c r="H1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INFO]]))),H146)</f>
        <v>56</v>
      </c>
      <c r="I1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1558853216</v>
      </c>
      <c r="J147" s="14">
        <f>HEX2DEC(RIGHT(timingTable[[#This Row],[FRT_HEX]],MIN(LEN(timingTable[[#This Row],[FRT_HEX]])-2,8)))</f>
        <v>1558853639</v>
      </c>
      <c r="K147" s="14" t="str">
        <f>IF(timingTable[[#This Row],['[TRACECODE']:.1]]=140,"afterTx","")</f>
        <v/>
      </c>
      <c r="L147" s="14" t="str">
        <f t="shared" si="22"/>
        <v/>
      </c>
      <c r="M147" s="14" t="str">
        <f>IF(AND(H147=H146,K146="afterTx",timingTable[[#This Row],['[TRACECODE']:.1]]=6),"dc","")</f>
        <v/>
      </c>
      <c r="N147" s="14" t="str">
        <f t="shared" si="23"/>
        <v/>
      </c>
      <c r="O147" s="14" t="str">
        <f>IF(timingTable[[#This Row],['[TRACECODE']:.1]]=141,"afterRx","")</f>
        <v/>
      </c>
      <c r="P147" s="14" t="str">
        <f t="shared" si="24"/>
        <v/>
      </c>
      <c r="Q147" s="14" t="str">
        <f t="shared" si="25"/>
        <v>rxStart</v>
      </c>
      <c r="R147" s="14" t="str">
        <f t="shared" si="26"/>
        <v/>
      </c>
      <c r="S147" s="14" t="str">
        <f t="shared" si="27"/>
        <v>EMPTY</v>
      </c>
      <c r="T147" s="14" t="str">
        <f t="shared" si="28"/>
        <v>EMPTY</v>
      </c>
      <c r="U147" s="14" t="str">
        <f t="shared" si="29"/>
        <v>EMPTY</v>
      </c>
      <c r="V147" s="14" t="str">
        <f t="shared" si="30"/>
        <v>EMPTY</v>
      </c>
      <c r="W147" s="14" t="str">
        <f>IF(L147="beforeTx",timingTable[[#This Row],[FRT32_val]]-timingTable[[#This Row],[FRT32_trace]],"EMPTY")</f>
        <v>EMPTY</v>
      </c>
      <c r="X147" s="14" t="str">
        <f t="shared" si="31"/>
        <v>EMPTY</v>
      </c>
      <c r="Y147" s="14" t="str">
        <f t="shared" si="32"/>
        <v>EMPTY</v>
      </c>
      <c r="Z147" s="14" t="str">
        <f>IF(AND(P147="beforeRx",O148="afterRx"),J148-timingTable[[#This Row],[FRT32_trace]],"EMPTY")</f>
        <v>EMPTY</v>
      </c>
      <c r="AA147" s="14" t="str">
        <f>IF(AND(timingTable[[#This Row],[txEnd]]="txEnd",Q151="rxStart"),I151-timingTable[[#This Row],[FRT32_val]],"EMPTY")</f>
        <v>EMPTY</v>
      </c>
    </row>
    <row r="148" spans="1:27" x14ac:dyDescent="0.25">
      <c r="A148" s="14" t="s">
        <v>1070</v>
      </c>
      <c r="B148">
        <v>1556337014794</v>
      </c>
      <c r="C148" s="14" t="s">
        <v>5161</v>
      </c>
      <c r="D148">
        <v>123</v>
      </c>
      <c r="E148" s="14" t="s">
        <v>7969</v>
      </c>
      <c r="F148" s="14" t="s">
        <v>3982</v>
      </c>
      <c r="G148" s="14">
        <f>timingTable[[#This Row],[FRT_DEC]]-B147</f>
        <v>3</v>
      </c>
      <c r="H1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INFO]]))),H147)</f>
        <v>56</v>
      </c>
      <c r="I1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48" s="14">
        <f>HEX2DEC(RIGHT(timingTable[[#This Row],[FRT_HEX]],MIN(LEN(timingTable[[#This Row],[FRT_HEX]])-2,8)))</f>
        <v>1558853642</v>
      </c>
      <c r="K148" s="14" t="str">
        <f>IF(timingTable[[#This Row],['[TRACECODE']:.1]]=140,"afterTx","")</f>
        <v/>
      </c>
      <c r="L148" s="14" t="str">
        <f t="shared" si="22"/>
        <v/>
      </c>
      <c r="M148" s="14" t="str">
        <f>IF(AND(H148=H147,K147="afterTx",timingTable[[#This Row],['[TRACECODE']:.1]]=6),"dc","")</f>
        <v/>
      </c>
      <c r="N148" s="14" t="str">
        <f t="shared" si="23"/>
        <v/>
      </c>
      <c r="O148" s="14" t="str">
        <f>IF(timingTable[[#This Row],['[TRACECODE']:.1]]=141,"afterRx","")</f>
        <v/>
      </c>
      <c r="P148" s="14" t="str">
        <f t="shared" si="24"/>
        <v/>
      </c>
      <c r="Q148" s="14" t="str">
        <f t="shared" si="25"/>
        <v/>
      </c>
      <c r="R148" s="14" t="str">
        <f t="shared" si="26"/>
        <v/>
      </c>
      <c r="S148" s="14" t="str">
        <f t="shared" si="27"/>
        <v>EMPTY</v>
      </c>
      <c r="T148" s="14" t="str">
        <f t="shared" si="28"/>
        <v>EMPTY</v>
      </c>
      <c r="U148" s="14" t="str">
        <f t="shared" si="29"/>
        <v>EMPTY</v>
      </c>
      <c r="V148" s="14" t="str">
        <f t="shared" si="30"/>
        <v>EMPTY</v>
      </c>
      <c r="W148" s="14" t="str">
        <f>IF(L148="beforeTx",timingTable[[#This Row],[FRT32_val]]-timingTable[[#This Row],[FRT32_trace]],"EMPTY")</f>
        <v>EMPTY</v>
      </c>
      <c r="X148" s="14" t="str">
        <f t="shared" si="31"/>
        <v>EMPTY</v>
      </c>
      <c r="Y148" s="14" t="str">
        <f t="shared" si="32"/>
        <v>EMPTY</v>
      </c>
      <c r="Z148" s="14" t="str">
        <f>IF(AND(P148="beforeRx",O149="afterRx"),J149-timingTable[[#This Row],[FRT32_trace]],"EMPTY")</f>
        <v>EMPTY</v>
      </c>
      <c r="AA148" s="14" t="str">
        <f>IF(AND(timingTable[[#This Row],[txEnd]]="txEnd",Q152="rxStart"),I152-timingTable[[#This Row],[FRT32_val]],"EMPTY")</f>
        <v>EMPTY</v>
      </c>
    </row>
    <row r="149" spans="1:27" x14ac:dyDescent="0.25">
      <c r="A149" s="14" t="s">
        <v>964</v>
      </c>
      <c r="B149">
        <v>1556337015865</v>
      </c>
      <c r="C149" s="14" t="s">
        <v>5188</v>
      </c>
      <c r="D149">
        <v>124</v>
      </c>
      <c r="E149" s="14" t="s">
        <v>7970</v>
      </c>
      <c r="F149" s="14" t="s">
        <v>5189</v>
      </c>
      <c r="G149" s="14">
        <f>timingTable[[#This Row],[FRT_DEC]]-B148</f>
        <v>1071</v>
      </c>
      <c r="H1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INFO]]))),H148)</f>
        <v>56</v>
      </c>
      <c r="I1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1558854644</v>
      </c>
      <c r="J149" s="14">
        <f>HEX2DEC(RIGHT(timingTable[[#This Row],[FRT_HEX]],MIN(LEN(timingTable[[#This Row],[FRT_HEX]])-2,8)))</f>
        <v>1558854713</v>
      </c>
      <c r="K149" s="14" t="str">
        <f>IF(timingTable[[#This Row],['[TRACECODE']:.1]]=140,"afterTx","")</f>
        <v/>
      </c>
      <c r="L149" s="14" t="str">
        <f t="shared" si="22"/>
        <v/>
      </c>
      <c r="M149" s="14" t="str">
        <f>IF(AND(H149=H148,K148="afterTx",timingTable[[#This Row],['[TRACECODE']:.1]]=6),"dc","")</f>
        <v/>
      </c>
      <c r="N149" s="14" t="str">
        <f t="shared" si="23"/>
        <v/>
      </c>
      <c r="O149" s="14" t="str">
        <f>IF(timingTable[[#This Row],['[TRACECODE']:.1]]=141,"afterRx","")</f>
        <v/>
      </c>
      <c r="P149" s="14" t="str">
        <f t="shared" si="24"/>
        <v/>
      </c>
      <c r="Q149" s="14" t="str">
        <f t="shared" si="25"/>
        <v/>
      </c>
      <c r="R149" s="14" t="str">
        <f t="shared" si="26"/>
        <v>rxEnd</v>
      </c>
      <c r="S149" s="14" t="str">
        <f t="shared" si="27"/>
        <v>EMPTY</v>
      </c>
      <c r="T149" s="14" t="str">
        <f t="shared" si="28"/>
        <v>EMPTY</v>
      </c>
      <c r="U149" s="14">
        <f t="shared" si="29"/>
        <v>1000</v>
      </c>
      <c r="V149" s="14">
        <f t="shared" si="30"/>
        <v>1721</v>
      </c>
      <c r="W149" s="14" t="str">
        <f>IF(L149="beforeTx",timingTable[[#This Row],[FRT32_val]]-timingTable[[#This Row],[FRT32_trace]],"EMPTY")</f>
        <v>EMPTY</v>
      </c>
      <c r="X149" s="14" t="str">
        <f t="shared" si="31"/>
        <v>EMPTY</v>
      </c>
      <c r="Y149" s="14">
        <f t="shared" si="32"/>
        <v>197</v>
      </c>
      <c r="Z149" s="14" t="str">
        <f>IF(AND(P149="beforeRx",O150="afterRx"),J150-timingTable[[#This Row],[FRT32_trace]],"EMPTY")</f>
        <v>EMPTY</v>
      </c>
      <c r="AA149" s="14" t="str">
        <f>IF(AND(timingTable[[#This Row],[txEnd]]="txEnd",Q153="rxStart"),I153-timingTable[[#This Row],[FRT32_val]],"EMPTY")</f>
        <v>EMPTY</v>
      </c>
    </row>
    <row r="150" spans="1:27" x14ac:dyDescent="0.25">
      <c r="A150" s="14" t="s">
        <v>965</v>
      </c>
      <c r="B150">
        <v>1556337015867</v>
      </c>
      <c r="C150" s="14" t="s">
        <v>5190</v>
      </c>
      <c r="D150">
        <v>124</v>
      </c>
      <c r="E150" s="14" t="s">
        <v>7970</v>
      </c>
      <c r="F150" s="14" t="s">
        <v>3983</v>
      </c>
      <c r="G150" s="14">
        <f>timingTable[[#This Row],[FRT_DEC]]-B149</f>
        <v>2</v>
      </c>
      <c r="H1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INFO]]))),H149)</f>
        <v>56</v>
      </c>
      <c r="I1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50" s="14">
        <f>HEX2DEC(RIGHT(timingTable[[#This Row],[FRT_HEX]],MIN(LEN(timingTable[[#This Row],[FRT_HEX]])-2,8)))</f>
        <v>1558854715</v>
      </c>
      <c r="K150" s="14" t="str">
        <f>IF(timingTable[[#This Row],['[TRACECODE']:.1]]=140,"afterTx","")</f>
        <v/>
      </c>
      <c r="L150" s="14" t="str">
        <f t="shared" si="22"/>
        <v/>
      </c>
      <c r="M150" s="14" t="str">
        <f>IF(AND(H150=H149,K149="afterTx",timingTable[[#This Row],['[TRACECODE']:.1]]=6),"dc","")</f>
        <v/>
      </c>
      <c r="N150" s="14" t="str">
        <f t="shared" si="23"/>
        <v/>
      </c>
      <c r="O150" s="14" t="str">
        <f>IF(timingTable[[#This Row],['[TRACECODE']:.1]]=141,"afterRx","")</f>
        <v/>
      </c>
      <c r="P150" s="14" t="str">
        <f t="shared" si="24"/>
        <v/>
      </c>
      <c r="Q150" s="14" t="str">
        <f t="shared" si="25"/>
        <v/>
      </c>
      <c r="R150" s="14" t="str">
        <f t="shared" si="26"/>
        <v/>
      </c>
      <c r="S150" s="14" t="str">
        <f t="shared" si="27"/>
        <v>EMPTY</v>
      </c>
      <c r="T150" s="14" t="str">
        <f t="shared" si="28"/>
        <v>EMPTY</v>
      </c>
      <c r="U150" s="14" t="str">
        <f t="shared" si="29"/>
        <v>EMPTY</v>
      </c>
      <c r="V150" s="14" t="str">
        <f t="shared" si="30"/>
        <v>EMPTY</v>
      </c>
      <c r="W150" s="14" t="str">
        <f>IF(L150="beforeTx",timingTable[[#This Row],[FRT32_val]]-timingTable[[#This Row],[FRT32_trace]],"EMPTY")</f>
        <v>EMPTY</v>
      </c>
      <c r="X150" s="14" t="str">
        <f t="shared" si="31"/>
        <v>EMPTY</v>
      </c>
      <c r="Y150" s="14" t="str">
        <f t="shared" si="32"/>
        <v>EMPTY</v>
      </c>
      <c r="Z150" s="14" t="str">
        <f>IF(AND(P150="beforeRx",O151="afterRx"),J151-timingTable[[#This Row],[FRT32_trace]],"EMPTY")</f>
        <v>EMPTY</v>
      </c>
      <c r="AA150" s="14" t="str">
        <f>IF(AND(timingTable[[#This Row],[txEnd]]="txEnd",Q154="rxStart"),I154-timingTable[[#This Row],[FRT32_val]],"EMPTY")</f>
        <v>EMPTY</v>
      </c>
    </row>
    <row r="151" spans="1:27" x14ac:dyDescent="0.25">
      <c r="A151" s="14" t="s">
        <v>975</v>
      </c>
      <c r="B151">
        <v>1556337015993</v>
      </c>
      <c r="C151" s="14" t="s">
        <v>5201</v>
      </c>
      <c r="D151">
        <v>129</v>
      </c>
      <c r="E151" s="14" t="s">
        <v>3734</v>
      </c>
      <c r="F151" s="14" t="s">
        <v>5202</v>
      </c>
      <c r="G151" s="14">
        <f>timingTable[[#This Row],[FRT_DEC]]-B150</f>
        <v>126</v>
      </c>
      <c r="H1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INFO]]))),H150)</f>
        <v>56</v>
      </c>
      <c r="I1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1558855644</v>
      </c>
      <c r="J151" s="14">
        <f>HEX2DEC(RIGHT(timingTable[[#This Row],[FRT_HEX]],MIN(LEN(timingTable[[#This Row],[FRT_HEX]])-2,8)))</f>
        <v>1558854841</v>
      </c>
      <c r="K151" s="14" t="str">
        <f>IF(timingTable[[#This Row],['[TRACECODE']:.1]]=140,"afterTx","")</f>
        <v/>
      </c>
      <c r="L151" s="14" t="str">
        <f t="shared" si="22"/>
        <v>beforeTx</v>
      </c>
      <c r="M151" s="14" t="str">
        <f>IF(AND(H151=H150,K150="afterTx",timingTable[[#This Row],['[TRACECODE']:.1]]=6),"dc","")</f>
        <v/>
      </c>
      <c r="N151" s="14" t="str">
        <f t="shared" si="23"/>
        <v/>
      </c>
      <c r="O151" s="14" t="str">
        <f>IF(timingTable[[#This Row],['[TRACECODE']:.1]]=141,"afterRx","")</f>
        <v/>
      </c>
      <c r="P151" s="14" t="str">
        <f t="shared" si="24"/>
        <v/>
      </c>
      <c r="Q151" s="14" t="str">
        <f t="shared" si="25"/>
        <v/>
      </c>
      <c r="R151" s="14" t="str">
        <f t="shared" si="26"/>
        <v/>
      </c>
      <c r="S151" s="14">
        <f t="shared" si="27"/>
        <v>721</v>
      </c>
      <c r="T151" s="14" t="str">
        <f t="shared" si="28"/>
        <v>EMPTY</v>
      </c>
      <c r="U151" s="14" t="str">
        <f t="shared" si="29"/>
        <v>EMPTY</v>
      </c>
      <c r="V151" s="14" t="str">
        <f t="shared" si="30"/>
        <v>EMPTY</v>
      </c>
      <c r="W151" s="14">
        <f>IF(L151="beforeTx",timingTable[[#This Row],[FRT32_val]]-timingTable[[#This Row],[FRT32_trace]],"EMPTY")</f>
        <v>803</v>
      </c>
      <c r="X151" s="14">
        <f t="shared" si="31"/>
        <v>815</v>
      </c>
      <c r="Y151" s="14" t="str">
        <f t="shared" si="32"/>
        <v>EMPTY</v>
      </c>
      <c r="Z151" s="14" t="str">
        <f>IF(AND(P151="beforeRx",O152="afterRx"),J152-timingTable[[#This Row],[FRT32_trace]],"EMPTY")</f>
        <v>EMPTY</v>
      </c>
      <c r="AA151" s="14" t="str">
        <f>IF(AND(timingTable[[#This Row],[txEnd]]="txEnd",Q155="rxStart"),I155-timingTable[[#This Row],[FRT32_val]],"EMPTY")</f>
        <v>EMPTY</v>
      </c>
    </row>
    <row r="152" spans="1:27" x14ac:dyDescent="0.25">
      <c r="A152" s="14" t="s">
        <v>976</v>
      </c>
      <c r="B152">
        <v>1556337015996</v>
      </c>
      <c r="C152" s="14" t="s">
        <v>5203</v>
      </c>
      <c r="D152">
        <v>129</v>
      </c>
      <c r="E152" s="14" t="s">
        <v>3734</v>
      </c>
      <c r="F152" s="14" t="s">
        <v>3986</v>
      </c>
      <c r="G152" s="14">
        <f>timingTable[[#This Row],[FRT_DEC]]-B151</f>
        <v>3</v>
      </c>
      <c r="H1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INFO]]))),H151)</f>
        <v>56</v>
      </c>
      <c r="I1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52" s="14">
        <f>HEX2DEC(RIGHT(timingTable[[#This Row],[FRT_HEX]],MIN(LEN(timingTable[[#This Row],[FRT_HEX]])-2,8)))</f>
        <v>1558854844</v>
      </c>
      <c r="K152" s="14" t="str">
        <f>IF(timingTable[[#This Row],['[TRACECODE']:.1]]=140,"afterTx","")</f>
        <v/>
      </c>
      <c r="L152" s="14" t="str">
        <f t="shared" si="22"/>
        <v/>
      </c>
      <c r="M152" s="14" t="str">
        <f>IF(AND(H152=H151,K151="afterTx",timingTable[[#This Row],['[TRACECODE']:.1]]=6),"dc","")</f>
        <v/>
      </c>
      <c r="N152" s="14" t="str">
        <f t="shared" si="23"/>
        <v/>
      </c>
      <c r="O152" s="14" t="str">
        <f>IF(timingTable[[#This Row],['[TRACECODE']:.1]]=141,"afterRx","")</f>
        <v/>
      </c>
      <c r="P152" s="14" t="str">
        <f t="shared" si="24"/>
        <v/>
      </c>
      <c r="Q152" s="14" t="str">
        <f t="shared" si="25"/>
        <v/>
      </c>
      <c r="R152" s="14" t="str">
        <f t="shared" si="26"/>
        <v/>
      </c>
      <c r="S152" s="14" t="str">
        <f t="shared" si="27"/>
        <v>EMPTY</v>
      </c>
      <c r="T152" s="14" t="str">
        <f t="shared" si="28"/>
        <v>EMPTY</v>
      </c>
      <c r="U152" s="14" t="str">
        <f t="shared" si="29"/>
        <v>EMPTY</v>
      </c>
      <c r="V152" s="14" t="str">
        <f t="shared" si="30"/>
        <v>EMPTY</v>
      </c>
      <c r="W152" s="14" t="str">
        <f>IF(L152="beforeTx",timingTable[[#This Row],[FRT32_val]]-timingTable[[#This Row],[FRT32_trace]],"EMPTY")</f>
        <v>EMPTY</v>
      </c>
      <c r="X152" s="14" t="str">
        <f t="shared" si="31"/>
        <v>EMPTY</v>
      </c>
      <c r="Y152" s="14" t="str">
        <f t="shared" si="32"/>
        <v>EMPTY</v>
      </c>
      <c r="Z152" s="14" t="str">
        <f>IF(AND(P152="beforeRx",O153="afterRx"),J153-timingTable[[#This Row],[FRT32_trace]],"EMPTY")</f>
        <v>EMPTY</v>
      </c>
      <c r="AA152" s="14" t="str">
        <f>IF(AND(timingTable[[#This Row],[txEnd]]="txEnd",Q156="rxStart"),I156-timingTable[[#This Row],[FRT32_val]],"EMPTY")</f>
        <v>EMPTY</v>
      </c>
    </row>
    <row r="153" spans="1:27" x14ac:dyDescent="0.25">
      <c r="A153" s="14" t="s">
        <v>1081</v>
      </c>
      <c r="B153">
        <v>1556337016808</v>
      </c>
      <c r="C153" s="14" t="s">
        <v>5204</v>
      </c>
      <c r="D153">
        <v>140</v>
      </c>
      <c r="E153" s="14" t="s">
        <v>1107</v>
      </c>
      <c r="F153" s="14" t="s">
        <v>5130</v>
      </c>
      <c r="G153" s="14">
        <f>timingTable[[#This Row],[FRT_DEC]]-B152</f>
        <v>812</v>
      </c>
      <c r="H1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INFO]]))),H152)</f>
        <v>56</v>
      </c>
      <c r="I15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3" s="14">
        <f>HEX2DEC(RIGHT(timingTable[[#This Row],[FRT_HEX]],MIN(LEN(timingTable[[#This Row],[FRT_HEX]])-2,8)))</f>
        <v>1558855656</v>
      </c>
      <c r="K153" s="14" t="str">
        <f>IF(timingTable[[#This Row],['[TRACECODE']:.1]]=140,"afterTx","")</f>
        <v>afterTx</v>
      </c>
      <c r="L153" s="14" t="str">
        <f t="shared" si="22"/>
        <v/>
      </c>
      <c r="M153" s="14" t="str">
        <f>IF(AND(H153=H152,K152="afterTx",timingTable[[#This Row],['[TRACECODE']:.1]]=6),"dc","")</f>
        <v/>
      </c>
      <c r="N153" s="14" t="str">
        <f t="shared" si="23"/>
        <v/>
      </c>
      <c r="O153" s="14" t="str">
        <f>IF(timingTable[[#This Row],['[TRACECODE']:.1]]=141,"afterRx","")</f>
        <v/>
      </c>
      <c r="P153" s="14" t="str">
        <f t="shared" si="24"/>
        <v/>
      </c>
      <c r="Q153" s="14" t="str">
        <f t="shared" si="25"/>
        <v/>
      </c>
      <c r="R153" s="14" t="str">
        <f t="shared" si="26"/>
        <v/>
      </c>
      <c r="S153" s="14" t="str">
        <f t="shared" si="27"/>
        <v>EMPTY</v>
      </c>
      <c r="T153" s="14" t="str">
        <f t="shared" si="28"/>
        <v>EMPTY</v>
      </c>
      <c r="U153" s="14" t="str">
        <f t="shared" si="29"/>
        <v>EMPTY</v>
      </c>
      <c r="V153" s="14" t="str">
        <f t="shared" si="30"/>
        <v>EMPTY</v>
      </c>
      <c r="W153" s="14" t="str">
        <f>IF(L153="beforeTx",timingTable[[#This Row],[FRT32_val]]-timingTable[[#This Row],[FRT32_trace]],"EMPTY")</f>
        <v>EMPTY</v>
      </c>
      <c r="X153" s="14" t="str">
        <f t="shared" si="31"/>
        <v>EMPTY</v>
      </c>
      <c r="Y153" s="14" t="str">
        <f t="shared" si="32"/>
        <v>EMPTY</v>
      </c>
      <c r="Z153" s="14" t="str">
        <f>IF(AND(P153="beforeRx",O154="afterRx"),J154-timingTable[[#This Row],[FRT32_trace]],"EMPTY")</f>
        <v>EMPTY</v>
      </c>
      <c r="AA153" s="14" t="str">
        <f>IF(AND(timingTable[[#This Row],[txEnd]]="txEnd",Q157="rxStart"),I157-timingTable[[#This Row],[FRT32_val]],"EMPTY")</f>
        <v>EMPTY</v>
      </c>
    </row>
    <row r="154" spans="1:27" x14ac:dyDescent="0.25">
      <c r="A154" s="14" t="s">
        <v>978</v>
      </c>
      <c r="B154">
        <v>1556337018137</v>
      </c>
      <c r="C154" s="14" t="s">
        <v>5207</v>
      </c>
      <c r="D154">
        <v>6</v>
      </c>
      <c r="E154" s="14" t="s">
        <v>1108</v>
      </c>
      <c r="F154" s="14" t="s">
        <v>5208</v>
      </c>
      <c r="G154" s="14">
        <f>timingTable[[#This Row],[FRT_DEC]]-B153</f>
        <v>1329</v>
      </c>
      <c r="H1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INFO]]))),H153)</f>
        <v>56</v>
      </c>
      <c r="I1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1558856365</v>
      </c>
      <c r="J154" s="14">
        <f>HEX2DEC(RIGHT(timingTable[[#This Row],[FRT_HEX]],MIN(LEN(timingTable[[#This Row],[FRT_HEX]])-2,8)))</f>
        <v>1558856985</v>
      </c>
      <c r="K154" s="14" t="str">
        <f>IF(timingTable[[#This Row],['[TRACECODE']:.1]]=140,"afterTx","")</f>
        <v/>
      </c>
      <c r="L154" s="14" t="str">
        <f t="shared" si="22"/>
        <v/>
      </c>
      <c r="M154" s="14" t="str">
        <f>IF(AND(H154=H153,K153="afterTx",timingTable[[#This Row],['[TRACECODE']:.1]]=6),"dc","")</f>
        <v>dc</v>
      </c>
      <c r="N154" s="14" t="str">
        <f t="shared" si="23"/>
        <v/>
      </c>
      <c r="O154" s="14" t="str">
        <f>IF(timingTable[[#This Row],['[TRACECODE']:.1]]=141,"afterRx","")</f>
        <v/>
      </c>
      <c r="P154" s="14" t="str">
        <f t="shared" si="24"/>
        <v/>
      </c>
      <c r="Q154" s="14" t="str">
        <f t="shared" si="25"/>
        <v/>
      </c>
      <c r="R154" s="14" t="str">
        <f t="shared" si="26"/>
        <v/>
      </c>
      <c r="S154" s="14" t="str">
        <f t="shared" si="27"/>
        <v>EMPTY</v>
      </c>
      <c r="T154" s="14" t="str">
        <f t="shared" si="28"/>
        <v>EMPTY</v>
      </c>
      <c r="U154" s="14" t="str">
        <f t="shared" si="29"/>
        <v>EMPTY</v>
      </c>
      <c r="V154" s="14" t="str">
        <f t="shared" si="30"/>
        <v>EMPTY</v>
      </c>
      <c r="W154" s="14" t="str">
        <f>IF(L154="beforeTx",timingTable[[#This Row],[FRT32_val]]-timingTable[[#This Row],[FRT32_trace]],"EMPTY")</f>
        <v>EMPTY</v>
      </c>
      <c r="X154" s="14" t="str">
        <f t="shared" si="31"/>
        <v>EMPTY</v>
      </c>
      <c r="Y154" s="14" t="str">
        <f t="shared" si="32"/>
        <v>EMPTY</v>
      </c>
      <c r="Z154" s="14" t="str">
        <f>IF(AND(P154="beforeRx",O155="afterRx"),J155-timingTable[[#This Row],[FRT32_trace]],"EMPTY")</f>
        <v>EMPTY</v>
      </c>
      <c r="AA154" s="14" t="str">
        <f>IF(AND(timingTable[[#This Row],[txEnd]]="txEnd",Q158="rxStart"),I158-timingTable[[#This Row],[FRT32_val]],"EMPTY")</f>
        <v>EMPTY</v>
      </c>
    </row>
    <row r="155" spans="1:27" x14ac:dyDescent="0.25">
      <c r="A155" s="14" t="s">
        <v>979</v>
      </c>
      <c r="B155">
        <v>1556337018139</v>
      </c>
      <c r="C155" s="14" t="s">
        <v>5209</v>
      </c>
      <c r="D155">
        <v>6</v>
      </c>
      <c r="E155" s="14" t="s">
        <v>1108</v>
      </c>
      <c r="F155" s="14" t="s">
        <v>3987</v>
      </c>
      <c r="G155" s="14">
        <f>timingTable[[#This Row],[FRT_DEC]]-B154</f>
        <v>2</v>
      </c>
      <c r="H1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INFO]]))),H154)</f>
        <v>56</v>
      </c>
      <c r="I1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55" s="14">
        <f>HEX2DEC(RIGHT(timingTable[[#This Row],[FRT_HEX]],MIN(LEN(timingTable[[#This Row],[FRT_HEX]])-2,8)))</f>
        <v>1558856987</v>
      </c>
      <c r="K155" s="14" t="str">
        <f>IF(timingTable[[#This Row],['[TRACECODE']:.1]]=140,"afterTx","")</f>
        <v/>
      </c>
      <c r="L155" s="14" t="str">
        <f t="shared" si="22"/>
        <v/>
      </c>
      <c r="M155" s="14" t="str">
        <f>IF(AND(H155=H154,K154="afterTx",timingTable[[#This Row],['[TRACECODE']:.1]]=6),"dc","")</f>
        <v/>
      </c>
      <c r="N155" s="14" t="str">
        <f t="shared" si="23"/>
        <v/>
      </c>
      <c r="O155" s="14" t="str">
        <f>IF(timingTable[[#This Row],['[TRACECODE']:.1]]=141,"afterRx","")</f>
        <v/>
      </c>
      <c r="P155" s="14" t="str">
        <f t="shared" si="24"/>
        <v/>
      </c>
      <c r="Q155" s="14" t="str">
        <f t="shared" si="25"/>
        <v/>
      </c>
      <c r="R155" s="14" t="str">
        <f t="shared" si="26"/>
        <v/>
      </c>
      <c r="S155" s="14" t="str">
        <f t="shared" si="27"/>
        <v>EMPTY</v>
      </c>
      <c r="T155" s="14" t="str">
        <f t="shared" si="28"/>
        <v>EMPTY</v>
      </c>
      <c r="U155" s="14" t="str">
        <f t="shared" si="29"/>
        <v>EMPTY</v>
      </c>
      <c r="V155" s="14" t="str">
        <f t="shared" si="30"/>
        <v>EMPTY</v>
      </c>
      <c r="W155" s="14" t="str">
        <f>IF(L155="beforeTx",timingTable[[#This Row],[FRT32_val]]-timingTable[[#This Row],[FRT32_trace]],"EMPTY")</f>
        <v>EMPTY</v>
      </c>
      <c r="X155" s="14" t="str">
        <f t="shared" si="31"/>
        <v>EMPTY</v>
      </c>
      <c r="Y155" s="14" t="str">
        <f t="shared" si="32"/>
        <v>EMPTY</v>
      </c>
      <c r="Z155" s="14" t="str">
        <f>IF(AND(P155="beforeRx",O156="afterRx"),J156-timingTable[[#This Row],[FRT32_trace]],"EMPTY")</f>
        <v>EMPTY</v>
      </c>
      <c r="AA155" s="14" t="str">
        <f>IF(AND(timingTable[[#This Row],[txEnd]]="txEnd",Q159="rxStart"),I159-timingTable[[#This Row],[FRT32_val]],"EMPTY")</f>
        <v>EMPTY</v>
      </c>
    </row>
    <row r="156" spans="1:27" x14ac:dyDescent="0.25">
      <c r="A156" s="14" t="s">
        <v>980</v>
      </c>
      <c r="B156">
        <v>1556337018142</v>
      </c>
      <c r="C156" s="14" t="s">
        <v>5210</v>
      </c>
      <c r="D156">
        <v>122</v>
      </c>
      <c r="E156" s="14" t="s">
        <v>7968</v>
      </c>
      <c r="F156" s="14" t="s">
        <v>5211</v>
      </c>
      <c r="G156" s="14">
        <f>timingTable[[#This Row],[FRT_DEC]]-B155</f>
        <v>3</v>
      </c>
      <c r="H1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INFO]]))),H155)</f>
        <v>56</v>
      </c>
      <c r="I1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1558856984</v>
      </c>
      <c r="J156" s="14">
        <f>HEX2DEC(RIGHT(timingTable[[#This Row],[FRT_HEX]],MIN(LEN(timingTable[[#This Row],[FRT_HEX]])-2,8)))</f>
        <v>1558856990</v>
      </c>
      <c r="K156" s="14" t="str">
        <f>IF(timingTable[[#This Row],['[TRACECODE']:.1]]=140,"afterTx","")</f>
        <v/>
      </c>
      <c r="L156" s="14" t="str">
        <f t="shared" si="22"/>
        <v/>
      </c>
      <c r="M156" s="14" t="str">
        <f>IF(AND(H156=H155,K155="afterTx",timingTable[[#This Row],['[TRACECODE']:.1]]=6),"dc","")</f>
        <v/>
      </c>
      <c r="N156" s="14" t="str">
        <f t="shared" si="23"/>
        <v>txEnd</v>
      </c>
      <c r="O156" s="14" t="str">
        <f>IF(timingTable[[#This Row],['[TRACECODE']:.1]]=141,"afterRx","")</f>
        <v/>
      </c>
      <c r="P156" s="14" t="str">
        <f t="shared" si="24"/>
        <v/>
      </c>
      <c r="Q156" s="14" t="str">
        <f t="shared" si="25"/>
        <v/>
      </c>
      <c r="R156" s="14" t="str">
        <f t="shared" si="26"/>
        <v/>
      </c>
      <c r="S156" s="14" t="str">
        <f t="shared" si="27"/>
        <v>EMPTY</v>
      </c>
      <c r="T156" s="14" t="str">
        <f t="shared" si="28"/>
        <v>EMPTY</v>
      </c>
      <c r="U156" s="14" t="str">
        <f t="shared" si="29"/>
        <v>EMPTY</v>
      </c>
      <c r="V156" s="14" t="str">
        <f t="shared" si="30"/>
        <v>EMPTY</v>
      </c>
      <c r="W156" s="14" t="str">
        <f>IF(L156="beforeTx",timingTable[[#This Row],[FRT32_val]]-timingTable[[#This Row],[FRT32_trace]],"EMPTY")</f>
        <v>EMPTY</v>
      </c>
      <c r="X156" s="14" t="str">
        <f t="shared" si="31"/>
        <v>EMPTY</v>
      </c>
      <c r="Y156" s="14" t="str">
        <f t="shared" si="32"/>
        <v>EMPTY</v>
      </c>
      <c r="Z156" s="14" t="str">
        <f>IF(AND(P156="beforeRx",O157="afterRx"),J157-timingTable[[#This Row],[FRT32_trace]],"EMPTY")</f>
        <v>EMPTY</v>
      </c>
      <c r="AA156" s="14" t="str">
        <f>IF(AND(timingTable[[#This Row],[txEnd]]="txEnd",Q160="rxStart"),I160-timingTable[[#This Row],[FRT32_val]],"EMPTY")</f>
        <v>EMPTY</v>
      </c>
    </row>
    <row r="157" spans="1:27" x14ac:dyDescent="0.25">
      <c r="A157" s="14" t="s">
        <v>981</v>
      </c>
      <c r="B157">
        <v>1556337018144</v>
      </c>
      <c r="C157" s="14" t="s">
        <v>5212</v>
      </c>
      <c r="D157">
        <v>122</v>
      </c>
      <c r="E157" s="14" t="s">
        <v>7968</v>
      </c>
      <c r="F157" s="14" t="s">
        <v>3988</v>
      </c>
      <c r="G157" s="14">
        <f>timingTable[[#This Row],[FRT_DEC]]-B156</f>
        <v>2</v>
      </c>
      <c r="H1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INFO]]))),H156)</f>
        <v>56</v>
      </c>
      <c r="I1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57" s="14">
        <f>HEX2DEC(RIGHT(timingTable[[#This Row],[FRT_HEX]],MIN(LEN(timingTable[[#This Row],[FRT_HEX]])-2,8)))</f>
        <v>1558856992</v>
      </c>
      <c r="K157" s="14" t="str">
        <f>IF(timingTable[[#This Row],['[TRACECODE']:.1]]=140,"afterTx","")</f>
        <v/>
      </c>
      <c r="L157" s="14" t="str">
        <f t="shared" si="22"/>
        <v/>
      </c>
      <c r="M157" s="14" t="str">
        <f>IF(AND(H157=H156,K156="afterTx",timingTable[[#This Row],['[TRACECODE']:.1]]=6),"dc","")</f>
        <v/>
      </c>
      <c r="N157" s="14" t="str">
        <f t="shared" si="23"/>
        <v/>
      </c>
      <c r="O157" s="14" t="str">
        <f>IF(timingTable[[#This Row],['[TRACECODE']:.1]]=141,"afterRx","")</f>
        <v/>
      </c>
      <c r="P157" s="14" t="str">
        <f t="shared" si="24"/>
        <v/>
      </c>
      <c r="Q157" s="14" t="str">
        <f t="shared" si="25"/>
        <v/>
      </c>
      <c r="R157" s="14" t="str">
        <f t="shared" si="26"/>
        <v/>
      </c>
      <c r="S157" s="14" t="str">
        <f t="shared" si="27"/>
        <v>EMPTY</v>
      </c>
      <c r="T157" s="14" t="str">
        <f t="shared" si="28"/>
        <v>EMPTY</v>
      </c>
      <c r="U157" s="14" t="str">
        <f t="shared" si="29"/>
        <v>EMPTY</v>
      </c>
      <c r="V157" s="14" t="str">
        <f t="shared" si="30"/>
        <v>EMPTY</v>
      </c>
      <c r="W157" s="14" t="str">
        <f>IF(L157="beforeTx",timingTable[[#This Row],[FRT32_val]]-timingTable[[#This Row],[FRT32_trace]],"EMPTY")</f>
        <v>EMPTY</v>
      </c>
      <c r="X157" s="14" t="str">
        <f t="shared" si="31"/>
        <v>EMPTY</v>
      </c>
      <c r="Y157" s="14" t="str">
        <f t="shared" si="32"/>
        <v>EMPTY</v>
      </c>
      <c r="Z157" s="14" t="str">
        <f>IF(AND(P157="beforeRx",O158="afterRx"),J158-timingTable[[#This Row],[FRT32_trace]],"EMPTY")</f>
        <v>EMPTY</v>
      </c>
      <c r="AA157" s="14" t="str">
        <f>IF(AND(timingTable[[#This Row],[txEnd]]="txEnd",Q161="rxStart"),I161-timingTable[[#This Row],[FRT32_val]],"EMPTY")</f>
        <v>EMPTY</v>
      </c>
    </row>
    <row r="158" spans="1:27" x14ac:dyDescent="0.25">
      <c r="A158" s="14" t="s">
        <v>998</v>
      </c>
      <c r="B158">
        <v>1556337468201</v>
      </c>
      <c r="C158" s="14" t="s">
        <v>5252</v>
      </c>
      <c r="D158">
        <v>123</v>
      </c>
      <c r="E158" s="14" t="s">
        <v>7969</v>
      </c>
      <c r="F158" s="14" t="s">
        <v>5253</v>
      </c>
      <c r="G158" s="14">
        <f>timingTable[[#This Row],[FRT_DEC]]-B157</f>
        <v>450057</v>
      </c>
      <c r="H1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INFO]]))),H157)</f>
        <v>56</v>
      </c>
      <c r="I1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1559306748</v>
      </c>
      <c r="J158" s="14">
        <f>HEX2DEC(RIGHT(timingTable[[#This Row],[FRT_HEX]],MIN(LEN(timingTable[[#This Row],[FRT_HEX]])-2,8)))</f>
        <v>1559307049</v>
      </c>
      <c r="K158" s="14" t="str">
        <f>IF(timingTable[[#This Row],['[TRACECODE']:.1]]=140,"afterTx","")</f>
        <v/>
      </c>
      <c r="L158" s="14" t="str">
        <f t="shared" si="22"/>
        <v/>
      </c>
      <c r="M158" s="14" t="str">
        <f>IF(AND(H158=H157,K157="afterTx",timingTable[[#This Row],['[TRACECODE']:.1]]=6),"dc","")</f>
        <v/>
      </c>
      <c r="N158" s="14" t="str">
        <f t="shared" si="23"/>
        <v/>
      </c>
      <c r="O158" s="14" t="str">
        <f>IF(timingTable[[#This Row],['[TRACECODE']:.1]]=141,"afterRx","")</f>
        <v/>
      </c>
      <c r="P158" s="14" t="str">
        <f t="shared" si="24"/>
        <v/>
      </c>
      <c r="Q158" s="14" t="str">
        <f t="shared" si="25"/>
        <v/>
      </c>
      <c r="R158" s="14" t="str">
        <f t="shared" si="26"/>
        <v/>
      </c>
      <c r="S158" s="14" t="str">
        <f t="shared" si="27"/>
        <v>EMPTY</v>
      </c>
      <c r="T158" s="14" t="str">
        <f t="shared" si="28"/>
        <v>EMPTY</v>
      </c>
      <c r="U158" s="14" t="str">
        <f t="shared" si="29"/>
        <v>EMPTY</v>
      </c>
      <c r="V158" s="14" t="str">
        <f t="shared" si="30"/>
        <v>EMPTY</v>
      </c>
      <c r="W158" s="14" t="str">
        <f>IF(L158="beforeTx",timingTable[[#This Row],[FRT32_val]]-timingTable[[#This Row],[FRT32_trace]],"EMPTY")</f>
        <v>EMPTY</v>
      </c>
      <c r="X158" s="14" t="str">
        <f t="shared" si="31"/>
        <v>EMPTY</v>
      </c>
      <c r="Y158" s="14" t="str">
        <f t="shared" si="32"/>
        <v>EMPTY</v>
      </c>
      <c r="Z158" s="14" t="str">
        <f>IF(AND(P158="beforeRx",O159="afterRx"),J159-timingTable[[#This Row],[FRT32_trace]],"EMPTY")</f>
        <v>EMPTY</v>
      </c>
      <c r="AA158" s="14" t="str">
        <f>IF(AND(timingTable[[#This Row],[txEnd]]="txEnd",Q162="rxStart"),I162-timingTable[[#This Row],[FRT32_val]],"EMPTY")</f>
        <v>EMPTY</v>
      </c>
    </row>
    <row r="159" spans="1:27" x14ac:dyDescent="0.25">
      <c r="A159" s="14" t="s">
        <v>999</v>
      </c>
      <c r="B159">
        <v>1556337468203</v>
      </c>
      <c r="C159" s="14" t="s">
        <v>5254</v>
      </c>
      <c r="D159">
        <v>123</v>
      </c>
      <c r="E159" s="14" t="s">
        <v>7969</v>
      </c>
      <c r="F159" s="14" t="s">
        <v>3982</v>
      </c>
      <c r="G159" s="14">
        <f>timingTable[[#This Row],[FRT_DEC]]-B158</f>
        <v>2</v>
      </c>
      <c r="H1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INFO]]))),H158)</f>
        <v>56</v>
      </c>
      <c r="I1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59" s="14">
        <f>HEX2DEC(RIGHT(timingTable[[#This Row],[FRT_HEX]],MIN(LEN(timingTable[[#This Row],[FRT_HEX]])-2,8)))</f>
        <v>1559307051</v>
      </c>
      <c r="K159" s="14" t="str">
        <f>IF(timingTable[[#This Row],['[TRACECODE']:.1]]=140,"afterTx","")</f>
        <v/>
      </c>
      <c r="L159" s="14" t="str">
        <f t="shared" si="22"/>
        <v/>
      </c>
      <c r="M159" s="14" t="str">
        <f>IF(AND(H159=H158,K158="afterTx",timingTable[[#This Row],['[TRACECODE']:.1]]=6),"dc","")</f>
        <v/>
      </c>
      <c r="N159" s="14" t="str">
        <f t="shared" si="23"/>
        <v/>
      </c>
      <c r="O159" s="14" t="str">
        <f>IF(timingTable[[#This Row],['[TRACECODE']:.1]]=141,"afterRx","")</f>
        <v/>
      </c>
      <c r="P159" s="14" t="str">
        <f t="shared" si="24"/>
        <v/>
      </c>
      <c r="Q159" s="14" t="str">
        <f t="shared" si="25"/>
        <v/>
      </c>
      <c r="R159" s="14" t="str">
        <f t="shared" si="26"/>
        <v/>
      </c>
      <c r="S159" s="14" t="str">
        <f t="shared" si="27"/>
        <v>EMPTY</v>
      </c>
      <c r="T159" s="14" t="str">
        <f t="shared" si="28"/>
        <v>EMPTY</v>
      </c>
      <c r="U159" s="14" t="str">
        <f t="shared" si="29"/>
        <v>EMPTY</v>
      </c>
      <c r="V159" s="14" t="str">
        <f t="shared" si="30"/>
        <v>EMPTY</v>
      </c>
      <c r="W159" s="14" t="str">
        <f>IF(L159="beforeTx",timingTable[[#This Row],[FRT32_val]]-timingTable[[#This Row],[FRT32_trace]],"EMPTY")</f>
        <v>EMPTY</v>
      </c>
      <c r="X159" s="14" t="str">
        <f t="shared" si="31"/>
        <v>EMPTY</v>
      </c>
      <c r="Y159" s="14" t="str">
        <f t="shared" si="32"/>
        <v>EMPTY</v>
      </c>
      <c r="Z159" s="14" t="str">
        <f>IF(AND(P159="beforeRx",O160="afterRx"),J160-timingTable[[#This Row],[FRT32_trace]],"EMPTY")</f>
        <v>EMPTY</v>
      </c>
      <c r="AA159" s="14" t="str">
        <f>IF(AND(timingTable[[#This Row],[txEnd]]="txEnd",Q163="rxStart"),I163-timingTable[[#This Row],[FRT32_val]],"EMPTY")</f>
        <v>EMPTY</v>
      </c>
    </row>
    <row r="160" spans="1:27" x14ac:dyDescent="0.25">
      <c r="A160" s="14" t="s">
        <v>1006</v>
      </c>
      <c r="B160">
        <v>1556337470771</v>
      </c>
      <c r="C160" s="14" t="s">
        <v>5264</v>
      </c>
      <c r="D160">
        <v>124</v>
      </c>
      <c r="E160" s="14" t="s">
        <v>7970</v>
      </c>
      <c r="F160" s="14" t="s">
        <v>5265</v>
      </c>
      <c r="G160" s="14">
        <f>timingTable[[#This Row],[FRT_DEC]]-B159</f>
        <v>2568</v>
      </c>
      <c r="H1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INFO]]))),H159)</f>
        <v>56</v>
      </c>
      <c r="I1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1559309548</v>
      </c>
      <c r="J160" s="14">
        <f>HEX2DEC(RIGHT(timingTable[[#This Row],[FRT_HEX]],MIN(LEN(timingTable[[#This Row],[FRT_HEX]])-2,8)))</f>
        <v>1559309619</v>
      </c>
      <c r="K160" s="14" t="str">
        <f>IF(timingTable[[#This Row],['[TRACECODE']:.1]]=140,"afterTx","")</f>
        <v/>
      </c>
      <c r="L160" s="14" t="str">
        <f t="shared" si="22"/>
        <v/>
      </c>
      <c r="M160" s="14" t="str">
        <f>IF(AND(H160=H159,K159="afterTx",timingTable[[#This Row],['[TRACECODE']:.1]]=6),"dc","")</f>
        <v/>
      </c>
      <c r="N160" s="14" t="str">
        <f t="shared" si="23"/>
        <v/>
      </c>
      <c r="O160" s="14" t="str">
        <f>IF(timingTable[[#This Row],['[TRACECODE']:.1]]=141,"afterRx","")</f>
        <v/>
      </c>
      <c r="P160" s="14" t="str">
        <f t="shared" si="24"/>
        <v/>
      </c>
      <c r="Q160" s="14" t="str">
        <f t="shared" si="25"/>
        <v/>
      </c>
      <c r="R160" s="14" t="str">
        <f t="shared" si="26"/>
        <v/>
      </c>
      <c r="S160" s="14" t="str">
        <f t="shared" si="27"/>
        <v>EMPTY</v>
      </c>
      <c r="T160" s="14" t="str">
        <f t="shared" si="28"/>
        <v>EMPTY</v>
      </c>
      <c r="U160" s="14" t="str">
        <f t="shared" si="29"/>
        <v>EMPTY</v>
      </c>
      <c r="V160" s="14" t="str">
        <f t="shared" si="30"/>
        <v>EMPTY</v>
      </c>
      <c r="W160" s="14" t="str">
        <f>IF(L160="beforeTx",timingTable[[#This Row],[FRT32_val]]-timingTable[[#This Row],[FRT32_trace]],"EMPTY")</f>
        <v>EMPTY</v>
      </c>
      <c r="X160" s="14" t="str">
        <f t="shared" si="31"/>
        <v>EMPTY</v>
      </c>
      <c r="Y160" s="14" t="str">
        <f t="shared" si="32"/>
        <v>EMPTY</v>
      </c>
      <c r="Z160" s="14" t="str">
        <f>IF(AND(P160="beforeRx",O161="afterRx"),J161-timingTable[[#This Row],[FRT32_trace]],"EMPTY")</f>
        <v>EMPTY</v>
      </c>
      <c r="AA160" s="14" t="str">
        <f>IF(AND(timingTable[[#This Row],[txEnd]]="txEnd",Q164="rxStart"),I164-timingTable[[#This Row],[FRT32_val]],"EMPTY")</f>
        <v>EMPTY</v>
      </c>
    </row>
    <row r="161" spans="1:27" x14ac:dyDescent="0.25">
      <c r="A161" s="14" t="s">
        <v>1007</v>
      </c>
      <c r="B161">
        <v>1556337470773</v>
      </c>
      <c r="C161" s="14" t="s">
        <v>5266</v>
      </c>
      <c r="D161">
        <v>124</v>
      </c>
      <c r="E161" s="14" t="s">
        <v>7970</v>
      </c>
      <c r="F161" s="14" t="s">
        <v>3983</v>
      </c>
      <c r="G161" s="14">
        <f>timingTable[[#This Row],[FRT_DEC]]-B160</f>
        <v>2</v>
      </c>
      <c r="H1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INFO]]))),H160)</f>
        <v>56</v>
      </c>
      <c r="I1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61" s="14">
        <f>HEX2DEC(RIGHT(timingTable[[#This Row],[FRT_HEX]],MIN(LEN(timingTable[[#This Row],[FRT_HEX]])-2,8)))</f>
        <v>1559309621</v>
      </c>
      <c r="K161" s="14" t="str">
        <f>IF(timingTable[[#This Row],['[TRACECODE']:.1]]=140,"afterTx","")</f>
        <v/>
      </c>
      <c r="L161" s="14" t="str">
        <f t="shared" si="22"/>
        <v/>
      </c>
      <c r="M161" s="14" t="str">
        <f>IF(AND(H161=H160,K160="afterTx",timingTable[[#This Row],['[TRACECODE']:.1]]=6),"dc","")</f>
        <v/>
      </c>
      <c r="N161" s="14" t="str">
        <f t="shared" si="23"/>
        <v/>
      </c>
      <c r="O161" s="14" t="str">
        <f>IF(timingTable[[#This Row],['[TRACECODE']:.1]]=141,"afterRx","")</f>
        <v/>
      </c>
      <c r="P161" s="14" t="str">
        <f t="shared" si="24"/>
        <v/>
      </c>
      <c r="Q161" s="14" t="str">
        <f t="shared" si="25"/>
        <v/>
      </c>
      <c r="R161" s="14" t="str">
        <f t="shared" si="26"/>
        <v/>
      </c>
      <c r="S161" s="14" t="str">
        <f t="shared" si="27"/>
        <v>EMPTY</v>
      </c>
      <c r="T161" s="14" t="str">
        <f t="shared" si="28"/>
        <v>EMPTY</v>
      </c>
      <c r="U161" s="14" t="str">
        <f t="shared" si="29"/>
        <v>EMPTY</v>
      </c>
      <c r="V161" s="14" t="str">
        <f t="shared" si="30"/>
        <v>EMPTY</v>
      </c>
      <c r="W161" s="14" t="str">
        <f>IF(L161="beforeTx",timingTable[[#This Row],[FRT32_val]]-timingTable[[#This Row],[FRT32_trace]],"EMPTY")</f>
        <v>EMPTY</v>
      </c>
      <c r="X161" s="14" t="str">
        <f t="shared" si="31"/>
        <v>EMPTY</v>
      </c>
      <c r="Y161" s="14" t="str">
        <f t="shared" si="32"/>
        <v>EMPTY</v>
      </c>
      <c r="Z161" s="14" t="str">
        <f>IF(AND(P161="beforeRx",O162="afterRx"),J162-timingTable[[#This Row],[FRT32_trace]],"EMPTY")</f>
        <v>EMPTY</v>
      </c>
      <c r="AA161" s="14" t="str">
        <f>IF(AND(timingTable[[#This Row],[txEnd]]="txEnd",Q165="rxStart"),I165-timingTable[[#This Row],[FRT32_val]],"EMPTY")</f>
        <v>EMPTY</v>
      </c>
    </row>
    <row r="162" spans="1:27" x14ac:dyDescent="0.25">
      <c r="A162" s="14" t="s">
        <v>1205</v>
      </c>
      <c r="B162">
        <v>1556337971491</v>
      </c>
      <c r="C162" s="14" t="s">
        <v>5341</v>
      </c>
      <c r="D162">
        <v>131</v>
      </c>
      <c r="E162" s="14" t="s">
        <v>1106</v>
      </c>
      <c r="F162" s="14" t="s">
        <v>4047</v>
      </c>
      <c r="G162" s="14">
        <f>timingTable[[#This Row],[FRT_DEC]]-B161</f>
        <v>500718</v>
      </c>
      <c r="H1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INFO]]))),H161)</f>
        <v>57</v>
      </c>
      <c r="I16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2" s="14">
        <f>HEX2DEC(RIGHT(timingTable[[#This Row],[FRT_HEX]],MIN(LEN(timingTable[[#This Row],[FRT_HEX]])-2,8)))</f>
        <v>1559810339</v>
      </c>
      <c r="K162" s="14" t="str">
        <f>IF(timingTable[[#This Row],['[TRACECODE']:.1]]=140,"afterTx","")</f>
        <v/>
      </c>
      <c r="L162" s="14" t="str">
        <f t="shared" si="22"/>
        <v/>
      </c>
      <c r="M162" s="14" t="str">
        <f>IF(AND(H162=H161,K161="afterTx",timingTable[[#This Row],['[TRACECODE']:.1]]=6),"dc","")</f>
        <v/>
      </c>
      <c r="N162" s="14" t="str">
        <f t="shared" si="23"/>
        <v/>
      </c>
      <c r="O162" s="14" t="str">
        <f>IF(timingTable[[#This Row],['[TRACECODE']:.1]]=141,"afterRx","")</f>
        <v/>
      </c>
      <c r="P162" s="14" t="str">
        <f t="shared" si="24"/>
        <v/>
      </c>
      <c r="Q162" s="14" t="str">
        <f t="shared" si="25"/>
        <v/>
      </c>
      <c r="R162" s="14" t="str">
        <f t="shared" si="26"/>
        <v/>
      </c>
      <c r="S162" s="14" t="str">
        <f t="shared" si="27"/>
        <v>EMPTY</v>
      </c>
      <c r="T162" s="14" t="str">
        <f t="shared" si="28"/>
        <v>EMPTY</v>
      </c>
      <c r="U162" s="14" t="str">
        <f t="shared" si="29"/>
        <v>EMPTY</v>
      </c>
      <c r="V162" s="14" t="str">
        <f t="shared" si="30"/>
        <v>EMPTY</v>
      </c>
      <c r="W162" s="14" t="str">
        <f>IF(L162="beforeTx",timingTable[[#This Row],[FRT32_val]]-timingTable[[#This Row],[FRT32_trace]],"EMPTY")</f>
        <v>EMPTY</v>
      </c>
      <c r="X162" s="14" t="str">
        <f t="shared" si="31"/>
        <v>EMPTY</v>
      </c>
      <c r="Y162" s="14" t="str">
        <f t="shared" si="32"/>
        <v>EMPTY</v>
      </c>
      <c r="Z162" s="14" t="str">
        <f>IF(AND(P162="beforeRx",O163="afterRx"),J163-timingTable[[#This Row],[FRT32_trace]],"EMPTY")</f>
        <v>EMPTY</v>
      </c>
      <c r="AA162" s="14" t="str">
        <f>IF(AND(timingTable[[#This Row],[txEnd]]="txEnd",Q166="rxStart"),I166-timingTable[[#This Row],[FRT32_val]],"EMPTY")</f>
        <v>EMPTY</v>
      </c>
    </row>
    <row r="163" spans="1:27" x14ac:dyDescent="0.25">
      <c r="A163" s="14" t="s">
        <v>1207</v>
      </c>
      <c r="B163">
        <v>1556337971532</v>
      </c>
      <c r="C163" s="14" t="s">
        <v>5343</v>
      </c>
      <c r="D163">
        <v>129</v>
      </c>
      <c r="E163" s="14" t="s">
        <v>3734</v>
      </c>
      <c r="F163" s="14" t="s">
        <v>5344</v>
      </c>
      <c r="G163" s="14">
        <f>timingTable[[#This Row],[FRT_DEC]]-B162</f>
        <v>41</v>
      </c>
      <c r="H1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INFO]]))),H162)</f>
        <v>57</v>
      </c>
      <c r="I1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1559811257</v>
      </c>
      <c r="J163" s="14">
        <f>HEX2DEC(RIGHT(timingTable[[#This Row],[FRT_HEX]],MIN(LEN(timingTable[[#This Row],[FRT_HEX]])-2,8)))</f>
        <v>1559810380</v>
      </c>
      <c r="K163" s="14" t="str">
        <f>IF(timingTable[[#This Row],['[TRACECODE']:.1]]=140,"afterTx","")</f>
        <v/>
      </c>
      <c r="L163" s="14" t="str">
        <f t="shared" si="22"/>
        <v>beforeTx</v>
      </c>
      <c r="M163" s="14" t="str">
        <f>IF(AND(H163=H162,K162="afterTx",timingTable[[#This Row],['[TRACECODE']:.1]]=6),"dc","")</f>
        <v/>
      </c>
      <c r="N163" s="14" t="str">
        <f t="shared" si="23"/>
        <v/>
      </c>
      <c r="O163" s="14" t="str">
        <f>IF(timingTable[[#This Row],['[TRACECODE']:.1]]=141,"afterRx","")</f>
        <v/>
      </c>
      <c r="P163" s="14" t="str">
        <f t="shared" si="24"/>
        <v/>
      </c>
      <c r="Q163" s="14" t="str">
        <f t="shared" si="25"/>
        <v/>
      </c>
      <c r="R163" s="14" t="str">
        <f t="shared" si="26"/>
        <v/>
      </c>
      <c r="S163" s="14">
        <f t="shared" si="27"/>
        <v>718</v>
      </c>
      <c r="T163" s="14" t="str">
        <f t="shared" si="28"/>
        <v>EMPTY</v>
      </c>
      <c r="U163" s="14" t="str">
        <f t="shared" si="29"/>
        <v>EMPTY</v>
      </c>
      <c r="V163" s="14" t="str">
        <f t="shared" si="30"/>
        <v>EMPTY</v>
      </c>
      <c r="W163" s="14">
        <f>IF(L163="beforeTx",timingTable[[#This Row],[FRT32_val]]-timingTable[[#This Row],[FRT32_trace]],"EMPTY")</f>
        <v>877</v>
      </c>
      <c r="X163" s="14">
        <f t="shared" si="31"/>
        <v>895</v>
      </c>
      <c r="Y163" s="14" t="str">
        <f t="shared" si="32"/>
        <v>EMPTY</v>
      </c>
      <c r="Z163" s="14" t="str">
        <f>IF(AND(P163="beforeRx",O164="afterRx"),J164-timingTable[[#This Row],[FRT32_trace]],"EMPTY")</f>
        <v>EMPTY</v>
      </c>
      <c r="AA163" s="14" t="str">
        <f>IF(AND(timingTable[[#This Row],[txEnd]]="txEnd",Q167="rxStart"),I167-timingTable[[#This Row],[FRT32_val]],"EMPTY")</f>
        <v>EMPTY</v>
      </c>
    </row>
    <row r="164" spans="1:27" x14ac:dyDescent="0.25">
      <c r="A164" s="14" t="s">
        <v>1208</v>
      </c>
      <c r="B164">
        <v>1556337971535</v>
      </c>
      <c r="C164" s="14" t="s">
        <v>5345</v>
      </c>
      <c r="D164">
        <v>129</v>
      </c>
      <c r="E164" s="14" t="s">
        <v>3734</v>
      </c>
      <c r="F164" s="14" t="s">
        <v>3986</v>
      </c>
      <c r="G164" s="14">
        <f>timingTable[[#This Row],[FRT_DEC]]-B163</f>
        <v>3</v>
      </c>
      <c r="H1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INFO]]))),H163)</f>
        <v>57</v>
      </c>
      <c r="I1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64" s="14">
        <f>HEX2DEC(RIGHT(timingTable[[#This Row],[FRT_HEX]],MIN(LEN(timingTable[[#This Row],[FRT_HEX]])-2,8)))</f>
        <v>1559810383</v>
      </c>
      <c r="K164" s="14" t="str">
        <f>IF(timingTable[[#This Row],['[TRACECODE']:.1]]=140,"afterTx","")</f>
        <v/>
      </c>
      <c r="L164" s="14" t="str">
        <f t="shared" si="22"/>
        <v/>
      </c>
      <c r="M164" s="14" t="str">
        <f>IF(AND(H164=H163,K163="afterTx",timingTable[[#This Row],['[TRACECODE']:.1]]=6),"dc","")</f>
        <v/>
      </c>
      <c r="N164" s="14" t="str">
        <f t="shared" si="23"/>
        <v/>
      </c>
      <c r="O164" s="14" t="str">
        <f>IF(timingTable[[#This Row],['[TRACECODE']:.1]]=141,"afterRx","")</f>
        <v/>
      </c>
      <c r="P164" s="14" t="str">
        <f t="shared" si="24"/>
        <v/>
      </c>
      <c r="Q164" s="14" t="str">
        <f t="shared" si="25"/>
        <v/>
      </c>
      <c r="R164" s="14" t="str">
        <f t="shared" si="26"/>
        <v/>
      </c>
      <c r="S164" s="14" t="str">
        <f t="shared" si="27"/>
        <v>EMPTY</v>
      </c>
      <c r="T164" s="14" t="str">
        <f t="shared" si="28"/>
        <v>EMPTY</v>
      </c>
      <c r="U164" s="14" t="str">
        <f t="shared" si="29"/>
        <v>EMPTY</v>
      </c>
      <c r="V164" s="14" t="str">
        <f t="shared" si="30"/>
        <v>EMPTY</v>
      </c>
      <c r="W164" s="14" t="str">
        <f>IF(L164="beforeTx",timingTable[[#This Row],[FRT32_val]]-timingTable[[#This Row],[FRT32_trace]],"EMPTY")</f>
        <v>EMPTY</v>
      </c>
      <c r="X164" s="14" t="str">
        <f t="shared" si="31"/>
        <v>EMPTY</v>
      </c>
      <c r="Y164" s="14" t="str">
        <f t="shared" si="32"/>
        <v>EMPTY</v>
      </c>
      <c r="Z164" s="14" t="str">
        <f>IF(AND(P164="beforeRx",O165="afterRx"),J165-timingTable[[#This Row],[FRT32_trace]],"EMPTY")</f>
        <v>EMPTY</v>
      </c>
      <c r="AA164" s="14" t="str">
        <f>IF(AND(timingTable[[#This Row],[txEnd]]="txEnd",Q168="rxStart"),I168-timingTable[[#This Row],[FRT32_val]],"EMPTY")</f>
        <v>EMPTY</v>
      </c>
    </row>
    <row r="165" spans="1:27" x14ac:dyDescent="0.25">
      <c r="A165" s="14" t="s">
        <v>1209</v>
      </c>
      <c r="B165">
        <v>1556337972427</v>
      </c>
      <c r="C165" s="14" t="s">
        <v>5346</v>
      </c>
      <c r="D165">
        <v>140</v>
      </c>
      <c r="E165" s="14" t="s">
        <v>1107</v>
      </c>
      <c r="F165" s="14" t="s">
        <v>3771</v>
      </c>
      <c r="G165" s="14">
        <f>timingTable[[#This Row],[FRT_DEC]]-B164</f>
        <v>892</v>
      </c>
      <c r="H1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INFO]]))),H164)</f>
        <v>57</v>
      </c>
      <c r="I16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5" s="14">
        <f>HEX2DEC(RIGHT(timingTable[[#This Row],[FRT_HEX]],MIN(LEN(timingTable[[#This Row],[FRT_HEX]])-2,8)))</f>
        <v>1559811275</v>
      </c>
      <c r="K165" s="14" t="str">
        <f>IF(timingTable[[#This Row],['[TRACECODE']:.1]]=140,"afterTx","")</f>
        <v>afterTx</v>
      </c>
      <c r="L165" s="14" t="str">
        <f t="shared" si="22"/>
        <v/>
      </c>
      <c r="M165" s="14" t="str">
        <f>IF(AND(H165=H164,K164="afterTx",timingTable[[#This Row],['[TRACECODE']:.1]]=6),"dc","")</f>
        <v/>
      </c>
      <c r="N165" s="14" t="str">
        <f t="shared" si="23"/>
        <v/>
      </c>
      <c r="O165" s="14" t="str">
        <f>IF(timingTable[[#This Row],['[TRACECODE']:.1]]=141,"afterRx","")</f>
        <v/>
      </c>
      <c r="P165" s="14" t="str">
        <f t="shared" si="24"/>
        <v/>
      </c>
      <c r="Q165" s="14" t="str">
        <f t="shared" si="25"/>
        <v/>
      </c>
      <c r="R165" s="14" t="str">
        <f t="shared" si="26"/>
        <v/>
      </c>
      <c r="S165" s="14" t="str">
        <f t="shared" si="27"/>
        <v>EMPTY</v>
      </c>
      <c r="T165" s="14" t="str">
        <f t="shared" si="28"/>
        <v>EMPTY</v>
      </c>
      <c r="U165" s="14" t="str">
        <f t="shared" si="29"/>
        <v>EMPTY</v>
      </c>
      <c r="V165" s="14" t="str">
        <f t="shared" si="30"/>
        <v>EMPTY</v>
      </c>
      <c r="W165" s="14" t="str">
        <f>IF(L165="beforeTx",timingTable[[#This Row],[FRT32_val]]-timingTable[[#This Row],[FRT32_trace]],"EMPTY")</f>
        <v>EMPTY</v>
      </c>
      <c r="X165" s="14" t="str">
        <f t="shared" si="31"/>
        <v>EMPTY</v>
      </c>
      <c r="Y165" s="14" t="str">
        <f t="shared" si="32"/>
        <v>EMPTY</v>
      </c>
      <c r="Z165" s="14" t="str">
        <f>IF(AND(P165="beforeRx",O166="afterRx"),J166-timingTable[[#This Row],[FRT32_trace]],"EMPTY")</f>
        <v>EMPTY</v>
      </c>
      <c r="AA165" s="14" t="str">
        <f>IF(AND(timingTable[[#This Row],[txEnd]]="txEnd",Q169="rxStart"),I169-timingTable[[#This Row],[FRT32_val]],"EMPTY")</f>
        <v>EMPTY</v>
      </c>
    </row>
    <row r="166" spans="1:27" x14ac:dyDescent="0.25">
      <c r="A166" s="14" t="s">
        <v>1210</v>
      </c>
      <c r="B166">
        <v>1556337975517</v>
      </c>
      <c r="C166" s="14" t="s">
        <v>5347</v>
      </c>
      <c r="D166">
        <v>6</v>
      </c>
      <c r="E166" s="14" t="s">
        <v>1108</v>
      </c>
      <c r="F166" s="14" t="s">
        <v>5348</v>
      </c>
      <c r="G166" s="14">
        <f>timingTable[[#This Row],[FRT_DEC]]-B165</f>
        <v>3090</v>
      </c>
      <c r="H1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INFO]]))),H165)</f>
        <v>57</v>
      </c>
      <c r="I1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1559811975</v>
      </c>
      <c r="J166" s="14">
        <f>HEX2DEC(RIGHT(timingTable[[#This Row],[FRT_HEX]],MIN(LEN(timingTable[[#This Row],[FRT_HEX]])-2,8)))</f>
        <v>1559814365</v>
      </c>
      <c r="K166" s="14" t="str">
        <f>IF(timingTable[[#This Row],['[TRACECODE']:.1]]=140,"afterTx","")</f>
        <v/>
      </c>
      <c r="L166" s="14" t="str">
        <f t="shared" si="22"/>
        <v/>
      </c>
      <c r="M166" s="14" t="str">
        <f>IF(AND(H166=H165,K165="afterTx",timingTable[[#This Row],['[TRACECODE']:.1]]=6),"dc","")</f>
        <v>dc</v>
      </c>
      <c r="N166" s="14" t="str">
        <f t="shared" si="23"/>
        <v/>
      </c>
      <c r="O166" s="14" t="str">
        <f>IF(timingTable[[#This Row],['[TRACECODE']:.1]]=141,"afterRx","")</f>
        <v/>
      </c>
      <c r="P166" s="14" t="str">
        <f t="shared" si="24"/>
        <v/>
      </c>
      <c r="Q166" s="14" t="str">
        <f t="shared" si="25"/>
        <v/>
      </c>
      <c r="R166" s="14" t="str">
        <f t="shared" si="26"/>
        <v/>
      </c>
      <c r="S166" s="14" t="str">
        <f t="shared" si="27"/>
        <v>EMPTY</v>
      </c>
      <c r="T166" s="14" t="str">
        <f t="shared" si="28"/>
        <v>EMPTY</v>
      </c>
      <c r="U166" s="14" t="str">
        <f t="shared" si="29"/>
        <v>EMPTY</v>
      </c>
      <c r="V166" s="14" t="str">
        <f t="shared" si="30"/>
        <v>EMPTY</v>
      </c>
      <c r="W166" s="14" t="str">
        <f>IF(L166="beforeTx",timingTable[[#This Row],[FRT32_val]]-timingTable[[#This Row],[FRT32_trace]],"EMPTY")</f>
        <v>EMPTY</v>
      </c>
      <c r="X166" s="14" t="str">
        <f t="shared" si="31"/>
        <v>EMPTY</v>
      </c>
      <c r="Y166" s="14" t="str">
        <f t="shared" si="32"/>
        <v>EMPTY</v>
      </c>
      <c r="Z166" s="14" t="str">
        <f>IF(AND(P166="beforeRx",O167="afterRx"),J167-timingTable[[#This Row],[FRT32_trace]],"EMPTY")</f>
        <v>EMPTY</v>
      </c>
      <c r="AA166" s="14" t="str">
        <f>IF(AND(timingTable[[#This Row],[txEnd]]="txEnd",Q170="rxStart"),I170-timingTable[[#This Row],[FRT32_val]],"EMPTY")</f>
        <v>EMPTY</v>
      </c>
    </row>
    <row r="167" spans="1:27" x14ac:dyDescent="0.25">
      <c r="A167" s="14" t="s">
        <v>1211</v>
      </c>
      <c r="B167">
        <v>1556337975521</v>
      </c>
      <c r="C167" s="14" t="s">
        <v>5349</v>
      </c>
      <c r="D167">
        <v>6</v>
      </c>
      <c r="E167" s="14" t="s">
        <v>1108</v>
      </c>
      <c r="F167" s="14" t="s">
        <v>3987</v>
      </c>
      <c r="G167" s="14">
        <f>timingTable[[#This Row],[FRT_DEC]]-B166</f>
        <v>4</v>
      </c>
      <c r="H1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INFO]]))),H166)</f>
        <v>57</v>
      </c>
      <c r="I1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67" s="14">
        <f>HEX2DEC(RIGHT(timingTable[[#This Row],[FRT_HEX]],MIN(LEN(timingTable[[#This Row],[FRT_HEX]])-2,8)))</f>
        <v>1559814369</v>
      </c>
      <c r="K167" s="14" t="str">
        <f>IF(timingTable[[#This Row],['[TRACECODE']:.1]]=140,"afterTx","")</f>
        <v/>
      </c>
      <c r="L167" s="14" t="str">
        <f t="shared" si="22"/>
        <v/>
      </c>
      <c r="M167" s="14" t="str">
        <f>IF(AND(H167=H166,K166="afterTx",timingTable[[#This Row],['[TRACECODE']:.1]]=6),"dc","")</f>
        <v/>
      </c>
      <c r="N167" s="14" t="str">
        <f t="shared" si="23"/>
        <v/>
      </c>
      <c r="O167" s="14" t="str">
        <f>IF(timingTable[[#This Row],['[TRACECODE']:.1]]=141,"afterRx","")</f>
        <v/>
      </c>
      <c r="P167" s="14" t="str">
        <f t="shared" si="24"/>
        <v/>
      </c>
      <c r="Q167" s="14" t="str">
        <f t="shared" si="25"/>
        <v/>
      </c>
      <c r="R167" s="14" t="str">
        <f t="shared" si="26"/>
        <v/>
      </c>
      <c r="S167" s="14" t="str">
        <f t="shared" si="27"/>
        <v>EMPTY</v>
      </c>
      <c r="T167" s="14" t="str">
        <f t="shared" si="28"/>
        <v>EMPTY</v>
      </c>
      <c r="U167" s="14" t="str">
        <f t="shared" si="29"/>
        <v>EMPTY</v>
      </c>
      <c r="V167" s="14" t="str">
        <f t="shared" si="30"/>
        <v>EMPTY</v>
      </c>
      <c r="W167" s="14" t="str">
        <f>IF(L167="beforeTx",timingTable[[#This Row],[FRT32_val]]-timingTable[[#This Row],[FRT32_trace]],"EMPTY")</f>
        <v>EMPTY</v>
      </c>
      <c r="X167" s="14" t="str">
        <f t="shared" si="31"/>
        <v>EMPTY</v>
      </c>
      <c r="Y167" s="14" t="str">
        <f t="shared" si="32"/>
        <v>EMPTY</v>
      </c>
      <c r="Z167" s="14" t="str">
        <f>IF(AND(P167="beforeRx",O168="afterRx"),J168-timingTable[[#This Row],[FRT32_trace]],"EMPTY")</f>
        <v>EMPTY</v>
      </c>
      <c r="AA167" s="14" t="str">
        <f>IF(AND(timingTable[[#This Row],[txEnd]]="txEnd",Q171="rxStart"),I171-timingTable[[#This Row],[FRT32_val]],"EMPTY")</f>
        <v>EMPTY</v>
      </c>
    </row>
    <row r="168" spans="1:27" x14ac:dyDescent="0.25">
      <c r="A168" s="14" t="s">
        <v>1212</v>
      </c>
      <c r="B168">
        <v>1556337975523</v>
      </c>
      <c r="C168" s="14" t="s">
        <v>5350</v>
      </c>
      <c r="D168">
        <v>122</v>
      </c>
      <c r="E168" s="14" t="s">
        <v>7968</v>
      </c>
      <c r="F168" s="14" t="s">
        <v>5351</v>
      </c>
      <c r="G168" s="14">
        <f>timingTable[[#This Row],[FRT_DEC]]-B167</f>
        <v>2</v>
      </c>
      <c r="H1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INFO]]))),H167)</f>
        <v>57</v>
      </c>
      <c r="I1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1559814310</v>
      </c>
      <c r="J168" s="14">
        <f>HEX2DEC(RIGHT(timingTable[[#This Row],[FRT_HEX]],MIN(LEN(timingTable[[#This Row],[FRT_HEX]])-2,8)))</f>
        <v>1559814371</v>
      </c>
      <c r="K168" s="14" t="str">
        <f>IF(timingTable[[#This Row],['[TRACECODE']:.1]]=140,"afterTx","")</f>
        <v/>
      </c>
      <c r="L168" s="14" t="str">
        <f t="shared" si="22"/>
        <v/>
      </c>
      <c r="M168" s="14" t="str">
        <f>IF(AND(H168=H167,K167="afterTx",timingTable[[#This Row],['[TRACECODE']:.1]]=6),"dc","")</f>
        <v/>
      </c>
      <c r="N168" s="14" t="str">
        <f t="shared" si="23"/>
        <v>txEnd</v>
      </c>
      <c r="O168" s="14" t="str">
        <f>IF(timingTable[[#This Row],['[TRACECODE']:.1]]=141,"afterRx","")</f>
        <v/>
      </c>
      <c r="P168" s="14" t="str">
        <f t="shared" si="24"/>
        <v/>
      </c>
      <c r="Q168" s="14" t="str">
        <f t="shared" si="25"/>
        <v/>
      </c>
      <c r="R168" s="14" t="str">
        <f t="shared" si="26"/>
        <v/>
      </c>
      <c r="S168" s="14" t="str">
        <f t="shared" si="27"/>
        <v>EMPTY</v>
      </c>
      <c r="T168" s="14">
        <f t="shared" si="28"/>
        <v>901</v>
      </c>
      <c r="U168" s="14" t="str">
        <f t="shared" si="29"/>
        <v>EMPTY</v>
      </c>
      <c r="V168" s="14" t="str">
        <f t="shared" si="30"/>
        <v>EMPTY</v>
      </c>
      <c r="W168" s="14" t="str">
        <f>IF(L168="beforeTx",timingTable[[#This Row],[FRT32_val]]-timingTable[[#This Row],[FRT32_trace]],"EMPTY")</f>
        <v>EMPTY</v>
      </c>
      <c r="X168" s="14" t="str">
        <f t="shared" si="31"/>
        <v>EMPTY</v>
      </c>
      <c r="Y168" s="14" t="str">
        <f t="shared" si="32"/>
        <v>EMPTY</v>
      </c>
      <c r="Z168" s="14" t="str">
        <f>IF(AND(P168="beforeRx",O169="afterRx"),J169-timingTable[[#This Row],[FRT32_trace]],"EMPTY")</f>
        <v>EMPTY</v>
      </c>
      <c r="AA168" s="14">
        <f>IF(AND(timingTable[[#This Row],[txEnd]]="txEnd",Q172="rxStart"),I172-timingTable[[#This Row],[FRT32_val]],"EMPTY")</f>
        <v>1686</v>
      </c>
    </row>
    <row r="169" spans="1:27" x14ac:dyDescent="0.25">
      <c r="A169" s="14" t="s">
        <v>1213</v>
      </c>
      <c r="B169">
        <v>1556337975526</v>
      </c>
      <c r="C169" s="14" t="s">
        <v>5352</v>
      </c>
      <c r="D169">
        <v>122</v>
      </c>
      <c r="E169" s="14" t="s">
        <v>7968</v>
      </c>
      <c r="F169" s="14" t="s">
        <v>3988</v>
      </c>
      <c r="G169" s="14">
        <f>timingTable[[#This Row],[FRT_DEC]]-B168</f>
        <v>3</v>
      </c>
      <c r="H1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INFO]]))),H168)</f>
        <v>57</v>
      </c>
      <c r="I1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69" s="14">
        <f>HEX2DEC(RIGHT(timingTable[[#This Row],[FRT_HEX]],MIN(LEN(timingTable[[#This Row],[FRT_HEX]])-2,8)))</f>
        <v>1559814374</v>
      </c>
      <c r="K169" s="14" t="str">
        <f>IF(timingTable[[#This Row],['[TRACECODE']:.1]]=140,"afterTx","")</f>
        <v/>
      </c>
      <c r="L169" s="14" t="str">
        <f t="shared" si="22"/>
        <v/>
      </c>
      <c r="M169" s="14" t="str">
        <f>IF(AND(H169=H168,K168="afterTx",timingTable[[#This Row],['[TRACECODE']:.1]]=6),"dc","")</f>
        <v/>
      </c>
      <c r="N169" s="14" t="str">
        <f t="shared" si="23"/>
        <v/>
      </c>
      <c r="O169" s="14" t="str">
        <f>IF(timingTable[[#This Row],['[TRACECODE']:.1]]=141,"afterRx","")</f>
        <v/>
      </c>
      <c r="P169" s="14" t="str">
        <f t="shared" si="24"/>
        <v/>
      </c>
      <c r="Q169" s="14" t="str">
        <f t="shared" si="25"/>
        <v/>
      </c>
      <c r="R169" s="14" t="str">
        <f t="shared" si="26"/>
        <v/>
      </c>
      <c r="S169" s="14" t="str">
        <f t="shared" si="27"/>
        <v>EMPTY</v>
      </c>
      <c r="T169" s="14" t="str">
        <f t="shared" si="28"/>
        <v>EMPTY</v>
      </c>
      <c r="U169" s="14" t="str">
        <f t="shared" si="29"/>
        <v>EMPTY</v>
      </c>
      <c r="V169" s="14" t="str">
        <f t="shared" si="30"/>
        <v>EMPTY</v>
      </c>
      <c r="W169" s="14" t="str">
        <f>IF(L169="beforeTx",timingTable[[#This Row],[FRT32_val]]-timingTable[[#This Row],[FRT32_trace]],"EMPTY")</f>
        <v>EMPTY</v>
      </c>
      <c r="X169" s="14" t="str">
        <f t="shared" si="31"/>
        <v>EMPTY</v>
      </c>
      <c r="Y169" s="14" t="str">
        <f t="shared" si="32"/>
        <v>EMPTY</v>
      </c>
      <c r="Z169" s="14" t="str">
        <f>IF(AND(P169="beforeRx",O170="afterRx"),J170-timingTable[[#This Row],[FRT32_trace]],"EMPTY")</f>
        <v>EMPTY</v>
      </c>
      <c r="AA169" s="14" t="str">
        <f>IF(AND(timingTable[[#This Row],[txEnd]]="txEnd",Q173="rxStart"),I173-timingTable[[#This Row],[FRT32_val]],"EMPTY")</f>
        <v>EMPTY</v>
      </c>
    </row>
    <row r="170" spans="1:27" x14ac:dyDescent="0.25">
      <c r="A170" s="14" t="s">
        <v>1223</v>
      </c>
      <c r="B170">
        <v>1556337976222</v>
      </c>
      <c r="C170" s="14" t="s">
        <v>5363</v>
      </c>
      <c r="D170">
        <v>130</v>
      </c>
      <c r="E170" s="14" t="s">
        <v>3735</v>
      </c>
      <c r="F170" s="14" t="s">
        <v>5364</v>
      </c>
      <c r="G170" s="14">
        <f>timingTable[[#This Row],[FRT_DEC]]-B169</f>
        <v>696</v>
      </c>
      <c r="H1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INFO]]))),H169)</f>
        <v>57</v>
      </c>
      <c r="I1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2883585</v>
      </c>
      <c r="J170" s="14">
        <f>HEX2DEC(RIGHT(timingTable[[#This Row],[FRT_HEX]],MIN(LEN(timingTable[[#This Row],[FRT_HEX]])-2,8)))</f>
        <v>1559815070</v>
      </c>
      <c r="K170" s="14" t="str">
        <f>IF(timingTable[[#This Row],['[TRACECODE']:.1]]=140,"afterTx","")</f>
        <v/>
      </c>
      <c r="L170" s="14" t="str">
        <f t="shared" si="22"/>
        <v/>
      </c>
      <c r="M170" s="14" t="str">
        <f>IF(AND(H170=H169,K169="afterTx",timingTable[[#This Row],['[TRACECODE']:.1]]=6),"dc","")</f>
        <v/>
      </c>
      <c r="N170" s="14" t="str">
        <f t="shared" si="23"/>
        <v/>
      </c>
      <c r="O170" s="14" t="str">
        <f>IF(timingTable[[#This Row],['[TRACECODE']:.1]]=141,"afterRx","")</f>
        <v/>
      </c>
      <c r="P170" s="14" t="str">
        <f t="shared" si="24"/>
        <v>beforeRx</v>
      </c>
      <c r="Q170" s="14" t="str">
        <f t="shared" si="25"/>
        <v/>
      </c>
      <c r="R170" s="14" t="str">
        <f t="shared" si="26"/>
        <v/>
      </c>
      <c r="S170" s="14" t="str">
        <f t="shared" si="27"/>
        <v>EMPTY</v>
      </c>
      <c r="T170" s="14" t="str">
        <f t="shared" si="28"/>
        <v>EMPTY</v>
      </c>
      <c r="U170" s="14" t="str">
        <f t="shared" si="29"/>
        <v>EMPTY</v>
      </c>
      <c r="V170" s="14" t="str">
        <f t="shared" si="30"/>
        <v>EMPTY</v>
      </c>
      <c r="W170" s="14" t="str">
        <f>IF(L170="beforeTx",timingTable[[#This Row],[FRT32_val]]-timingTable[[#This Row],[FRT32_trace]],"EMPTY")</f>
        <v>EMPTY</v>
      </c>
      <c r="X170" s="14" t="str">
        <f t="shared" si="31"/>
        <v>EMPTY</v>
      </c>
      <c r="Y170" s="14" t="str">
        <f t="shared" si="32"/>
        <v>EMPTY</v>
      </c>
      <c r="Z170" s="14">
        <f>IF(AND(P170="beforeRx",O171="afterRx"),J171-timingTable[[#This Row],[FRT32_trace]],"EMPTY")</f>
        <v>141</v>
      </c>
      <c r="AA170" s="14" t="str">
        <f>IF(AND(timingTable[[#This Row],[txEnd]]="txEnd",Q174="rxStart"),I174-timingTable[[#This Row],[FRT32_val]],"EMPTY")</f>
        <v>EMPTY</v>
      </c>
    </row>
    <row r="171" spans="1:27" x14ac:dyDescent="0.25">
      <c r="A171" s="14" t="s">
        <v>1224</v>
      </c>
      <c r="B171">
        <v>1556337976363</v>
      </c>
      <c r="C171" s="14" t="s">
        <v>5365</v>
      </c>
      <c r="D171">
        <v>141</v>
      </c>
      <c r="E171" s="14" t="s">
        <v>1109</v>
      </c>
      <c r="F171" s="14" t="s">
        <v>5366</v>
      </c>
      <c r="G171" s="14">
        <f>timingTable[[#This Row],[FRT_DEC]]-B170</f>
        <v>141</v>
      </c>
      <c r="H1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INFO]]))),H170)</f>
        <v>57</v>
      </c>
      <c r="I17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1" s="14">
        <f>HEX2DEC(RIGHT(timingTable[[#This Row],[FRT_HEX]],MIN(LEN(timingTable[[#This Row],[FRT_HEX]])-2,8)))</f>
        <v>1559815211</v>
      </c>
      <c r="K171" s="14" t="str">
        <f>IF(timingTable[[#This Row],['[TRACECODE']:.1]]=140,"afterTx","")</f>
        <v/>
      </c>
      <c r="L171" s="14" t="str">
        <f t="shared" si="22"/>
        <v/>
      </c>
      <c r="M171" s="14" t="str">
        <f>IF(AND(H171=H170,K170="afterTx",timingTable[[#This Row],['[TRACECODE']:.1]]=6),"dc","")</f>
        <v/>
      </c>
      <c r="N171" s="14" t="str">
        <f t="shared" si="23"/>
        <v/>
      </c>
      <c r="O171" s="14" t="str">
        <f>IF(timingTable[[#This Row],['[TRACECODE']:.1]]=141,"afterRx","")</f>
        <v>afterRx</v>
      </c>
      <c r="P171" s="14" t="str">
        <f t="shared" si="24"/>
        <v/>
      </c>
      <c r="Q171" s="14" t="str">
        <f t="shared" si="25"/>
        <v/>
      </c>
      <c r="R171" s="14" t="str">
        <f t="shared" si="26"/>
        <v/>
      </c>
      <c r="S171" s="14" t="str">
        <f t="shared" si="27"/>
        <v>EMPTY</v>
      </c>
      <c r="T171" s="14" t="str">
        <f t="shared" si="28"/>
        <v>EMPTY</v>
      </c>
      <c r="U171" s="14" t="str">
        <f t="shared" si="29"/>
        <v>EMPTY</v>
      </c>
      <c r="V171" s="14" t="str">
        <f t="shared" si="30"/>
        <v>EMPTY</v>
      </c>
      <c r="W171" s="14" t="str">
        <f>IF(L171="beforeTx",timingTable[[#This Row],[FRT32_val]]-timingTable[[#This Row],[FRT32_trace]],"EMPTY")</f>
        <v>EMPTY</v>
      </c>
      <c r="X171" s="14" t="str">
        <f t="shared" si="31"/>
        <v>EMPTY</v>
      </c>
      <c r="Y171" s="14" t="str">
        <f t="shared" si="32"/>
        <v>EMPTY</v>
      </c>
      <c r="Z171" s="14" t="str">
        <f>IF(AND(P171="beforeRx",O172="afterRx"),J172-timingTable[[#This Row],[FRT32_trace]],"EMPTY")</f>
        <v>EMPTY</v>
      </c>
      <c r="AA171" s="14" t="str">
        <f>IF(AND(timingTable[[#This Row],[txEnd]]="txEnd",Q175="rxStart"),I175-timingTable[[#This Row],[FRT32_val]],"EMPTY")</f>
        <v>EMPTY</v>
      </c>
    </row>
    <row r="172" spans="1:27" x14ac:dyDescent="0.25">
      <c r="A172" s="14" t="s">
        <v>1226</v>
      </c>
      <c r="B172">
        <v>1556337977448</v>
      </c>
      <c r="C172" s="14" t="s">
        <v>5368</v>
      </c>
      <c r="D172">
        <v>123</v>
      </c>
      <c r="E172" s="14" t="s">
        <v>7969</v>
      </c>
      <c r="F172" s="14" t="s">
        <v>5369</v>
      </c>
      <c r="G172" s="14">
        <f>timingTable[[#This Row],[FRT_DEC]]-B171</f>
        <v>1085</v>
      </c>
      <c r="H1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INFO]]))),H171)</f>
        <v>57</v>
      </c>
      <c r="I1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1559815996</v>
      </c>
      <c r="J172" s="14">
        <f>HEX2DEC(RIGHT(timingTable[[#This Row],[FRT_HEX]],MIN(LEN(timingTable[[#This Row],[FRT_HEX]])-2,8)))</f>
        <v>1559816296</v>
      </c>
      <c r="K172" s="14" t="str">
        <f>IF(timingTable[[#This Row],['[TRACECODE']:.1]]=140,"afterTx","")</f>
        <v/>
      </c>
      <c r="L172" s="14" t="str">
        <f t="shared" si="22"/>
        <v/>
      </c>
      <c r="M172" s="14" t="str">
        <f>IF(AND(H172=H171,K171="afterTx",timingTable[[#This Row],['[TRACECODE']:.1]]=6),"dc","")</f>
        <v/>
      </c>
      <c r="N172" s="14" t="str">
        <f t="shared" si="23"/>
        <v/>
      </c>
      <c r="O172" s="14" t="str">
        <f>IF(timingTable[[#This Row],['[TRACECODE']:.1]]=141,"afterRx","")</f>
        <v/>
      </c>
      <c r="P172" s="14" t="str">
        <f t="shared" si="24"/>
        <v/>
      </c>
      <c r="Q172" s="14" t="str">
        <f t="shared" si="25"/>
        <v>rxStart</v>
      </c>
      <c r="R172" s="14" t="str">
        <f t="shared" si="26"/>
        <v/>
      </c>
      <c r="S172" s="14" t="str">
        <f t="shared" si="27"/>
        <v>EMPTY</v>
      </c>
      <c r="T172" s="14" t="str">
        <f t="shared" si="28"/>
        <v>EMPTY</v>
      </c>
      <c r="U172" s="14" t="str">
        <f t="shared" si="29"/>
        <v>EMPTY</v>
      </c>
      <c r="V172" s="14" t="str">
        <f t="shared" si="30"/>
        <v>EMPTY</v>
      </c>
      <c r="W172" s="14" t="str">
        <f>IF(L172="beforeTx",timingTable[[#This Row],[FRT32_val]]-timingTable[[#This Row],[FRT32_trace]],"EMPTY")</f>
        <v>EMPTY</v>
      </c>
      <c r="X172" s="14" t="str">
        <f t="shared" si="31"/>
        <v>EMPTY</v>
      </c>
      <c r="Y172" s="14" t="str">
        <f t="shared" si="32"/>
        <v>EMPTY</v>
      </c>
      <c r="Z172" s="14" t="str">
        <f>IF(AND(P172="beforeRx",O173="afterRx"),J173-timingTable[[#This Row],[FRT32_trace]],"EMPTY")</f>
        <v>EMPTY</v>
      </c>
      <c r="AA172" s="14" t="str">
        <f>IF(AND(timingTable[[#This Row],[txEnd]]="txEnd",Q176="rxStart"),I176-timingTable[[#This Row],[FRT32_val]],"EMPTY")</f>
        <v>EMPTY</v>
      </c>
    </row>
    <row r="173" spans="1:27" x14ac:dyDescent="0.25">
      <c r="A173" s="14" t="s">
        <v>1227</v>
      </c>
      <c r="B173">
        <v>1556337977451</v>
      </c>
      <c r="C173" s="14" t="s">
        <v>5370</v>
      </c>
      <c r="D173">
        <v>123</v>
      </c>
      <c r="E173" s="14" t="s">
        <v>7969</v>
      </c>
      <c r="F173" s="14" t="s">
        <v>3982</v>
      </c>
      <c r="G173" s="14">
        <f>timingTable[[#This Row],[FRT_DEC]]-B172</f>
        <v>3</v>
      </c>
      <c r="H1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INFO]]))),H172)</f>
        <v>57</v>
      </c>
      <c r="I1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73" s="14">
        <f>HEX2DEC(RIGHT(timingTable[[#This Row],[FRT_HEX]],MIN(LEN(timingTable[[#This Row],[FRT_HEX]])-2,8)))</f>
        <v>1559816299</v>
      </c>
      <c r="K173" s="14" t="str">
        <f>IF(timingTable[[#This Row],['[TRACECODE']:.1]]=140,"afterTx","")</f>
        <v/>
      </c>
      <c r="L173" s="14" t="str">
        <f t="shared" si="22"/>
        <v/>
      </c>
      <c r="M173" s="14" t="str">
        <f>IF(AND(H173=H172,K172="afterTx",timingTable[[#This Row],['[TRACECODE']:.1]]=6),"dc","")</f>
        <v/>
      </c>
      <c r="N173" s="14" t="str">
        <f t="shared" si="23"/>
        <v/>
      </c>
      <c r="O173" s="14" t="str">
        <f>IF(timingTable[[#This Row],['[TRACECODE']:.1]]=141,"afterRx","")</f>
        <v/>
      </c>
      <c r="P173" s="14" t="str">
        <f t="shared" si="24"/>
        <v/>
      </c>
      <c r="Q173" s="14" t="str">
        <f t="shared" si="25"/>
        <v/>
      </c>
      <c r="R173" s="14" t="str">
        <f t="shared" si="26"/>
        <v/>
      </c>
      <c r="S173" s="14" t="str">
        <f t="shared" si="27"/>
        <v>EMPTY</v>
      </c>
      <c r="T173" s="14" t="str">
        <f t="shared" si="28"/>
        <v>EMPTY</v>
      </c>
      <c r="U173" s="14" t="str">
        <f t="shared" si="29"/>
        <v>EMPTY</v>
      </c>
      <c r="V173" s="14" t="str">
        <f t="shared" si="30"/>
        <v>EMPTY</v>
      </c>
      <c r="W173" s="14" t="str">
        <f>IF(L173="beforeTx",timingTable[[#This Row],[FRT32_val]]-timingTable[[#This Row],[FRT32_trace]],"EMPTY")</f>
        <v>EMPTY</v>
      </c>
      <c r="X173" s="14" t="str">
        <f t="shared" si="31"/>
        <v>EMPTY</v>
      </c>
      <c r="Y173" s="14" t="str">
        <f t="shared" si="32"/>
        <v>EMPTY</v>
      </c>
      <c r="Z173" s="14" t="str">
        <f>IF(AND(P173="beforeRx",O174="afterRx"),J174-timingTable[[#This Row],[FRT32_trace]],"EMPTY")</f>
        <v>EMPTY</v>
      </c>
      <c r="AA173" s="14" t="str">
        <f>IF(AND(timingTable[[#This Row],[txEnd]]="txEnd",Q177="rxStart"),I177-timingTable[[#This Row],[FRT32_val]],"EMPTY")</f>
        <v>EMPTY</v>
      </c>
    </row>
    <row r="174" spans="1:27" x14ac:dyDescent="0.25">
      <c r="A174" s="14" t="s">
        <v>1250</v>
      </c>
      <c r="B174">
        <v>1556337978895</v>
      </c>
      <c r="C174" s="14" t="s">
        <v>5393</v>
      </c>
      <c r="D174">
        <v>124</v>
      </c>
      <c r="E174" s="14" t="s">
        <v>7970</v>
      </c>
      <c r="F174" s="14" t="s">
        <v>5394</v>
      </c>
      <c r="G174" s="14">
        <f>timingTable[[#This Row],[FRT_DEC]]-B173</f>
        <v>1444</v>
      </c>
      <c r="H1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INFO]]))),H173)</f>
        <v>57</v>
      </c>
      <c r="I1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1559817677</v>
      </c>
      <c r="J174" s="14">
        <f>HEX2DEC(RIGHT(timingTable[[#This Row],[FRT_HEX]],MIN(LEN(timingTable[[#This Row],[FRT_HEX]])-2,8)))</f>
        <v>1559817743</v>
      </c>
      <c r="K174" s="14" t="str">
        <f>IF(timingTable[[#This Row],['[TRACECODE']:.1]]=140,"afterTx","")</f>
        <v/>
      </c>
      <c r="L174" s="14" t="str">
        <f t="shared" si="22"/>
        <v/>
      </c>
      <c r="M174" s="14" t="str">
        <f>IF(AND(H174=H173,K173="afterTx",timingTable[[#This Row],['[TRACECODE']:.1]]=6),"dc","")</f>
        <v/>
      </c>
      <c r="N174" s="14" t="str">
        <f t="shared" si="23"/>
        <v/>
      </c>
      <c r="O174" s="14" t="str">
        <f>IF(timingTable[[#This Row],['[TRACECODE']:.1]]=141,"afterRx","")</f>
        <v/>
      </c>
      <c r="P174" s="14" t="str">
        <f t="shared" si="24"/>
        <v/>
      </c>
      <c r="Q174" s="14" t="str">
        <f t="shared" si="25"/>
        <v/>
      </c>
      <c r="R174" s="14" t="str">
        <f t="shared" si="26"/>
        <v>rxEnd</v>
      </c>
      <c r="S174" s="14" t="str">
        <f t="shared" si="27"/>
        <v>EMPTY</v>
      </c>
      <c r="T174" s="14" t="str">
        <f t="shared" si="28"/>
        <v>EMPTY</v>
      </c>
      <c r="U174" s="14">
        <f t="shared" si="29"/>
        <v>1000</v>
      </c>
      <c r="V174" s="14">
        <f t="shared" si="30"/>
        <v>1721</v>
      </c>
      <c r="W174" s="14" t="str">
        <f>IF(L174="beforeTx",timingTable[[#This Row],[FRT32_val]]-timingTable[[#This Row],[FRT32_trace]],"EMPTY")</f>
        <v>EMPTY</v>
      </c>
      <c r="X174" s="14" t="str">
        <f t="shared" si="31"/>
        <v>EMPTY</v>
      </c>
      <c r="Y174" s="14">
        <f t="shared" si="32"/>
        <v>201</v>
      </c>
      <c r="Z174" s="14" t="str">
        <f>IF(AND(P174="beforeRx",O175="afterRx"),J175-timingTable[[#This Row],[FRT32_trace]],"EMPTY")</f>
        <v>EMPTY</v>
      </c>
      <c r="AA174" s="14" t="str">
        <f>IF(AND(timingTable[[#This Row],[txEnd]]="txEnd",Q178="rxStart"),I178-timingTable[[#This Row],[FRT32_val]],"EMPTY")</f>
        <v>EMPTY</v>
      </c>
    </row>
    <row r="175" spans="1:27" x14ac:dyDescent="0.25">
      <c r="A175" s="14" t="s">
        <v>1251</v>
      </c>
      <c r="B175">
        <v>1556337978898</v>
      </c>
      <c r="C175" s="14" t="s">
        <v>5395</v>
      </c>
      <c r="D175">
        <v>124</v>
      </c>
      <c r="E175" s="14" t="s">
        <v>7970</v>
      </c>
      <c r="F175" s="14" t="s">
        <v>3983</v>
      </c>
      <c r="G175" s="14">
        <f>timingTable[[#This Row],[FRT_DEC]]-B174</f>
        <v>3</v>
      </c>
      <c r="H1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INFO]]))),H174)</f>
        <v>57</v>
      </c>
      <c r="I1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75" s="14">
        <f>HEX2DEC(RIGHT(timingTable[[#This Row],[FRT_HEX]],MIN(LEN(timingTable[[#This Row],[FRT_HEX]])-2,8)))</f>
        <v>1559817746</v>
      </c>
      <c r="K175" s="14" t="str">
        <f>IF(timingTable[[#This Row],['[TRACECODE']:.1]]=140,"afterTx","")</f>
        <v/>
      </c>
      <c r="L175" s="14" t="str">
        <f t="shared" si="22"/>
        <v/>
      </c>
      <c r="M175" s="14" t="str">
        <f>IF(AND(H175=H174,K174="afterTx",timingTable[[#This Row],['[TRACECODE']:.1]]=6),"dc","")</f>
        <v/>
      </c>
      <c r="N175" s="14" t="str">
        <f t="shared" si="23"/>
        <v/>
      </c>
      <c r="O175" s="14" t="str">
        <f>IF(timingTable[[#This Row],['[TRACECODE']:.1]]=141,"afterRx","")</f>
        <v/>
      </c>
      <c r="P175" s="14" t="str">
        <f t="shared" si="24"/>
        <v/>
      </c>
      <c r="Q175" s="14" t="str">
        <f t="shared" si="25"/>
        <v/>
      </c>
      <c r="R175" s="14" t="str">
        <f t="shared" si="26"/>
        <v/>
      </c>
      <c r="S175" s="14" t="str">
        <f t="shared" si="27"/>
        <v>EMPTY</v>
      </c>
      <c r="T175" s="14" t="str">
        <f t="shared" si="28"/>
        <v>EMPTY</v>
      </c>
      <c r="U175" s="14" t="str">
        <f t="shared" si="29"/>
        <v>EMPTY</v>
      </c>
      <c r="V175" s="14" t="str">
        <f t="shared" si="30"/>
        <v>EMPTY</v>
      </c>
      <c r="W175" s="14" t="str">
        <f>IF(L175="beforeTx",timingTable[[#This Row],[FRT32_val]]-timingTable[[#This Row],[FRT32_trace]],"EMPTY")</f>
        <v>EMPTY</v>
      </c>
      <c r="X175" s="14" t="str">
        <f t="shared" si="31"/>
        <v>EMPTY</v>
      </c>
      <c r="Y175" s="14" t="str">
        <f t="shared" si="32"/>
        <v>EMPTY</v>
      </c>
      <c r="Z175" s="14" t="str">
        <f>IF(AND(P175="beforeRx",O176="afterRx"),J176-timingTable[[#This Row],[FRT32_trace]],"EMPTY")</f>
        <v>EMPTY</v>
      </c>
      <c r="AA175" s="14" t="str">
        <f>IF(AND(timingTable[[#This Row],[txEnd]]="txEnd",Q179="rxStart"),I179-timingTable[[#This Row],[FRT32_val]],"EMPTY")</f>
        <v>EMPTY</v>
      </c>
    </row>
    <row r="176" spans="1:27" x14ac:dyDescent="0.25">
      <c r="A176" s="14" t="s">
        <v>1261</v>
      </c>
      <c r="B176">
        <v>1556337979030</v>
      </c>
      <c r="C176" s="14" t="s">
        <v>5406</v>
      </c>
      <c r="D176">
        <v>129</v>
      </c>
      <c r="E176" s="14" t="s">
        <v>3734</v>
      </c>
      <c r="F176" s="14" t="s">
        <v>5407</v>
      </c>
      <c r="G176" s="14">
        <f>timingTable[[#This Row],[FRT_DEC]]-B175</f>
        <v>132</v>
      </c>
      <c r="H1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INFO]]))),H175)</f>
        <v>57</v>
      </c>
      <c r="I1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1559818677</v>
      </c>
      <c r="J176" s="14">
        <f>HEX2DEC(RIGHT(timingTable[[#This Row],[FRT_HEX]],MIN(LEN(timingTable[[#This Row],[FRT_HEX]])-2,8)))</f>
        <v>1559817878</v>
      </c>
      <c r="K176" s="14" t="str">
        <f>IF(timingTable[[#This Row],['[TRACECODE']:.1]]=140,"afterTx","")</f>
        <v/>
      </c>
      <c r="L176" s="14" t="str">
        <f t="shared" si="22"/>
        <v>beforeTx</v>
      </c>
      <c r="M176" s="14" t="str">
        <f>IF(AND(H176=H175,K175="afterTx",timingTable[[#This Row],['[TRACECODE']:.1]]=6),"dc","")</f>
        <v/>
      </c>
      <c r="N176" s="14" t="str">
        <f t="shared" si="23"/>
        <v/>
      </c>
      <c r="O176" s="14" t="str">
        <f>IF(timingTable[[#This Row],['[TRACECODE']:.1]]=141,"afterRx","")</f>
        <v/>
      </c>
      <c r="P176" s="14" t="str">
        <f t="shared" si="24"/>
        <v/>
      </c>
      <c r="Q176" s="14" t="str">
        <f t="shared" si="25"/>
        <v/>
      </c>
      <c r="R176" s="14" t="str">
        <f t="shared" si="26"/>
        <v/>
      </c>
      <c r="S176" s="14">
        <f t="shared" si="27"/>
        <v>721</v>
      </c>
      <c r="T176" s="14" t="str">
        <f t="shared" si="28"/>
        <v>EMPTY</v>
      </c>
      <c r="U176" s="14" t="str">
        <f t="shared" si="29"/>
        <v>EMPTY</v>
      </c>
      <c r="V176" s="14" t="str">
        <f t="shared" si="30"/>
        <v>EMPTY</v>
      </c>
      <c r="W176" s="14">
        <f>IF(L176="beforeTx",timingTable[[#This Row],[FRT32_val]]-timingTable[[#This Row],[FRT32_trace]],"EMPTY")</f>
        <v>799</v>
      </c>
      <c r="X176" s="14">
        <f t="shared" si="31"/>
        <v>817</v>
      </c>
      <c r="Y176" s="14" t="str">
        <f t="shared" si="32"/>
        <v>EMPTY</v>
      </c>
      <c r="Z176" s="14" t="str">
        <f>IF(AND(P176="beforeRx",O177="afterRx"),J177-timingTable[[#This Row],[FRT32_trace]],"EMPTY")</f>
        <v>EMPTY</v>
      </c>
      <c r="AA176" s="14" t="str">
        <f>IF(AND(timingTable[[#This Row],[txEnd]]="txEnd",Q180="rxStart"),I180-timingTable[[#This Row],[FRT32_val]],"EMPTY")</f>
        <v>EMPTY</v>
      </c>
    </row>
    <row r="177" spans="1:27" x14ac:dyDescent="0.25">
      <c r="A177" s="14" t="s">
        <v>1262</v>
      </c>
      <c r="B177">
        <v>1556337979032</v>
      </c>
      <c r="C177" s="14" t="s">
        <v>5408</v>
      </c>
      <c r="D177">
        <v>129</v>
      </c>
      <c r="E177" s="14" t="s">
        <v>3734</v>
      </c>
      <c r="F177" s="14" t="s">
        <v>3986</v>
      </c>
      <c r="G177" s="14">
        <f>timingTable[[#This Row],[FRT_DEC]]-B176</f>
        <v>2</v>
      </c>
      <c r="H1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INFO]]))),H176)</f>
        <v>57</v>
      </c>
      <c r="I1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77" s="14">
        <f>HEX2DEC(RIGHT(timingTable[[#This Row],[FRT_HEX]],MIN(LEN(timingTable[[#This Row],[FRT_HEX]])-2,8)))</f>
        <v>1559817880</v>
      </c>
      <c r="K177" s="14" t="str">
        <f>IF(timingTable[[#This Row],['[TRACECODE']:.1]]=140,"afterTx","")</f>
        <v/>
      </c>
      <c r="L177" s="14" t="str">
        <f t="shared" si="22"/>
        <v/>
      </c>
      <c r="M177" s="14" t="str">
        <f>IF(AND(H177=H176,K176="afterTx",timingTable[[#This Row],['[TRACECODE']:.1]]=6),"dc","")</f>
        <v/>
      </c>
      <c r="N177" s="14" t="str">
        <f t="shared" si="23"/>
        <v/>
      </c>
      <c r="O177" s="14" t="str">
        <f>IF(timingTable[[#This Row],['[TRACECODE']:.1]]=141,"afterRx","")</f>
        <v/>
      </c>
      <c r="P177" s="14" t="str">
        <f t="shared" si="24"/>
        <v/>
      </c>
      <c r="Q177" s="14" t="str">
        <f t="shared" si="25"/>
        <v/>
      </c>
      <c r="R177" s="14" t="str">
        <f t="shared" si="26"/>
        <v/>
      </c>
      <c r="S177" s="14" t="str">
        <f t="shared" si="27"/>
        <v>EMPTY</v>
      </c>
      <c r="T177" s="14" t="str">
        <f t="shared" si="28"/>
        <v>EMPTY</v>
      </c>
      <c r="U177" s="14" t="str">
        <f t="shared" si="29"/>
        <v>EMPTY</v>
      </c>
      <c r="V177" s="14" t="str">
        <f t="shared" si="30"/>
        <v>EMPTY</v>
      </c>
      <c r="W177" s="14" t="str">
        <f>IF(L177="beforeTx",timingTable[[#This Row],[FRT32_val]]-timingTable[[#This Row],[FRT32_trace]],"EMPTY")</f>
        <v>EMPTY</v>
      </c>
      <c r="X177" s="14" t="str">
        <f t="shared" si="31"/>
        <v>EMPTY</v>
      </c>
      <c r="Y177" s="14" t="str">
        <f t="shared" si="32"/>
        <v>EMPTY</v>
      </c>
      <c r="Z177" s="14" t="str">
        <f>IF(AND(P177="beforeRx",O178="afterRx"),J178-timingTable[[#This Row],[FRT32_trace]],"EMPTY")</f>
        <v>EMPTY</v>
      </c>
      <c r="AA177" s="14" t="str">
        <f>IF(AND(timingTable[[#This Row],[txEnd]]="txEnd",Q181="rxStart"),I181-timingTable[[#This Row],[FRT32_val]],"EMPTY")</f>
        <v>EMPTY</v>
      </c>
    </row>
    <row r="178" spans="1:27" x14ac:dyDescent="0.25">
      <c r="A178" s="14" t="s">
        <v>1263</v>
      </c>
      <c r="B178">
        <v>1556337979847</v>
      </c>
      <c r="C178" s="14" t="s">
        <v>5409</v>
      </c>
      <c r="D178">
        <v>140</v>
      </c>
      <c r="E178" s="14" t="s">
        <v>1107</v>
      </c>
      <c r="F178" s="14" t="s">
        <v>3771</v>
      </c>
      <c r="G178" s="14">
        <f>timingTable[[#This Row],[FRT_DEC]]-B177</f>
        <v>815</v>
      </c>
      <c r="H1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INFO]]))),H177)</f>
        <v>57</v>
      </c>
      <c r="I17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8" s="14">
        <f>HEX2DEC(RIGHT(timingTable[[#This Row],[FRT_HEX]],MIN(LEN(timingTable[[#This Row],[FRT_HEX]])-2,8)))</f>
        <v>1559818695</v>
      </c>
      <c r="K178" s="14" t="str">
        <f>IF(timingTable[[#This Row],['[TRACECODE']:.1]]=140,"afterTx","")</f>
        <v>afterTx</v>
      </c>
      <c r="L178" s="14" t="str">
        <f t="shared" si="22"/>
        <v/>
      </c>
      <c r="M178" s="14" t="str">
        <f>IF(AND(H178=H177,K177="afterTx",timingTable[[#This Row],['[TRACECODE']:.1]]=6),"dc","")</f>
        <v/>
      </c>
      <c r="N178" s="14" t="str">
        <f t="shared" si="23"/>
        <v/>
      </c>
      <c r="O178" s="14" t="str">
        <f>IF(timingTable[[#This Row],['[TRACECODE']:.1]]=141,"afterRx","")</f>
        <v/>
      </c>
      <c r="P178" s="14" t="str">
        <f t="shared" si="24"/>
        <v/>
      </c>
      <c r="Q178" s="14" t="str">
        <f t="shared" si="25"/>
        <v/>
      </c>
      <c r="R178" s="14" t="str">
        <f t="shared" si="26"/>
        <v/>
      </c>
      <c r="S178" s="14" t="str">
        <f t="shared" si="27"/>
        <v>EMPTY</v>
      </c>
      <c r="T178" s="14" t="str">
        <f t="shared" si="28"/>
        <v>EMPTY</v>
      </c>
      <c r="U178" s="14" t="str">
        <f t="shared" si="29"/>
        <v>EMPTY</v>
      </c>
      <c r="V178" s="14" t="str">
        <f t="shared" si="30"/>
        <v>EMPTY</v>
      </c>
      <c r="W178" s="14" t="str">
        <f>IF(L178="beforeTx",timingTable[[#This Row],[FRT32_val]]-timingTable[[#This Row],[FRT32_trace]],"EMPTY")</f>
        <v>EMPTY</v>
      </c>
      <c r="X178" s="14" t="str">
        <f t="shared" si="31"/>
        <v>EMPTY</v>
      </c>
      <c r="Y178" s="14" t="str">
        <f t="shared" si="32"/>
        <v>EMPTY</v>
      </c>
      <c r="Z178" s="14" t="str">
        <f>IF(AND(P178="beforeRx",O179="afterRx"),J179-timingTable[[#This Row],[FRT32_trace]],"EMPTY")</f>
        <v>EMPTY</v>
      </c>
      <c r="AA178" s="14" t="str">
        <f>IF(AND(timingTable[[#This Row],[txEnd]]="txEnd",Q182="rxStart"),I182-timingTable[[#This Row],[FRT32_val]],"EMPTY")</f>
        <v>EMPTY</v>
      </c>
    </row>
    <row r="179" spans="1:27" x14ac:dyDescent="0.25">
      <c r="A179" s="14" t="s">
        <v>1275</v>
      </c>
      <c r="B179">
        <v>1556337993257</v>
      </c>
      <c r="C179" s="14" t="s">
        <v>5421</v>
      </c>
      <c r="D179">
        <v>6</v>
      </c>
      <c r="E179" s="14" t="s">
        <v>1108</v>
      </c>
      <c r="F179" s="14" t="s">
        <v>5422</v>
      </c>
      <c r="G179" s="14">
        <f>timingTable[[#This Row],[FRT_DEC]]-B178</f>
        <v>13410</v>
      </c>
      <c r="H1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INFO]]))),H178)</f>
        <v>57</v>
      </c>
      <c r="I1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1559819398</v>
      </c>
      <c r="J179" s="14">
        <f>HEX2DEC(RIGHT(timingTable[[#This Row],[FRT_HEX]],MIN(LEN(timingTable[[#This Row],[FRT_HEX]])-2,8)))</f>
        <v>1559832105</v>
      </c>
      <c r="K179" s="14" t="str">
        <f>IF(timingTable[[#This Row],['[TRACECODE']:.1]]=140,"afterTx","")</f>
        <v/>
      </c>
      <c r="L179" s="14" t="str">
        <f t="shared" si="22"/>
        <v/>
      </c>
      <c r="M179" s="14" t="str">
        <f>IF(AND(H179=H178,K178="afterTx",timingTable[[#This Row],['[TRACECODE']:.1]]=6),"dc","")</f>
        <v>dc</v>
      </c>
      <c r="N179" s="14" t="str">
        <f t="shared" si="23"/>
        <v/>
      </c>
      <c r="O179" s="14" t="str">
        <f>IF(timingTable[[#This Row],['[TRACECODE']:.1]]=141,"afterRx","")</f>
        <v/>
      </c>
      <c r="P179" s="14" t="str">
        <f t="shared" si="24"/>
        <v/>
      </c>
      <c r="Q179" s="14" t="str">
        <f t="shared" si="25"/>
        <v/>
      </c>
      <c r="R179" s="14" t="str">
        <f t="shared" si="26"/>
        <v/>
      </c>
      <c r="S179" s="14" t="str">
        <f t="shared" si="27"/>
        <v>EMPTY</v>
      </c>
      <c r="T179" s="14" t="str">
        <f t="shared" si="28"/>
        <v>EMPTY</v>
      </c>
      <c r="U179" s="14" t="str">
        <f t="shared" si="29"/>
        <v>EMPTY</v>
      </c>
      <c r="V179" s="14" t="str">
        <f t="shared" si="30"/>
        <v>EMPTY</v>
      </c>
      <c r="W179" s="14" t="str">
        <f>IF(L179="beforeTx",timingTable[[#This Row],[FRT32_val]]-timingTable[[#This Row],[FRT32_trace]],"EMPTY")</f>
        <v>EMPTY</v>
      </c>
      <c r="X179" s="14" t="str">
        <f t="shared" si="31"/>
        <v>EMPTY</v>
      </c>
      <c r="Y179" s="14" t="str">
        <f t="shared" si="32"/>
        <v>EMPTY</v>
      </c>
      <c r="Z179" s="14" t="str">
        <f>IF(AND(P179="beforeRx",O180="afterRx"),J180-timingTable[[#This Row],[FRT32_trace]],"EMPTY")</f>
        <v>EMPTY</v>
      </c>
      <c r="AA179" s="14" t="str">
        <f>IF(AND(timingTable[[#This Row],[txEnd]]="txEnd",Q183="rxStart"),I183-timingTable[[#This Row],[FRT32_val]],"EMPTY")</f>
        <v>EMPTY</v>
      </c>
    </row>
    <row r="180" spans="1:27" x14ac:dyDescent="0.25">
      <c r="A180" s="14" t="s">
        <v>1276</v>
      </c>
      <c r="B180">
        <v>1556337993260</v>
      </c>
      <c r="C180" s="14" t="s">
        <v>5423</v>
      </c>
      <c r="D180">
        <v>6</v>
      </c>
      <c r="E180" s="14" t="s">
        <v>1108</v>
      </c>
      <c r="F180" s="14" t="s">
        <v>3987</v>
      </c>
      <c r="G180" s="14">
        <f>timingTable[[#This Row],[FRT_DEC]]-B179</f>
        <v>3</v>
      </c>
      <c r="H1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INFO]]))),H179)</f>
        <v>57</v>
      </c>
      <c r="I1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80" s="14">
        <f>HEX2DEC(RIGHT(timingTable[[#This Row],[FRT_HEX]],MIN(LEN(timingTable[[#This Row],[FRT_HEX]])-2,8)))</f>
        <v>1559832108</v>
      </c>
      <c r="K180" s="14" t="str">
        <f>IF(timingTable[[#This Row],['[TRACECODE']:.1]]=140,"afterTx","")</f>
        <v/>
      </c>
      <c r="L180" s="14" t="str">
        <f t="shared" si="22"/>
        <v/>
      </c>
      <c r="M180" s="14" t="str">
        <f>IF(AND(H180=H179,K179="afterTx",timingTable[[#This Row],['[TRACECODE']:.1]]=6),"dc","")</f>
        <v/>
      </c>
      <c r="N180" s="14" t="str">
        <f t="shared" si="23"/>
        <v/>
      </c>
      <c r="O180" s="14" t="str">
        <f>IF(timingTable[[#This Row],['[TRACECODE']:.1]]=141,"afterRx","")</f>
        <v/>
      </c>
      <c r="P180" s="14" t="str">
        <f t="shared" si="24"/>
        <v/>
      </c>
      <c r="Q180" s="14" t="str">
        <f t="shared" si="25"/>
        <v/>
      </c>
      <c r="R180" s="14" t="str">
        <f t="shared" si="26"/>
        <v/>
      </c>
      <c r="S180" s="14" t="str">
        <f t="shared" si="27"/>
        <v>EMPTY</v>
      </c>
      <c r="T180" s="14" t="str">
        <f t="shared" si="28"/>
        <v>EMPTY</v>
      </c>
      <c r="U180" s="14" t="str">
        <f t="shared" si="29"/>
        <v>EMPTY</v>
      </c>
      <c r="V180" s="14" t="str">
        <f t="shared" si="30"/>
        <v>EMPTY</v>
      </c>
      <c r="W180" s="14" t="str">
        <f>IF(L180="beforeTx",timingTable[[#This Row],[FRT32_val]]-timingTable[[#This Row],[FRT32_trace]],"EMPTY")</f>
        <v>EMPTY</v>
      </c>
      <c r="X180" s="14" t="str">
        <f t="shared" si="31"/>
        <v>EMPTY</v>
      </c>
      <c r="Y180" s="14" t="str">
        <f t="shared" si="32"/>
        <v>EMPTY</v>
      </c>
      <c r="Z180" s="14" t="str">
        <f>IF(AND(P180="beforeRx",O181="afterRx"),J181-timingTable[[#This Row],[FRT32_trace]],"EMPTY")</f>
        <v>EMPTY</v>
      </c>
      <c r="AA180" s="14" t="str">
        <f>IF(AND(timingTable[[#This Row],[txEnd]]="txEnd",Q184="rxStart"),I184-timingTable[[#This Row],[FRT32_val]],"EMPTY")</f>
        <v>EMPTY</v>
      </c>
    </row>
    <row r="181" spans="1:27" x14ac:dyDescent="0.25">
      <c r="A181" s="14" t="s">
        <v>1277</v>
      </c>
      <c r="B181">
        <v>1556337993262</v>
      </c>
      <c r="C181" s="14" t="s">
        <v>5424</v>
      </c>
      <c r="D181">
        <v>122</v>
      </c>
      <c r="E181" s="14" t="s">
        <v>7968</v>
      </c>
      <c r="F181" s="14" t="s">
        <v>5425</v>
      </c>
      <c r="G181" s="14">
        <f>timingTable[[#This Row],[FRT_DEC]]-B180</f>
        <v>2</v>
      </c>
      <c r="H1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INFO]]))),H180)</f>
        <v>57</v>
      </c>
      <c r="I1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1559832048</v>
      </c>
      <c r="J181" s="14">
        <f>HEX2DEC(RIGHT(timingTable[[#This Row],[FRT_HEX]],MIN(LEN(timingTable[[#This Row],[FRT_HEX]])-2,8)))</f>
        <v>1559832110</v>
      </c>
      <c r="K181" s="14" t="str">
        <f>IF(timingTable[[#This Row],['[TRACECODE']:.1]]=140,"afterTx","")</f>
        <v/>
      </c>
      <c r="L181" s="14" t="str">
        <f t="shared" si="22"/>
        <v/>
      </c>
      <c r="M181" s="14" t="str">
        <f>IF(AND(H181=H180,K180="afterTx",timingTable[[#This Row],['[TRACECODE']:.1]]=6),"dc","")</f>
        <v/>
      </c>
      <c r="N181" s="14" t="str">
        <f t="shared" si="23"/>
        <v>txEnd</v>
      </c>
      <c r="O181" s="14" t="str">
        <f>IF(timingTable[[#This Row],['[TRACECODE']:.1]]=141,"afterRx","")</f>
        <v/>
      </c>
      <c r="P181" s="14" t="str">
        <f t="shared" si="24"/>
        <v/>
      </c>
      <c r="Q181" s="14" t="str">
        <f t="shared" si="25"/>
        <v/>
      </c>
      <c r="R181" s="14" t="str">
        <f t="shared" si="26"/>
        <v/>
      </c>
      <c r="S181" s="14" t="str">
        <f t="shared" si="27"/>
        <v>EMPTY</v>
      </c>
      <c r="T181" s="14">
        <f t="shared" si="28"/>
        <v>559</v>
      </c>
      <c r="U181" s="14" t="str">
        <f t="shared" si="29"/>
        <v>EMPTY</v>
      </c>
      <c r="V181" s="14" t="str">
        <f t="shared" si="30"/>
        <v>EMPTY</v>
      </c>
      <c r="W181" s="14" t="str">
        <f>IF(L181="beforeTx",timingTable[[#This Row],[FRT32_val]]-timingTable[[#This Row],[FRT32_trace]],"EMPTY")</f>
        <v>EMPTY</v>
      </c>
      <c r="X181" s="14" t="str">
        <f t="shared" si="31"/>
        <v>EMPTY</v>
      </c>
      <c r="Y181" s="14" t="str">
        <f t="shared" si="32"/>
        <v>EMPTY</v>
      </c>
      <c r="Z181" s="14" t="str">
        <f>IF(AND(P181="beforeRx",O182="afterRx"),J182-timingTable[[#This Row],[FRT32_trace]],"EMPTY")</f>
        <v>EMPTY</v>
      </c>
      <c r="AA181" s="14">
        <f>IF(AND(timingTable[[#This Row],[txEnd]]="txEnd",Q185="rxStart"),I185-timingTable[[#This Row],[FRT32_val]],"EMPTY")</f>
        <v>1688</v>
      </c>
    </row>
    <row r="182" spans="1:27" x14ac:dyDescent="0.25">
      <c r="A182" s="14" t="s">
        <v>1278</v>
      </c>
      <c r="B182">
        <v>1556337993264</v>
      </c>
      <c r="C182" s="14" t="s">
        <v>5426</v>
      </c>
      <c r="D182">
        <v>122</v>
      </c>
      <c r="E182" s="14" t="s">
        <v>7968</v>
      </c>
      <c r="F182" s="14" t="s">
        <v>3988</v>
      </c>
      <c r="G182" s="14">
        <f>timingTable[[#This Row],[FRT_DEC]]-B181</f>
        <v>2</v>
      </c>
      <c r="H1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INFO]]))),H181)</f>
        <v>57</v>
      </c>
      <c r="I1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82" s="14">
        <f>HEX2DEC(RIGHT(timingTable[[#This Row],[FRT_HEX]],MIN(LEN(timingTable[[#This Row],[FRT_HEX]])-2,8)))</f>
        <v>1559832112</v>
      </c>
      <c r="K182" s="14" t="str">
        <f>IF(timingTable[[#This Row],['[TRACECODE']:.1]]=140,"afterTx","")</f>
        <v/>
      </c>
      <c r="L182" s="14" t="str">
        <f t="shared" si="22"/>
        <v/>
      </c>
      <c r="M182" s="14" t="str">
        <f>IF(AND(H182=H181,K181="afterTx",timingTable[[#This Row],['[TRACECODE']:.1]]=6),"dc","")</f>
        <v/>
      </c>
      <c r="N182" s="14" t="str">
        <f t="shared" si="23"/>
        <v/>
      </c>
      <c r="O182" s="14" t="str">
        <f>IF(timingTable[[#This Row],['[TRACECODE']:.1]]=141,"afterRx","")</f>
        <v/>
      </c>
      <c r="P182" s="14" t="str">
        <f t="shared" si="24"/>
        <v/>
      </c>
      <c r="Q182" s="14" t="str">
        <f t="shared" si="25"/>
        <v/>
      </c>
      <c r="R182" s="14" t="str">
        <f t="shared" si="26"/>
        <v/>
      </c>
      <c r="S182" s="14" t="str">
        <f t="shared" si="27"/>
        <v>EMPTY</v>
      </c>
      <c r="T182" s="14" t="str">
        <f t="shared" si="28"/>
        <v>EMPTY</v>
      </c>
      <c r="U182" s="14" t="str">
        <f t="shared" si="29"/>
        <v>EMPTY</v>
      </c>
      <c r="V182" s="14" t="str">
        <f t="shared" si="30"/>
        <v>EMPTY</v>
      </c>
      <c r="W182" s="14" t="str">
        <f>IF(L182="beforeTx",timingTable[[#This Row],[FRT32_val]]-timingTable[[#This Row],[FRT32_trace]],"EMPTY")</f>
        <v>EMPTY</v>
      </c>
      <c r="X182" s="14" t="str">
        <f t="shared" si="31"/>
        <v>EMPTY</v>
      </c>
      <c r="Y182" s="14" t="str">
        <f t="shared" si="32"/>
        <v>EMPTY</v>
      </c>
      <c r="Z182" s="14" t="str">
        <f>IF(AND(P182="beforeRx",O183="afterRx"),J183-timingTable[[#This Row],[FRT32_trace]],"EMPTY")</f>
        <v>EMPTY</v>
      </c>
      <c r="AA182" s="14" t="str">
        <f>IF(AND(timingTable[[#This Row],[txEnd]]="txEnd",Q186="rxStart"),I186-timingTable[[#This Row],[FRT32_val]],"EMPTY")</f>
        <v>EMPTY</v>
      </c>
    </row>
    <row r="183" spans="1:27" x14ac:dyDescent="0.25">
      <c r="A183" s="14" t="s">
        <v>1288</v>
      </c>
      <c r="B183">
        <v>1556337993741</v>
      </c>
      <c r="C183" s="14" t="s">
        <v>5437</v>
      </c>
      <c r="D183">
        <v>130</v>
      </c>
      <c r="E183" s="14" t="s">
        <v>3735</v>
      </c>
      <c r="F183" s="14" t="s">
        <v>5364</v>
      </c>
      <c r="G183" s="14">
        <f>timingTable[[#This Row],[FRT_DEC]]-B182</f>
        <v>477</v>
      </c>
      <c r="H1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INFO]]))),H182)</f>
        <v>57</v>
      </c>
      <c r="I1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2883585</v>
      </c>
      <c r="J183" s="14">
        <f>HEX2DEC(RIGHT(timingTable[[#This Row],[FRT_HEX]],MIN(LEN(timingTable[[#This Row],[FRT_HEX]])-2,8)))</f>
        <v>1559832589</v>
      </c>
      <c r="K183" s="14" t="str">
        <f>IF(timingTable[[#This Row],['[TRACECODE']:.1]]=140,"afterTx","")</f>
        <v/>
      </c>
      <c r="L183" s="14" t="str">
        <f t="shared" si="22"/>
        <v/>
      </c>
      <c r="M183" s="14" t="str">
        <f>IF(AND(H183=H182,K182="afterTx",timingTable[[#This Row],['[TRACECODE']:.1]]=6),"dc","")</f>
        <v/>
      </c>
      <c r="N183" s="14" t="str">
        <f t="shared" si="23"/>
        <v/>
      </c>
      <c r="O183" s="14" t="str">
        <f>IF(timingTable[[#This Row],['[TRACECODE']:.1]]=141,"afterRx","")</f>
        <v/>
      </c>
      <c r="P183" s="14" t="str">
        <f t="shared" si="24"/>
        <v>beforeRx</v>
      </c>
      <c r="Q183" s="14" t="str">
        <f t="shared" si="25"/>
        <v/>
      </c>
      <c r="R183" s="14" t="str">
        <f t="shared" si="26"/>
        <v/>
      </c>
      <c r="S183" s="14" t="str">
        <f t="shared" si="27"/>
        <v>EMPTY</v>
      </c>
      <c r="T183" s="14" t="str">
        <f t="shared" si="28"/>
        <v>EMPTY</v>
      </c>
      <c r="U183" s="14" t="str">
        <f t="shared" si="29"/>
        <v>EMPTY</v>
      </c>
      <c r="V183" s="14" t="str">
        <f t="shared" si="30"/>
        <v>EMPTY</v>
      </c>
      <c r="W183" s="14" t="str">
        <f>IF(L183="beforeTx",timingTable[[#This Row],[FRT32_val]]-timingTable[[#This Row],[FRT32_trace]],"EMPTY")</f>
        <v>EMPTY</v>
      </c>
      <c r="X183" s="14" t="str">
        <f t="shared" si="31"/>
        <v>EMPTY</v>
      </c>
      <c r="Y183" s="14" t="str">
        <f t="shared" si="32"/>
        <v>EMPTY</v>
      </c>
      <c r="Z183" s="14">
        <f>IF(AND(P183="beforeRx",O184="afterRx"),J184-timingTable[[#This Row],[FRT32_trace]],"EMPTY")</f>
        <v>18</v>
      </c>
      <c r="AA183" s="14" t="str">
        <f>IF(AND(timingTable[[#This Row],[txEnd]]="txEnd",Q187="rxStart"),I187-timingTable[[#This Row],[FRT32_val]],"EMPTY")</f>
        <v>EMPTY</v>
      </c>
    </row>
    <row r="184" spans="1:27" x14ac:dyDescent="0.25">
      <c r="A184" s="14" t="s">
        <v>1289</v>
      </c>
      <c r="B184">
        <v>1556337993759</v>
      </c>
      <c r="C184" s="14" t="s">
        <v>5438</v>
      </c>
      <c r="D184">
        <v>141</v>
      </c>
      <c r="E184" s="14" t="s">
        <v>1109</v>
      </c>
      <c r="F184" s="14" t="s">
        <v>5366</v>
      </c>
      <c r="G184" s="14">
        <f>timingTable[[#This Row],[FRT_DEC]]-B183</f>
        <v>18</v>
      </c>
      <c r="H1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INFO]]))),H183)</f>
        <v>57</v>
      </c>
      <c r="I18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4" s="14">
        <f>HEX2DEC(RIGHT(timingTable[[#This Row],[FRT_HEX]],MIN(LEN(timingTable[[#This Row],[FRT_HEX]])-2,8)))</f>
        <v>1559832607</v>
      </c>
      <c r="K184" s="14" t="str">
        <f>IF(timingTable[[#This Row],['[TRACECODE']:.1]]=140,"afterTx","")</f>
        <v/>
      </c>
      <c r="L184" s="14" t="str">
        <f t="shared" si="22"/>
        <v/>
      </c>
      <c r="M184" s="14" t="str">
        <f>IF(AND(H184=H183,K183="afterTx",timingTable[[#This Row],['[TRACECODE']:.1]]=6),"dc","")</f>
        <v/>
      </c>
      <c r="N184" s="14" t="str">
        <f t="shared" si="23"/>
        <v/>
      </c>
      <c r="O184" s="14" t="str">
        <f>IF(timingTable[[#This Row],['[TRACECODE']:.1]]=141,"afterRx","")</f>
        <v>afterRx</v>
      </c>
      <c r="P184" s="14" t="str">
        <f t="shared" si="24"/>
        <v/>
      </c>
      <c r="Q184" s="14" t="str">
        <f t="shared" si="25"/>
        <v/>
      </c>
      <c r="R184" s="14" t="str">
        <f t="shared" si="26"/>
        <v/>
      </c>
      <c r="S184" s="14" t="str">
        <f t="shared" si="27"/>
        <v>EMPTY</v>
      </c>
      <c r="T184" s="14" t="str">
        <f t="shared" si="28"/>
        <v>EMPTY</v>
      </c>
      <c r="U184" s="14" t="str">
        <f t="shared" si="29"/>
        <v>EMPTY</v>
      </c>
      <c r="V184" s="14" t="str">
        <f t="shared" si="30"/>
        <v>EMPTY</v>
      </c>
      <c r="W184" s="14" t="str">
        <f>IF(L184="beforeTx",timingTable[[#This Row],[FRT32_val]]-timingTable[[#This Row],[FRT32_trace]],"EMPTY")</f>
        <v>EMPTY</v>
      </c>
      <c r="X184" s="14" t="str">
        <f t="shared" si="31"/>
        <v>EMPTY</v>
      </c>
      <c r="Y184" s="14" t="str">
        <f t="shared" si="32"/>
        <v>EMPTY</v>
      </c>
      <c r="Z184" s="14" t="str">
        <f>IF(AND(P184="beforeRx",O185="afterRx"),J185-timingTable[[#This Row],[FRT32_trace]],"EMPTY")</f>
        <v>EMPTY</v>
      </c>
      <c r="AA184" s="14" t="str">
        <f>IF(AND(timingTable[[#This Row],[txEnd]]="txEnd",Q188="rxStart"),I188-timingTable[[#This Row],[FRT32_val]],"EMPTY")</f>
        <v>EMPTY</v>
      </c>
    </row>
    <row r="185" spans="1:27" x14ac:dyDescent="0.25">
      <c r="A185" s="14" t="s">
        <v>1291</v>
      </c>
      <c r="B185">
        <v>1556337995189</v>
      </c>
      <c r="C185" s="14" t="s">
        <v>5440</v>
      </c>
      <c r="D185">
        <v>123</v>
      </c>
      <c r="E185" s="14" t="s">
        <v>7969</v>
      </c>
      <c r="F185" s="14" t="s">
        <v>5441</v>
      </c>
      <c r="G185" s="14">
        <f>timingTable[[#This Row],[FRT_DEC]]-B184</f>
        <v>1430</v>
      </c>
      <c r="H1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INFO]]))),H184)</f>
        <v>57</v>
      </c>
      <c r="I1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1559833736</v>
      </c>
      <c r="J185" s="14">
        <f>HEX2DEC(RIGHT(timingTable[[#This Row],[FRT_HEX]],MIN(LEN(timingTable[[#This Row],[FRT_HEX]])-2,8)))</f>
        <v>1559834037</v>
      </c>
      <c r="K185" s="14" t="str">
        <f>IF(timingTable[[#This Row],['[TRACECODE']:.1]]=140,"afterTx","")</f>
        <v/>
      </c>
      <c r="L185" s="14" t="str">
        <f t="shared" si="22"/>
        <v/>
      </c>
      <c r="M185" s="14" t="str">
        <f>IF(AND(H185=H184,K184="afterTx",timingTable[[#This Row],['[TRACECODE']:.1]]=6),"dc","")</f>
        <v/>
      </c>
      <c r="N185" s="14" t="str">
        <f t="shared" si="23"/>
        <v/>
      </c>
      <c r="O185" s="14" t="str">
        <f>IF(timingTable[[#This Row],['[TRACECODE']:.1]]=141,"afterRx","")</f>
        <v/>
      </c>
      <c r="P185" s="14" t="str">
        <f t="shared" si="24"/>
        <v/>
      </c>
      <c r="Q185" s="14" t="str">
        <f t="shared" si="25"/>
        <v>rxStart</v>
      </c>
      <c r="R185" s="14" t="str">
        <f t="shared" si="26"/>
        <v/>
      </c>
      <c r="S185" s="14" t="str">
        <f t="shared" si="27"/>
        <v>EMPTY</v>
      </c>
      <c r="T185" s="14" t="str">
        <f t="shared" si="28"/>
        <v>EMPTY</v>
      </c>
      <c r="U185" s="14" t="str">
        <f t="shared" si="29"/>
        <v>EMPTY</v>
      </c>
      <c r="V185" s="14" t="str">
        <f t="shared" si="30"/>
        <v>EMPTY</v>
      </c>
      <c r="W185" s="14" t="str">
        <f>IF(L185="beforeTx",timingTable[[#This Row],[FRT32_val]]-timingTable[[#This Row],[FRT32_trace]],"EMPTY")</f>
        <v>EMPTY</v>
      </c>
      <c r="X185" s="14" t="str">
        <f t="shared" si="31"/>
        <v>EMPTY</v>
      </c>
      <c r="Y185" s="14" t="str">
        <f t="shared" si="32"/>
        <v>EMPTY</v>
      </c>
      <c r="Z185" s="14" t="str">
        <f>IF(AND(P185="beforeRx",O186="afterRx"),J186-timingTable[[#This Row],[FRT32_trace]],"EMPTY")</f>
        <v>EMPTY</v>
      </c>
      <c r="AA185" s="14" t="str">
        <f>IF(AND(timingTable[[#This Row],[txEnd]]="txEnd",Q189="rxStart"),I189-timingTable[[#This Row],[FRT32_val]],"EMPTY")</f>
        <v>EMPTY</v>
      </c>
    </row>
    <row r="186" spans="1:27" x14ac:dyDescent="0.25">
      <c r="A186" s="14" t="s">
        <v>1292</v>
      </c>
      <c r="B186">
        <v>1556337995191</v>
      </c>
      <c r="C186" s="14" t="s">
        <v>5442</v>
      </c>
      <c r="D186">
        <v>123</v>
      </c>
      <c r="E186" s="14" t="s">
        <v>7969</v>
      </c>
      <c r="F186" s="14" t="s">
        <v>3982</v>
      </c>
      <c r="G186" s="14">
        <f>timingTable[[#This Row],[FRT_DEC]]-B185</f>
        <v>2</v>
      </c>
      <c r="H1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INFO]]))),H185)</f>
        <v>57</v>
      </c>
      <c r="I1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86" s="14">
        <f>HEX2DEC(RIGHT(timingTable[[#This Row],[FRT_HEX]],MIN(LEN(timingTable[[#This Row],[FRT_HEX]])-2,8)))</f>
        <v>1559834039</v>
      </c>
      <c r="K186" s="14" t="str">
        <f>IF(timingTable[[#This Row],['[TRACECODE']:.1]]=140,"afterTx","")</f>
        <v/>
      </c>
      <c r="L186" s="14" t="str">
        <f t="shared" si="22"/>
        <v/>
      </c>
      <c r="M186" s="14" t="str">
        <f>IF(AND(H186=H185,K185="afterTx",timingTable[[#This Row],['[TRACECODE']:.1]]=6),"dc","")</f>
        <v/>
      </c>
      <c r="N186" s="14" t="str">
        <f t="shared" si="23"/>
        <v/>
      </c>
      <c r="O186" s="14" t="str">
        <f>IF(timingTable[[#This Row],['[TRACECODE']:.1]]=141,"afterRx","")</f>
        <v/>
      </c>
      <c r="P186" s="14" t="str">
        <f t="shared" si="24"/>
        <v/>
      </c>
      <c r="Q186" s="14" t="str">
        <f t="shared" si="25"/>
        <v/>
      </c>
      <c r="R186" s="14" t="str">
        <f t="shared" si="26"/>
        <v/>
      </c>
      <c r="S186" s="14" t="str">
        <f t="shared" si="27"/>
        <v>EMPTY</v>
      </c>
      <c r="T186" s="14" t="str">
        <f t="shared" si="28"/>
        <v>EMPTY</v>
      </c>
      <c r="U186" s="14" t="str">
        <f t="shared" si="29"/>
        <v>EMPTY</v>
      </c>
      <c r="V186" s="14" t="str">
        <f t="shared" si="30"/>
        <v>EMPTY</v>
      </c>
      <c r="W186" s="14" t="str">
        <f>IF(L186="beforeTx",timingTable[[#This Row],[FRT32_val]]-timingTable[[#This Row],[FRT32_trace]],"EMPTY")</f>
        <v>EMPTY</v>
      </c>
      <c r="X186" s="14" t="str">
        <f t="shared" si="31"/>
        <v>EMPTY</v>
      </c>
      <c r="Y186" s="14" t="str">
        <f t="shared" si="32"/>
        <v>EMPTY</v>
      </c>
      <c r="Z186" s="14" t="str">
        <f>IF(AND(P186="beforeRx",O187="afterRx"),J187-timingTable[[#This Row],[FRT32_trace]],"EMPTY")</f>
        <v>EMPTY</v>
      </c>
      <c r="AA186" s="14" t="str">
        <f>IF(AND(timingTable[[#This Row],[txEnd]]="txEnd",Q190="rxStart"),I190-timingTable[[#This Row],[FRT32_val]],"EMPTY")</f>
        <v>EMPTY</v>
      </c>
    </row>
    <row r="187" spans="1:27" x14ac:dyDescent="0.25">
      <c r="A187" s="14" t="s">
        <v>1319</v>
      </c>
      <c r="B187">
        <v>1556337996795</v>
      </c>
      <c r="C187" s="14" t="s">
        <v>5471</v>
      </c>
      <c r="D187">
        <v>124</v>
      </c>
      <c r="E187" s="14" t="s">
        <v>7970</v>
      </c>
      <c r="F187" s="14" t="s">
        <v>5472</v>
      </c>
      <c r="G187" s="14">
        <f>timingTable[[#This Row],[FRT_DEC]]-B186</f>
        <v>1604</v>
      </c>
      <c r="H1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INFO]]))),H186)</f>
        <v>57</v>
      </c>
      <c r="I1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1559835577</v>
      </c>
      <c r="J187" s="14">
        <f>HEX2DEC(RIGHT(timingTable[[#This Row],[FRT_HEX]],MIN(LEN(timingTable[[#This Row],[FRT_HEX]])-2,8)))</f>
        <v>1559835643</v>
      </c>
      <c r="K187" s="14" t="str">
        <f>IF(timingTable[[#This Row],['[TRACECODE']:.1]]=140,"afterTx","")</f>
        <v/>
      </c>
      <c r="L187" s="14" t="str">
        <f t="shared" si="22"/>
        <v/>
      </c>
      <c r="M187" s="14" t="str">
        <f>IF(AND(H187=H186,K186="afterTx",timingTable[[#This Row],['[TRACECODE']:.1]]=6),"dc","")</f>
        <v/>
      </c>
      <c r="N187" s="14" t="str">
        <f t="shared" si="23"/>
        <v/>
      </c>
      <c r="O187" s="14" t="str">
        <f>IF(timingTable[[#This Row],['[TRACECODE']:.1]]=141,"afterRx","")</f>
        <v/>
      </c>
      <c r="P187" s="14" t="str">
        <f t="shared" si="24"/>
        <v/>
      </c>
      <c r="Q187" s="14" t="str">
        <f t="shared" si="25"/>
        <v/>
      </c>
      <c r="R187" s="14" t="str">
        <f t="shared" si="26"/>
        <v>rxEnd</v>
      </c>
      <c r="S187" s="14" t="str">
        <f t="shared" si="27"/>
        <v>EMPTY</v>
      </c>
      <c r="T187" s="14" t="str">
        <f t="shared" si="28"/>
        <v>EMPTY</v>
      </c>
      <c r="U187" s="14" t="str">
        <f t="shared" si="29"/>
        <v>EMPTY</v>
      </c>
      <c r="V187" s="14" t="str">
        <f t="shared" si="30"/>
        <v>EMPTY</v>
      </c>
      <c r="W187" s="14" t="str">
        <f>IF(L187="beforeTx",timingTable[[#This Row],[FRT32_val]]-timingTable[[#This Row],[FRT32_trace]],"EMPTY")</f>
        <v>EMPTY</v>
      </c>
      <c r="X187" s="14" t="str">
        <f t="shared" si="31"/>
        <v>EMPTY</v>
      </c>
      <c r="Y187" s="14" t="str">
        <f t="shared" si="32"/>
        <v>EMPTY</v>
      </c>
      <c r="Z187" s="14" t="str">
        <f>IF(AND(P187="beforeRx",O188="afterRx"),J188-timingTable[[#This Row],[FRT32_trace]],"EMPTY")</f>
        <v>EMPTY</v>
      </c>
      <c r="AA187" s="14" t="str">
        <f>IF(AND(timingTable[[#This Row],[txEnd]]="txEnd",Q191="rxStart"),I191-timingTable[[#This Row],[FRT32_val]],"EMPTY")</f>
        <v>EMPTY</v>
      </c>
    </row>
    <row r="188" spans="1:27" x14ac:dyDescent="0.25">
      <c r="A188" s="14" t="s">
        <v>1320</v>
      </c>
      <c r="B188">
        <v>1556337996798</v>
      </c>
      <c r="C188" s="14" t="s">
        <v>5473</v>
      </c>
      <c r="D188">
        <v>124</v>
      </c>
      <c r="E188" s="14" t="s">
        <v>7970</v>
      </c>
      <c r="F188" s="14" t="s">
        <v>3983</v>
      </c>
      <c r="G188" s="14">
        <f>timingTable[[#This Row],[FRT_DEC]]-B187</f>
        <v>3</v>
      </c>
      <c r="H1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INFO]]))),H187)</f>
        <v>57</v>
      </c>
      <c r="I1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88" s="14">
        <f>HEX2DEC(RIGHT(timingTable[[#This Row],[FRT_HEX]],MIN(LEN(timingTable[[#This Row],[FRT_HEX]])-2,8)))</f>
        <v>1559835646</v>
      </c>
      <c r="K188" s="14" t="str">
        <f>IF(timingTable[[#This Row],['[TRACECODE']:.1]]=140,"afterTx","")</f>
        <v/>
      </c>
      <c r="L188" s="14" t="str">
        <f t="shared" si="22"/>
        <v/>
      </c>
      <c r="M188" s="14" t="str">
        <f>IF(AND(H188=H187,K187="afterTx",timingTable[[#This Row],['[TRACECODE']:.1]]=6),"dc","")</f>
        <v/>
      </c>
      <c r="N188" s="14" t="str">
        <f t="shared" si="23"/>
        <v/>
      </c>
      <c r="O188" s="14" t="str">
        <f>IF(timingTable[[#This Row],['[TRACECODE']:.1]]=141,"afterRx","")</f>
        <v/>
      </c>
      <c r="P188" s="14" t="str">
        <f t="shared" si="24"/>
        <v/>
      </c>
      <c r="Q188" s="14" t="str">
        <f t="shared" si="25"/>
        <v/>
      </c>
      <c r="R188" s="14" t="str">
        <f t="shared" si="26"/>
        <v/>
      </c>
      <c r="S188" s="14" t="str">
        <f t="shared" si="27"/>
        <v>EMPTY</v>
      </c>
      <c r="T188" s="14" t="str">
        <f t="shared" si="28"/>
        <v>EMPTY</v>
      </c>
      <c r="U188" s="14" t="str">
        <f t="shared" si="29"/>
        <v>EMPTY</v>
      </c>
      <c r="V188" s="14" t="str">
        <f t="shared" si="30"/>
        <v>EMPTY</v>
      </c>
      <c r="W188" s="14" t="str">
        <f>IF(L188="beforeTx",timingTable[[#This Row],[FRT32_val]]-timingTable[[#This Row],[FRT32_trace]],"EMPTY")</f>
        <v>EMPTY</v>
      </c>
      <c r="X188" s="14" t="str">
        <f t="shared" si="31"/>
        <v>EMPTY</v>
      </c>
      <c r="Y188" s="14" t="str">
        <f t="shared" si="32"/>
        <v>EMPTY</v>
      </c>
      <c r="Z188" s="14" t="str">
        <f>IF(AND(P188="beforeRx",O189="afterRx"),J189-timingTable[[#This Row],[FRT32_trace]],"EMPTY")</f>
        <v>EMPTY</v>
      </c>
      <c r="AA188" s="14" t="str">
        <f>IF(AND(timingTable[[#This Row],[txEnd]]="txEnd",Q192="rxStart"),I192-timingTable[[#This Row],[FRT32_val]],"EMPTY")</f>
        <v>EMPTY</v>
      </c>
    </row>
    <row r="189" spans="1:27" x14ac:dyDescent="0.25">
      <c r="A189" s="14" t="s">
        <v>1357</v>
      </c>
      <c r="B189">
        <v>1556338002617</v>
      </c>
      <c r="C189" s="14" t="s">
        <v>5512</v>
      </c>
      <c r="D189">
        <v>123</v>
      </c>
      <c r="E189" s="14" t="s">
        <v>7969</v>
      </c>
      <c r="F189" s="14" t="s">
        <v>5513</v>
      </c>
      <c r="G189" s="14">
        <f>timingTable[[#This Row],[FRT_DEC]]-B188</f>
        <v>5819</v>
      </c>
      <c r="H1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INFO]]))),H188)</f>
        <v>57</v>
      </c>
      <c r="I1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1559841164</v>
      </c>
      <c r="J189" s="14">
        <f>HEX2DEC(RIGHT(timingTable[[#This Row],[FRT_HEX]],MIN(LEN(timingTable[[#This Row],[FRT_HEX]])-2,8)))</f>
        <v>1559841465</v>
      </c>
      <c r="K189" s="14" t="str">
        <f>IF(timingTable[[#This Row],['[TRACECODE']:.1]]=140,"afterTx","")</f>
        <v/>
      </c>
      <c r="L189" s="14" t="str">
        <f t="shared" si="22"/>
        <v/>
      </c>
      <c r="M189" s="14" t="str">
        <f>IF(AND(H189=H188,K188="afterTx",timingTable[[#This Row],['[TRACECODE']:.1]]=6),"dc","")</f>
        <v/>
      </c>
      <c r="N189" s="14" t="str">
        <f t="shared" si="23"/>
        <v/>
      </c>
      <c r="O189" s="14" t="str">
        <f>IF(timingTable[[#This Row],['[TRACECODE']:.1]]=141,"afterRx","")</f>
        <v/>
      </c>
      <c r="P189" s="14" t="str">
        <f t="shared" si="24"/>
        <v/>
      </c>
      <c r="Q189" s="14" t="str">
        <f t="shared" si="25"/>
        <v/>
      </c>
      <c r="R189" s="14" t="str">
        <f t="shared" si="26"/>
        <v/>
      </c>
      <c r="S189" s="14" t="str">
        <f t="shared" si="27"/>
        <v>EMPTY</v>
      </c>
      <c r="T189" s="14" t="str">
        <f t="shared" si="28"/>
        <v>EMPTY</v>
      </c>
      <c r="U189" s="14" t="str">
        <f t="shared" si="29"/>
        <v>EMPTY</v>
      </c>
      <c r="V189" s="14" t="str">
        <f t="shared" si="30"/>
        <v>EMPTY</v>
      </c>
      <c r="W189" s="14" t="str">
        <f>IF(L189="beforeTx",timingTable[[#This Row],[FRT32_val]]-timingTable[[#This Row],[FRT32_trace]],"EMPTY")</f>
        <v>EMPTY</v>
      </c>
      <c r="X189" s="14" t="str">
        <f t="shared" si="31"/>
        <v>EMPTY</v>
      </c>
      <c r="Y189" s="14" t="str">
        <f t="shared" si="32"/>
        <v>EMPTY</v>
      </c>
      <c r="Z189" s="14" t="str">
        <f>IF(AND(P189="beforeRx",O190="afterRx"),J190-timingTable[[#This Row],[FRT32_trace]],"EMPTY")</f>
        <v>EMPTY</v>
      </c>
      <c r="AA189" s="14" t="str">
        <f>IF(AND(timingTable[[#This Row],[txEnd]]="txEnd",Q193="rxStart"),I193-timingTable[[#This Row],[FRT32_val]],"EMPTY")</f>
        <v>EMPTY</v>
      </c>
    </row>
    <row r="190" spans="1:27" x14ac:dyDescent="0.25">
      <c r="A190" s="14" t="s">
        <v>1358</v>
      </c>
      <c r="B190">
        <v>1556338002621</v>
      </c>
      <c r="C190" s="14" t="s">
        <v>5514</v>
      </c>
      <c r="D190">
        <v>123</v>
      </c>
      <c r="E190" s="14" t="s">
        <v>7969</v>
      </c>
      <c r="F190" s="14" t="s">
        <v>3982</v>
      </c>
      <c r="G190" s="14">
        <f>timingTable[[#This Row],[FRT_DEC]]-B189</f>
        <v>4</v>
      </c>
      <c r="H1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INFO]]))),H189)</f>
        <v>57</v>
      </c>
      <c r="I1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90" s="14">
        <f>HEX2DEC(RIGHT(timingTable[[#This Row],[FRT_HEX]],MIN(LEN(timingTable[[#This Row],[FRT_HEX]])-2,8)))</f>
        <v>1559841469</v>
      </c>
      <c r="K190" s="14" t="str">
        <f>IF(timingTable[[#This Row],['[TRACECODE']:.1]]=140,"afterTx","")</f>
        <v/>
      </c>
      <c r="L190" s="14" t="str">
        <f t="shared" si="22"/>
        <v/>
      </c>
      <c r="M190" s="14" t="str">
        <f>IF(AND(H190=H189,K189="afterTx",timingTable[[#This Row],['[TRACECODE']:.1]]=6),"dc","")</f>
        <v/>
      </c>
      <c r="N190" s="14" t="str">
        <f t="shared" si="23"/>
        <v/>
      </c>
      <c r="O190" s="14" t="str">
        <f>IF(timingTable[[#This Row],['[TRACECODE']:.1]]=141,"afterRx","")</f>
        <v/>
      </c>
      <c r="P190" s="14" t="str">
        <f t="shared" si="24"/>
        <v/>
      </c>
      <c r="Q190" s="14" t="str">
        <f t="shared" si="25"/>
        <v/>
      </c>
      <c r="R190" s="14" t="str">
        <f t="shared" si="26"/>
        <v/>
      </c>
      <c r="S190" s="14" t="str">
        <f t="shared" si="27"/>
        <v>EMPTY</v>
      </c>
      <c r="T190" s="14" t="str">
        <f t="shared" si="28"/>
        <v>EMPTY</v>
      </c>
      <c r="U190" s="14" t="str">
        <f t="shared" si="29"/>
        <v>EMPTY</v>
      </c>
      <c r="V190" s="14" t="str">
        <f t="shared" si="30"/>
        <v>EMPTY</v>
      </c>
      <c r="W190" s="14" t="str">
        <f>IF(L190="beforeTx",timingTable[[#This Row],[FRT32_val]]-timingTable[[#This Row],[FRT32_trace]],"EMPTY")</f>
        <v>EMPTY</v>
      </c>
      <c r="X190" s="14" t="str">
        <f t="shared" si="31"/>
        <v>EMPTY</v>
      </c>
      <c r="Y190" s="14" t="str">
        <f t="shared" si="32"/>
        <v>EMPTY</v>
      </c>
      <c r="Z190" s="14" t="str">
        <f>IF(AND(P190="beforeRx",O191="afterRx"),J191-timingTable[[#This Row],[FRT32_trace]],"EMPTY")</f>
        <v>EMPTY</v>
      </c>
      <c r="AA190" s="14" t="str">
        <f>IF(AND(timingTable[[#This Row],[txEnd]]="txEnd",Q194="rxStart"),I194-timingTable[[#This Row],[FRT32_val]],"EMPTY")</f>
        <v>EMPTY</v>
      </c>
    </row>
    <row r="191" spans="1:27" x14ac:dyDescent="0.25">
      <c r="A191" s="14" t="s">
        <v>1384</v>
      </c>
      <c r="B191">
        <v>1556338004156</v>
      </c>
      <c r="C191" s="14" t="s">
        <v>5544</v>
      </c>
      <c r="D191">
        <v>131</v>
      </c>
      <c r="E191" s="14" t="s">
        <v>1106</v>
      </c>
      <c r="F191" s="14" t="s">
        <v>4049</v>
      </c>
      <c r="G191" s="14">
        <f>timingTable[[#This Row],[FRT_DEC]]-B190</f>
        <v>1535</v>
      </c>
      <c r="H1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INFO]]))),H190)</f>
        <v>58</v>
      </c>
      <c r="I19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1" s="14">
        <f>HEX2DEC(RIGHT(timingTable[[#This Row],[FRT_HEX]],MIN(LEN(timingTable[[#This Row],[FRT_HEX]])-2,8)))</f>
        <v>1559843004</v>
      </c>
      <c r="K191" s="14" t="str">
        <f>IF(timingTable[[#This Row],['[TRACECODE']:.1]]=140,"afterTx","")</f>
        <v/>
      </c>
      <c r="L191" s="14" t="str">
        <f t="shared" si="22"/>
        <v/>
      </c>
      <c r="M191" s="14" t="str">
        <f>IF(AND(H191=H190,K190="afterTx",timingTable[[#This Row],['[TRACECODE']:.1]]=6),"dc","")</f>
        <v/>
      </c>
      <c r="N191" s="14" t="str">
        <f t="shared" si="23"/>
        <v/>
      </c>
      <c r="O191" s="14" t="str">
        <f>IF(timingTable[[#This Row],['[TRACECODE']:.1]]=141,"afterRx","")</f>
        <v/>
      </c>
      <c r="P191" s="14" t="str">
        <f t="shared" si="24"/>
        <v/>
      </c>
      <c r="Q191" s="14" t="str">
        <f t="shared" si="25"/>
        <v/>
      </c>
      <c r="R191" s="14" t="str">
        <f t="shared" si="26"/>
        <v/>
      </c>
      <c r="S191" s="14" t="str">
        <f t="shared" si="27"/>
        <v>EMPTY</v>
      </c>
      <c r="T191" s="14" t="str">
        <f t="shared" si="28"/>
        <v>EMPTY</v>
      </c>
      <c r="U191" s="14" t="str">
        <f t="shared" si="29"/>
        <v>EMPTY</v>
      </c>
      <c r="V191" s="14" t="str">
        <f t="shared" si="30"/>
        <v>EMPTY</v>
      </c>
      <c r="W191" s="14" t="str">
        <f>IF(L191="beforeTx",timingTable[[#This Row],[FRT32_val]]-timingTable[[#This Row],[FRT32_trace]],"EMPTY")</f>
        <v>EMPTY</v>
      </c>
      <c r="X191" s="14" t="str">
        <f t="shared" si="31"/>
        <v>EMPTY</v>
      </c>
      <c r="Y191" s="14" t="str">
        <f t="shared" si="32"/>
        <v>EMPTY</v>
      </c>
      <c r="Z191" s="14" t="str">
        <f>IF(AND(P191="beforeRx",O192="afterRx"),J192-timingTable[[#This Row],[FRT32_trace]],"EMPTY")</f>
        <v>EMPTY</v>
      </c>
      <c r="AA191" s="14" t="str">
        <f>IF(AND(timingTable[[#This Row],[txEnd]]="txEnd",Q195="rxStart"),I195-timingTable[[#This Row],[FRT32_val]],"EMPTY")</f>
        <v>EMPTY</v>
      </c>
    </row>
    <row r="192" spans="1:27" x14ac:dyDescent="0.25">
      <c r="A192" s="14" t="s">
        <v>1402</v>
      </c>
      <c r="B192">
        <v>1556338005262</v>
      </c>
      <c r="C192" s="14" t="s">
        <v>5562</v>
      </c>
      <c r="D192">
        <v>124</v>
      </c>
      <c r="E192" s="14" t="s">
        <v>7970</v>
      </c>
      <c r="F192" s="14" t="s">
        <v>5563</v>
      </c>
      <c r="G192" s="14">
        <f>timingTable[[#This Row],[FRT_DEC]]-B191</f>
        <v>1106</v>
      </c>
      <c r="H1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INFO]]))),H191)</f>
        <v>58</v>
      </c>
      <c r="I1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1559844045</v>
      </c>
      <c r="J192" s="14">
        <f>HEX2DEC(RIGHT(timingTable[[#This Row],[FRT_HEX]],MIN(LEN(timingTable[[#This Row],[FRT_HEX]])-2,8)))</f>
        <v>1559844110</v>
      </c>
      <c r="K192" s="14" t="str">
        <f>IF(timingTable[[#This Row],['[TRACECODE']:.1]]=140,"afterTx","")</f>
        <v/>
      </c>
      <c r="L192" s="14" t="str">
        <f t="shared" si="22"/>
        <v/>
      </c>
      <c r="M192" s="14" t="str">
        <f>IF(AND(H192=H191,K191="afterTx",timingTable[[#This Row],['[TRACECODE']:.1]]=6),"dc","")</f>
        <v/>
      </c>
      <c r="N192" s="14" t="str">
        <f t="shared" si="23"/>
        <v/>
      </c>
      <c r="O192" s="14" t="str">
        <f>IF(timingTable[[#This Row],['[TRACECODE']:.1]]=141,"afterRx","")</f>
        <v/>
      </c>
      <c r="P192" s="14" t="str">
        <f t="shared" si="24"/>
        <v/>
      </c>
      <c r="Q192" s="14" t="str">
        <f t="shared" si="25"/>
        <v/>
      </c>
      <c r="R192" s="14" t="str">
        <f t="shared" si="26"/>
        <v/>
      </c>
      <c r="S192" s="14" t="str">
        <f t="shared" si="27"/>
        <v>EMPTY</v>
      </c>
      <c r="T192" s="14" t="str">
        <f t="shared" si="28"/>
        <v>EMPTY</v>
      </c>
      <c r="U192" s="14" t="str">
        <f t="shared" si="29"/>
        <v>EMPTY</v>
      </c>
      <c r="V192" s="14" t="str">
        <f t="shared" si="30"/>
        <v>EMPTY</v>
      </c>
      <c r="W192" s="14" t="str">
        <f>IF(L192="beforeTx",timingTable[[#This Row],[FRT32_val]]-timingTable[[#This Row],[FRT32_trace]],"EMPTY")</f>
        <v>EMPTY</v>
      </c>
      <c r="X192" s="14" t="str">
        <f t="shared" si="31"/>
        <v>EMPTY</v>
      </c>
      <c r="Y192" s="14" t="str">
        <f t="shared" si="32"/>
        <v>EMPTY</v>
      </c>
      <c r="Z192" s="14" t="str">
        <f>IF(AND(P192="beforeRx",O193="afterRx"),J193-timingTable[[#This Row],[FRT32_trace]],"EMPTY")</f>
        <v>EMPTY</v>
      </c>
      <c r="AA192" s="14" t="str">
        <f>IF(AND(timingTable[[#This Row],[txEnd]]="txEnd",Q196="rxStart"),I196-timingTable[[#This Row],[FRT32_val]],"EMPTY")</f>
        <v>EMPTY</v>
      </c>
    </row>
    <row r="193" spans="1:27" x14ac:dyDescent="0.25">
      <c r="A193" s="14" t="s">
        <v>1403</v>
      </c>
      <c r="B193">
        <v>1556338005265</v>
      </c>
      <c r="C193" s="14" t="s">
        <v>5564</v>
      </c>
      <c r="D193">
        <v>124</v>
      </c>
      <c r="E193" s="14" t="s">
        <v>7970</v>
      </c>
      <c r="F193" s="14" t="s">
        <v>3983</v>
      </c>
      <c r="G193" s="14">
        <f>timingTable[[#This Row],[FRT_DEC]]-B192</f>
        <v>3</v>
      </c>
      <c r="H1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INFO]]))),H192)</f>
        <v>58</v>
      </c>
      <c r="I1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93" s="14">
        <f>HEX2DEC(RIGHT(timingTable[[#This Row],[FRT_HEX]],MIN(LEN(timingTable[[#This Row],[FRT_HEX]])-2,8)))</f>
        <v>1559844113</v>
      </c>
      <c r="K193" s="14" t="str">
        <f>IF(timingTable[[#This Row],['[TRACECODE']:.1]]=140,"afterTx","")</f>
        <v/>
      </c>
      <c r="L193" s="14" t="str">
        <f t="shared" si="22"/>
        <v/>
      </c>
      <c r="M193" s="14" t="str">
        <f>IF(AND(H193=H192,K192="afterTx",timingTable[[#This Row],['[TRACECODE']:.1]]=6),"dc","")</f>
        <v/>
      </c>
      <c r="N193" s="14" t="str">
        <f t="shared" si="23"/>
        <v/>
      </c>
      <c r="O193" s="14" t="str">
        <f>IF(timingTable[[#This Row],['[TRACECODE']:.1]]=141,"afterRx","")</f>
        <v/>
      </c>
      <c r="P193" s="14" t="str">
        <f t="shared" si="24"/>
        <v/>
      </c>
      <c r="Q193" s="14" t="str">
        <f t="shared" si="25"/>
        <v/>
      </c>
      <c r="R193" s="14" t="str">
        <f t="shared" si="26"/>
        <v/>
      </c>
      <c r="S193" s="14" t="str">
        <f t="shared" si="27"/>
        <v>EMPTY</v>
      </c>
      <c r="T193" s="14" t="str">
        <f t="shared" si="28"/>
        <v>EMPTY</v>
      </c>
      <c r="U193" s="14" t="str">
        <f t="shared" si="29"/>
        <v>EMPTY</v>
      </c>
      <c r="V193" s="14" t="str">
        <f t="shared" si="30"/>
        <v>EMPTY</v>
      </c>
      <c r="W193" s="14" t="str">
        <f>IF(L193="beforeTx",timingTable[[#This Row],[FRT32_val]]-timingTable[[#This Row],[FRT32_trace]],"EMPTY")</f>
        <v>EMPTY</v>
      </c>
      <c r="X193" s="14" t="str">
        <f t="shared" si="31"/>
        <v>EMPTY</v>
      </c>
      <c r="Y193" s="14" t="str">
        <f t="shared" si="32"/>
        <v>EMPTY</v>
      </c>
      <c r="Z193" s="14" t="str">
        <f>IF(AND(P193="beforeRx",O194="afterRx"),J194-timingTable[[#This Row],[FRT32_trace]],"EMPTY")</f>
        <v>EMPTY</v>
      </c>
      <c r="AA193" s="14" t="str">
        <f>IF(AND(timingTable[[#This Row],[txEnd]]="txEnd",Q197="rxStart"),I197-timingTable[[#This Row],[FRT32_val]],"EMPTY")</f>
        <v>EMPTY</v>
      </c>
    </row>
    <row r="194" spans="1:27" x14ac:dyDescent="0.25">
      <c r="A194" s="14" t="s">
        <v>1411</v>
      </c>
      <c r="B194">
        <v>1556338005375</v>
      </c>
      <c r="C194" s="14" t="s">
        <v>5573</v>
      </c>
      <c r="D194">
        <v>129</v>
      </c>
      <c r="E194" s="14" t="s">
        <v>3734</v>
      </c>
      <c r="F194" s="14" t="s">
        <v>5574</v>
      </c>
      <c r="G194" s="14">
        <f>timingTable[[#This Row],[FRT_DEC]]-B193</f>
        <v>110</v>
      </c>
      <c r="H1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INFO]]))),H193)</f>
        <v>58</v>
      </c>
      <c r="I1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1559845445</v>
      </c>
      <c r="J194" s="14">
        <f>HEX2DEC(RIGHT(timingTable[[#This Row],[FRT_HEX]],MIN(LEN(timingTable[[#This Row],[FRT_HEX]])-2,8)))</f>
        <v>1559844223</v>
      </c>
      <c r="K194" s="14" t="str">
        <f>IF(timingTable[[#This Row],['[TRACECODE']:.1]]=140,"afterTx","")</f>
        <v/>
      </c>
      <c r="L194" s="14" t="str">
        <f t="shared" si="22"/>
        <v>beforeTx</v>
      </c>
      <c r="M194" s="14" t="str">
        <f>IF(AND(H194=H193,K193="afterTx",timingTable[[#This Row],['[TRACECODE']:.1]]=6),"dc","")</f>
        <v/>
      </c>
      <c r="N194" s="14" t="str">
        <f t="shared" si="23"/>
        <v/>
      </c>
      <c r="O194" s="14" t="str">
        <f>IF(timingTable[[#This Row],['[TRACECODE']:.1]]=141,"afterRx","")</f>
        <v/>
      </c>
      <c r="P194" s="14" t="str">
        <f t="shared" si="24"/>
        <v/>
      </c>
      <c r="Q194" s="14" t="str">
        <f t="shared" si="25"/>
        <v/>
      </c>
      <c r="R194" s="14" t="str">
        <f t="shared" si="26"/>
        <v/>
      </c>
      <c r="S194" s="14">
        <f t="shared" si="27"/>
        <v>723</v>
      </c>
      <c r="T194" s="14" t="str">
        <f t="shared" si="28"/>
        <v>EMPTY</v>
      </c>
      <c r="U194" s="14" t="str">
        <f t="shared" si="29"/>
        <v>EMPTY</v>
      </c>
      <c r="V194" s="14" t="str">
        <f t="shared" si="30"/>
        <v>EMPTY</v>
      </c>
      <c r="W194" s="14">
        <f>IF(L194="beforeTx",timingTable[[#This Row],[FRT32_val]]-timingTable[[#This Row],[FRT32_trace]],"EMPTY")</f>
        <v>1222</v>
      </c>
      <c r="X194" s="14">
        <f t="shared" si="31"/>
        <v>1236</v>
      </c>
      <c r="Y194" s="14" t="str">
        <f t="shared" si="32"/>
        <v>EMPTY</v>
      </c>
      <c r="Z194" s="14" t="str">
        <f>IF(AND(P194="beforeRx",O195="afterRx"),J195-timingTable[[#This Row],[FRT32_trace]],"EMPTY")</f>
        <v>EMPTY</v>
      </c>
      <c r="AA194" s="14" t="str">
        <f>IF(AND(timingTable[[#This Row],[txEnd]]="txEnd",Q198="rxStart"),I198-timingTable[[#This Row],[FRT32_val]],"EMPTY")</f>
        <v>EMPTY</v>
      </c>
    </row>
    <row r="195" spans="1:27" x14ac:dyDescent="0.25">
      <c r="A195" s="14" t="s">
        <v>1412</v>
      </c>
      <c r="B195">
        <v>1556338005378</v>
      </c>
      <c r="C195" s="14" t="s">
        <v>5575</v>
      </c>
      <c r="D195">
        <v>129</v>
      </c>
      <c r="E195" s="14" t="s">
        <v>3734</v>
      </c>
      <c r="F195" s="14" t="s">
        <v>3986</v>
      </c>
      <c r="G195" s="14">
        <f>timingTable[[#This Row],[FRT_DEC]]-B194</f>
        <v>3</v>
      </c>
      <c r="H1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INFO]]))),H194)</f>
        <v>58</v>
      </c>
      <c r="I1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95" s="14">
        <f>HEX2DEC(RIGHT(timingTable[[#This Row],[FRT_HEX]],MIN(LEN(timingTable[[#This Row],[FRT_HEX]])-2,8)))</f>
        <v>1559844226</v>
      </c>
      <c r="K195" s="14" t="str">
        <f>IF(timingTable[[#This Row],['[TRACECODE']:.1]]=140,"afterTx","")</f>
        <v/>
      </c>
      <c r="L195" s="14" t="str">
        <f t="shared" si="22"/>
        <v/>
      </c>
      <c r="M195" s="14" t="str">
        <f>IF(AND(H195=H194,K194="afterTx",timingTable[[#This Row],['[TRACECODE']:.1]]=6),"dc","")</f>
        <v/>
      </c>
      <c r="N195" s="14" t="str">
        <f t="shared" si="23"/>
        <v/>
      </c>
      <c r="O195" s="14" t="str">
        <f>IF(timingTable[[#This Row],['[TRACECODE']:.1]]=141,"afterRx","")</f>
        <v/>
      </c>
      <c r="P195" s="14" t="str">
        <f t="shared" si="24"/>
        <v/>
      </c>
      <c r="Q195" s="14" t="str">
        <f t="shared" si="25"/>
        <v/>
      </c>
      <c r="R195" s="14" t="str">
        <f t="shared" si="26"/>
        <v/>
      </c>
      <c r="S195" s="14" t="str">
        <f t="shared" si="27"/>
        <v>EMPTY</v>
      </c>
      <c r="T195" s="14" t="str">
        <f t="shared" si="28"/>
        <v>EMPTY</v>
      </c>
      <c r="U195" s="14" t="str">
        <f t="shared" si="29"/>
        <v>EMPTY</v>
      </c>
      <c r="V195" s="14" t="str">
        <f t="shared" si="30"/>
        <v>EMPTY</v>
      </c>
      <c r="W195" s="14" t="str">
        <f>IF(L195="beforeTx",timingTable[[#This Row],[FRT32_val]]-timingTable[[#This Row],[FRT32_trace]],"EMPTY")</f>
        <v>EMPTY</v>
      </c>
      <c r="X195" s="14" t="str">
        <f t="shared" si="31"/>
        <v>EMPTY</v>
      </c>
      <c r="Y195" s="14" t="str">
        <f t="shared" si="32"/>
        <v>EMPTY</v>
      </c>
      <c r="Z195" s="14" t="str">
        <f>IF(AND(P195="beforeRx",O196="afterRx"),J196-timingTable[[#This Row],[FRT32_trace]],"EMPTY")</f>
        <v>EMPTY</v>
      </c>
      <c r="AA195" s="14" t="str">
        <f>IF(AND(timingTable[[#This Row],[txEnd]]="txEnd",Q199="rxStart"),I199-timingTable[[#This Row],[FRT32_val]],"EMPTY")</f>
        <v>EMPTY</v>
      </c>
    </row>
    <row r="196" spans="1:27" x14ac:dyDescent="0.25">
      <c r="A196" s="14" t="s">
        <v>1413</v>
      </c>
      <c r="B196">
        <v>1556338006611</v>
      </c>
      <c r="C196" s="14" t="s">
        <v>5576</v>
      </c>
      <c r="D196">
        <v>140</v>
      </c>
      <c r="E196" s="14" t="s">
        <v>1107</v>
      </c>
      <c r="F196" s="14" t="s">
        <v>4101</v>
      </c>
      <c r="G196" s="14">
        <f>timingTable[[#This Row],[FRT_DEC]]-B195</f>
        <v>1233</v>
      </c>
      <c r="H1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INFO]]))),H195)</f>
        <v>58</v>
      </c>
      <c r="I1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6" s="14">
        <f>HEX2DEC(RIGHT(timingTable[[#This Row],[FRT_HEX]],MIN(LEN(timingTable[[#This Row],[FRT_HEX]])-2,8)))</f>
        <v>1559845459</v>
      </c>
      <c r="K196" s="14" t="str">
        <f>IF(timingTable[[#This Row],['[TRACECODE']:.1]]=140,"afterTx","")</f>
        <v>afterTx</v>
      </c>
      <c r="L196" s="14" t="str">
        <f t="shared" si="22"/>
        <v/>
      </c>
      <c r="M196" s="14" t="str">
        <f>IF(AND(H196=H195,K195="afterTx",timingTable[[#This Row],['[TRACECODE']:.1]]=6),"dc","")</f>
        <v/>
      </c>
      <c r="N196" s="14" t="str">
        <f t="shared" si="23"/>
        <v/>
      </c>
      <c r="O196" s="14" t="str">
        <f>IF(timingTable[[#This Row],['[TRACECODE']:.1]]=141,"afterRx","")</f>
        <v/>
      </c>
      <c r="P196" s="14" t="str">
        <f t="shared" si="24"/>
        <v/>
      </c>
      <c r="Q196" s="14" t="str">
        <f t="shared" si="25"/>
        <v/>
      </c>
      <c r="R196" s="14" t="str">
        <f t="shared" si="26"/>
        <v/>
      </c>
      <c r="S196" s="14" t="str">
        <f t="shared" si="27"/>
        <v>EMPTY</v>
      </c>
      <c r="T196" s="14" t="str">
        <f t="shared" si="28"/>
        <v>EMPTY</v>
      </c>
      <c r="U196" s="14" t="str">
        <f t="shared" si="29"/>
        <v>EMPTY</v>
      </c>
      <c r="V196" s="14" t="str">
        <f t="shared" si="30"/>
        <v>EMPTY</v>
      </c>
      <c r="W196" s="14" t="str">
        <f>IF(L196="beforeTx",timingTable[[#This Row],[FRT32_val]]-timingTable[[#This Row],[FRT32_trace]],"EMPTY")</f>
        <v>EMPTY</v>
      </c>
      <c r="X196" s="14" t="str">
        <f t="shared" si="31"/>
        <v>EMPTY</v>
      </c>
      <c r="Y196" s="14" t="str">
        <f t="shared" si="32"/>
        <v>EMPTY</v>
      </c>
      <c r="Z196" s="14" t="str">
        <f>IF(AND(P196="beforeRx",O197="afterRx"),J197-timingTable[[#This Row],[FRT32_trace]],"EMPTY")</f>
        <v>EMPTY</v>
      </c>
      <c r="AA196" s="14" t="str">
        <f>IF(AND(timingTable[[#This Row],[txEnd]]="txEnd",Q200="rxStart"),I200-timingTable[[#This Row],[FRT32_val]],"EMPTY")</f>
        <v>EMPTY</v>
      </c>
    </row>
    <row r="197" spans="1:27" x14ac:dyDescent="0.25">
      <c r="A197" s="14" t="s">
        <v>1416</v>
      </c>
      <c r="B197">
        <v>1556338007939</v>
      </c>
      <c r="C197" s="14" t="s">
        <v>5579</v>
      </c>
      <c r="D197">
        <v>6</v>
      </c>
      <c r="E197" s="14" t="s">
        <v>1108</v>
      </c>
      <c r="F197" s="14" t="s">
        <v>5580</v>
      </c>
      <c r="G197" s="14">
        <f>timingTable[[#This Row],[FRT_DEC]]-B196</f>
        <v>1328</v>
      </c>
      <c r="H1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INFO]]))),H196)</f>
        <v>58</v>
      </c>
      <c r="I1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1559846168</v>
      </c>
      <c r="J197" s="14">
        <f>HEX2DEC(RIGHT(timingTable[[#This Row],[FRT_HEX]],MIN(LEN(timingTable[[#This Row],[FRT_HEX]])-2,8)))</f>
        <v>1559846787</v>
      </c>
      <c r="K197" s="14" t="str">
        <f>IF(timingTable[[#This Row],['[TRACECODE']:.1]]=140,"afterTx","")</f>
        <v/>
      </c>
      <c r="L197" s="14" t="str">
        <f t="shared" ref="L197:L260" si="33">IF(AND(H199=H197,K199="afterTx"),"beforeTx","")</f>
        <v/>
      </c>
      <c r="M197" s="14" t="str">
        <f>IF(AND(H197=H196,K196="afterTx",timingTable[[#This Row],['[TRACECODE']:.1]]=6),"dc","")</f>
        <v>dc</v>
      </c>
      <c r="N197" s="14" t="str">
        <f t="shared" ref="N197:N260" si="34">IF(AND(H197=H195,M195="dc"),"txEnd","")</f>
        <v/>
      </c>
      <c r="O197" s="14" t="str">
        <f>IF(timingTable[[#This Row],['[TRACECODE']:.1]]=141,"afterRx","")</f>
        <v/>
      </c>
      <c r="P197" s="14" t="str">
        <f t="shared" ref="P197:P260" si="35">IF(AND(H197=H198,O198="afterRx"),"beforeRx","")</f>
        <v/>
      </c>
      <c r="Q197" s="14" t="str">
        <f t="shared" ref="Q197:Q260" si="36">IF(AND(H197=H196,O196="afterRx"),"rxStart","")</f>
        <v/>
      </c>
      <c r="R197" s="14" t="str">
        <f t="shared" ref="R197:R260" si="37">IF(AND(H197=H195,Q195="rxStart"),"rxEnd","")</f>
        <v/>
      </c>
      <c r="S197" s="14" t="str">
        <f t="shared" ref="S197:S260" si="38">IF(AND(H200=H197,M200="dc",L197="beforeTx"),I200-I197,"EMPTY")</f>
        <v>EMPTY</v>
      </c>
      <c r="T197" s="14" t="str">
        <f t="shared" ref="T197:T260" si="39">IF(AND(N197="txEnd",P199="beforeRx",O200="afterRx"),J200-I197,"EMPTY")</f>
        <v>EMPTY</v>
      </c>
      <c r="U197" s="14" t="str">
        <f t="shared" ref="U197:U260" si="40">IF(AND(L199="beforeTx",R197="rxEnd",H199=H197),I199-I197,"EMPTY")</f>
        <v>EMPTY</v>
      </c>
      <c r="V197" s="14" t="str">
        <f t="shared" ref="V197:V260" si="41">IF(AND(R197="rxEnd",M202="dc",H197=H202),I202-I197,"EMPTY")</f>
        <v>EMPTY</v>
      </c>
      <c r="W197" s="14" t="str">
        <f>IF(L197="beforeTx",timingTable[[#This Row],[FRT32_val]]-timingTable[[#This Row],[FRT32_trace]],"EMPTY")</f>
        <v>EMPTY</v>
      </c>
      <c r="X197" s="14" t="str">
        <f t="shared" ref="X197:X260" si="42">IF(AND(L197="beforeTx",K199="afterTx"),J199-J197,"EMPTY")</f>
        <v>EMPTY</v>
      </c>
      <c r="Y197" s="14" t="str">
        <f t="shared" ref="Y197:Y260" si="43">IF(AND(R197="rxEnd",L199="beforeTx"),J199-I197,"EMPTY")</f>
        <v>EMPTY</v>
      </c>
      <c r="Z197" s="14" t="str">
        <f>IF(AND(P197="beforeRx",O198="afterRx"),J198-timingTable[[#This Row],[FRT32_trace]],"EMPTY")</f>
        <v>EMPTY</v>
      </c>
      <c r="AA197" s="14" t="str">
        <f>IF(AND(timingTable[[#This Row],[txEnd]]="txEnd",Q201="rxStart"),I201-timingTable[[#This Row],[FRT32_val]],"EMPTY")</f>
        <v>EMPTY</v>
      </c>
    </row>
    <row r="198" spans="1:27" x14ac:dyDescent="0.25">
      <c r="A198" s="14" t="s">
        <v>1417</v>
      </c>
      <c r="B198">
        <v>1556338007942</v>
      </c>
      <c r="C198" s="14" t="s">
        <v>5581</v>
      </c>
      <c r="D198">
        <v>6</v>
      </c>
      <c r="E198" s="14" t="s">
        <v>1108</v>
      </c>
      <c r="F198" s="14" t="s">
        <v>3987</v>
      </c>
      <c r="G198" s="14">
        <f>timingTable[[#This Row],[FRT_DEC]]-B197</f>
        <v>3</v>
      </c>
      <c r="H1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INFO]]))),H197)</f>
        <v>58</v>
      </c>
      <c r="I1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198" s="14">
        <f>HEX2DEC(RIGHT(timingTable[[#This Row],[FRT_HEX]],MIN(LEN(timingTable[[#This Row],[FRT_HEX]])-2,8)))</f>
        <v>1559846790</v>
      </c>
      <c r="K198" s="14" t="str">
        <f>IF(timingTable[[#This Row],['[TRACECODE']:.1]]=140,"afterTx","")</f>
        <v/>
      </c>
      <c r="L198" s="14" t="str">
        <f t="shared" si="33"/>
        <v/>
      </c>
      <c r="M198" s="14" t="str">
        <f>IF(AND(H198=H197,K197="afterTx",timingTable[[#This Row],['[TRACECODE']:.1]]=6),"dc","")</f>
        <v/>
      </c>
      <c r="N198" s="14" t="str">
        <f t="shared" si="34"/>
        <v/>
      </c>
      <c r="O198" s="14" t="str">
        <f>IF(timingTable[[#This Row],['[TRACECODE']:.1]]=141,"afterRx","")</f>
        <v/>
      </c>
      <c r="P198" s="14" t="str">
        <f t="shared" si="35"/>
        <v/>
      </c>
      <c r="Q198" s="14" t="str">
        <f t="shared" si="36"/>
        <v/>
      </c>
      <c r="R198" s="14" t="str">
        <f t="shared" si="37"/>
        <v/>
      </c>
      <c r="S198" s="14" t="str">
        <f t="shared" si="38"/>
        <v>EMPTY</v>
      </c>
      <c r="T198" s="14" t="str">
        <f t="shared" si="39"/>
        <v>EMPTY</v>
      </c>
      <c r="U198" s="14" t="str">
        <f t="shared" si="40"/>
        <v>EMPTY</v>
      </c>
      <c r="V198" s="14" t="str">
        <f t="shared" si="41"/>
        <v>EMPTY</v>
      </c>
      <c r="W198" s="14" t="str">
        <f>IF(L198="beforeTx",timingTable[[#This Row],[FRT32_val]]-timingTable[[#This Row],[FRT32_trace]],"EMPTY")</f>
        <v>EMPTY</v>
      </c>
      <c r="X198" s="14" t="str">
        <f t="shared" si="42"/>
        <v>EMPTY</v>
      </c>
      <c r="Y198" s="14" t="str">
        <f t="shared" si="43"/>
        <v>EMPTY</v>
      </c>
      <c r="Z198" s="14" t="str">
        <f>IF(AND(P198="beforeRx",O199="afterRx"),J199-timingTable[[#This Row],[FRT32_trace]],"EMPTY")</f>
        <v>EMPTY</v>
      </c>
      <c r="AA198" s="14" t="str">
        <f>IF(AND(timingTable[[#This Row],[txEnd]]="txEnd",Q202="rxStart"),I202-timingTable[[#This Row],[FRT32_val]],"EMPTY")</f>
        <v>EMPTY</v>
      </c>
    </row>
    <row r="199" spans="1:27" x14ac:dyDescent="0.25">
      <c r="A199" s="14" t="s">
        <v>1418</v>
      </c>
      <c r="B199">
        <v>1556338007944</v>
      </c>
      <c r="C199" s="14" t="s">
        <v>5582</v>
      </c>
      <c r="D199">
        <v>122</v>
      </c>
      <c r="E199" s="14" t="s">
        <v>7968</v>
      </c>
      <c r="F199" s="14" t="s">
        <v>5583</v>
      </c>
      <c r="G199" s="14">
        <f>timingTable[[#This Row],[FRT_DEC]]-B198</f>
        <v>2</v>
      </c>
      <c r="H1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INFO]]))),H198)</f>
        <v>58</v>
      </c>
      <c r="I1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1559846786</v>
      </c>
      <c r="J199" s="14">
        <f>HEX2DEC(RIGHT(timingTable[[#This Row],[FRT_HEX]],MIN(LEN(timingTable[[#This Row],[FRT_HEX]])-2,8)))</f>
        <v>1559846792</v>
      </c>
      <c r="K199" s="14" t="str">
        <f>IF(timingTable[[#This Row],['[TRACECODE']:.1]]=140,"afterTx","")</f>
        <v/>
      </c>
      <c r="L199" s="14" t="str">
        <f t="shared" si="33"/>
        <v/>
      </c>
      <c r="M199" s="14" t="str">
        <f>IF(AND(H199=H198,K198="afterTx",timingTable[[#This Row],['[TRACECODE']:.1]]=6),"dc","")</f>
        <v/>
      </c>
      <c r="N199" s="14" t="str">
        <f t="shared" si="34"/>
        <v>txEnd</v>
      </c>
      <c r="O199" s="14" t="str">
        <f>IF(timingTable[[#This Row],['[TRACECODE']:.1]]=141,"afterRx","")</f>
        <v/>
      </c>
      <c r="P199" s="14" t="str">
        <f t="shared" si="35"/>
        <v/>
      </c>
      <c r="Q199" s="14" t="str">
        <f t="shared" si="36"/>
        <v/>
      </c>
      <c r="R199" s="14" t="str">
        <f t="shared" si="37"/>
        <v/>
      </c>
      <c r="S199" s="14" t="str">
        <f t="shared" si="38"/>
        <v>EMPTY</v>
      </c>
      <c r="T199" s="14">
        <f t="shared" si="39"/>
        <v>783</v>
      </c>
      <c r="U199" s="14" t="str">
        <f t="shared" si="40"/>
        <v>EMPTY</v>
      </c>
      <c r="V199" s="14" t="str">
        <f t="shared" si="41"/>
        <v>EMPTY</v>
      </c>
      <c r="W199" s="14" t="str">
        <f>IF(L199="beforeTx",timingTable[[#This Row],[FRT32_val]]-timingTable[[#This Row],[FRT32_trace]],"EMPTY")</f>
        <v>EMPTY</v>
      </c>
      <c r="X199" s="14" t="str">
        <f t="shared" si="42"/>
        <v>EMPTY</v>
      </c>
      <c r="Y199" s="14" t="str">
        <f t="shared" si="43"/>
        <v>EMPTY</v>
      </c>
      <c r="Z199" s="14" t="str">
        <f>IF(AND(P199="beforeRx",O200="afterRx"),J200-timingTable[[#This Row],[FRT32_trace]],"EMPTY")</f>
        <v>EMPTY</v>
      </c>
      <c r="AA199" s="14">
        <f>IF(AND(timingTable[[#This Row],[txEnd]]="txEnd",Q203="rxStart"),I203-timingTable[[#This Row],[FRT32_val]],"EMPTY")</f>
        <v>1700</v>
      </c>
    </row>
    <row r="200" spans="1:27" x14ac:dyDescent="0.25">
      <c r="A200" s="14" t="s">
        <v>1419</v>
      </c>
      <c r="B200">
        <v>1556338007946</v>
      </c>
      <c r="C200" s="14" t="s">
        <v>5584</v>
      </c>
      <c r="D200">
        <v>122</v>
      </c>
      <c r="E200" s="14" t="s">
        <v>7968</v>
      </c>
      <c r="F200" s="14" t="s">
        <v>3988</v>
      </c>
      <c r="G200" s="14">
        <f>timingTable[[#This Row],[FRT_DEC]]-B199</f>
        <v>2</v>
      </c>
      <c r="H2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INFO]]))),H199)</f>
        <v>58</v>
      </c>
      <c r="I2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00" s="14">
        <f>HEX2DEC(RIGHT(timingTable[[#This Row],[FRT_HEX]],MIN(LEN(timingTable[[#This Row],[FRT_HEX]])-2,8)))</f>
        <v>1559846794</v>
      </c>
      <c r="K200" s="14" t="str">
        <f>IF(timingTable[[#This Row],['[TRACECODE']:.1]]=140,"afterTx","")</f>
        <v/>
      </c>
      <c r="L200" s="14" t="str">
        <f t="shared" si="33"/>
        <v/>
      </c>
      <c r="M200" s="14" t="str">
        <f>IF(AND(H200=H199,K199="afterTx",timingTable[[#This Row],['[TRACECODE']:.1]]=6),"dc","")</f>
        <v/>
      </c>
      <c r="N200" s="14" t="str">
        <f t="shared" si="34"/>
        <v/>
      </c>
      <c r="O200" s="14" t="str">
        <f>IF(timingTable[[#This Row],['[TRACECODE']:.1]]=141,"afterRx","")</f>
        <v/>
      </c>
      <c r="P200" s="14" t="str">
        <f t="shared" si="35"/>
        <v/>
      </c>
      <c r="Q200" s="14" t="str">
        <f t="shared" si="36"/>
        <v/>
      </c>
      <c r="R200" s="14" t="str">
        <f t="shared" si="37"/>
        <v/>
      </c>
      <c r="S200" s="14" t="str">
        <f t="shared" si="38"/>
        <v>EMPTY</v>
      </c>
      <c r="T200" s="14" t="str">
        <f t="shared" si="39"/>
        <v>EMPTY</v>
      </c>
      <c r="U200" s="14" t="str">
        <f t="shared" si="40"/>
        <v>EMPTY</v>
      </c>
      <c r="V200" s="14" t="str">
        <f t="shared" si="41"/>
        <v>EMPTY</v>
      </c>
      <c r="W200" s="14" t="str">
        <f>IF(L200="beforeTx",timingTable[[#This Row],[FRT32_val]]-timingTable[[#This Row],[FRT32_trace]],"EMPTY")</f>
        <v>EMPTY</v>
      </c>
      <c r="X200" s="14" t="str">
        <f t="shared" si="42"/>
        <v>EMPTY</v>
      </c>
      <c r="Y200" s="14" t="str">
        <f t="shared" si="43"/>
        <v>EMPTY</v>
      </c>
      <c r="Z200" s="14" t="str">
        <f>IF(AND(P200="beforeRx",O201="afterRx"),J201-timingTable[[#This Row],[FRT32_trace]],"EMPTY")</f>
        <v>EMPTY</v>
      </c>
      <c r="AA200" s="14" t="str">
        <f>IF(AND(timingTable[[#This Row],[txEnd]]="txEnd",Q204="rxStart"),I204-timingTable[[#This Row],[FRT32_val]],"EMPTY")</f>
        <v>EMPTY</v>
      </c>
    </row>
    <row r="201" spans="1:27" x14ac:dyDescent="0.25">
      <c r="A201" s="14" t="s">
        <v>1429</v>
      </c>
      <c r="B201">
        <v>1556338008575</v>
      </c>
      <c r="C201" s="14" t="s">
        <v>5595</v>
      </c>
      <c r="D201">
        <v>130</v>
      </c>
      <c r="E201" s="14" t="s">
        <v>3735</v>
      </c>
      <c r="F201" s="14" t="s">
        <v>4102</v>
      </c>
      <c r="G201" s="14">
        <f>timingTable[[#This Row],[FRT_DEC]]-B200</f>
        <v>629</v>
      </c>
      <c r="H2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INFO]]))),H200)</f>
        <v>58</v>
      </c>
      <c r="I2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47</v>
      </c>
      <c r="J201" s="14">
        <f>HEX2DEC(RIGHT(timingTable[[#This Row],[FRT_HEX]],MIN(LEN(timingTable[[#This Row],[FRT_HEX]])-2,8)))</f>
        <v>1559847423</v>
      </c>
      <c r="K201" s="14" t="str">
        <f>IF(timingTable[[#This Row],['[TRACECODE']:.1]]=140,"afterTx","")</f>
        <v/>
      </c>
      <c r="L201" s="14" t="str">
        <f t="shared" si="33"/>
        <v/>
      </c>
      <c r="M201" s="14" t="str">
        <f>IF(AND(H201=H200,K200="afterTx",timingTable[[#This Row],['[TRACECODE']:.1]]=6),"dc","")</f>
        <v/>
      </c>
      <c r="N201" s="14" t="str">
        <f t="shared" si="34"/>
        <v/>
      </c>
      <c r="O201" s="14" t="str">
        <f>IF(timingTable[[#This Row],['[TRACECODE']:.1]]=141,"afterRx","")</f>
        <v/>
      </c>
      <c r="P201" s="14" t="str">
        <f t="shared" si="35"/>
        <v>beforeRx</v>
      </c>
      <c r="Q201" s="14" t="str">
        <f t="shared" si="36"/>
        <v/>
      </c>
      <c r="R201" s="14" t="str">
        <f t="shared" si="37"/>
        <v/>
      </c>
      <c r="S201" s="14" t="str">
        <f t="shared" si="38"/>
        <v>EMPTY</v>
      </c>
      <c r="T201" s="14" t="str">
        <f t="shared" si="39"/>
        <v>EMPTY</v>
      </c>
      <c r="U201" s="14" t="str">
        <f t="shared" si="40"/>
        <v>EMPTY</v>
      </c>
      <c r="V201" s="14" t="str">
        <f t="shared" si="41"/>
        <v>EMPTY</v>
      </c>
      <c r="W201" s="14" t="str">
        <f>IF(L201="beforeTx",timingTable[[#This Row],[FRT32_val]]-timingTable[[#This Row],[FRT32_trace]],"EMPTY")</f>
        <v>EMPTY</v>
      </c>
      <c r="X201" s="14" t="str">
        <f t="shared" si="42"/>
        <v>EMPTY</v>
      </c>
      <c r="Y201" s="14" t="str">
        <f t="shared" si="43"/>
        <v>EMPTY</v>
      </c>
      <c r="Z201" s="14">
        <f>IF(AND(P201="beforeRx",O202="afterRx"),J202-timingTable[[#This Row],[FRT32_trace]],"EMPTY")</f>
        <v>146</v>
      </c>
      <c r="AA201" s="14" t="str">
        <f>IF(AND(timingTable[[#This Row],[txEnd]]="txEnd",Q205="rxStart"),I205-timingTable[[#This Row],[FRT32_val]],"EMPTY")</f>
        <v>EMPTY</v>
      </c>
    </row>
    <row r="202" spans="1:27" x14ac:dyDescent="0.25">
      <c r="A202" s="14" t="s">
        <v>1430</v>
      </c>
      <c r="B202">
        <v>1556338008721</v>
      </c>
      <c r="C202" s="14" t="s">
        <v>5596</v>
      </c>
      <c r="D202">
        <v>141</v>
      </c>
      <c r="E202" s="14" t="s">
        <v>1109</v>
      </c>
      <c r="F202" s="14" t="s">
        <v>4103</v>
      </c>
      <c r="G202" s="14">
        <f>timingTable[[#This Row],[FRT_DEC]]-B201</f>
        <v>146</v>
      </c>
      <c r="H2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INFO]]))),H201)</f>
        <v>58</v>
      </c>
      <c r="I20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2" s="14">
        <f>HEX2DEC(RIGHT(timingTable[[#This Row],[FRT_HEX]],MIN(LEN(timingTable[[#This Row],[FRT_HEX]])-2,8)))</f>
        <v>1559847569</v>
      </c>
      <c r="K202" s="14" t="str">
        <f>IF(timingTable[[#This Row],['[TRACECODE']:.1]]=140,"afterTx","")</f>
        <v/>
      </c>
      <c r="L202" s="14" t="str">
        <f t="shared" si="33"/>
        <v/>
      </c>
      <c r="M202" s="14" t="str">
        <f>IF(AND(H202=H201,K201="afterTx",timingTable[[#This Row],['[TRACECODE']:.1]]=6),"dc","")</f>
        <v/>
      </c>
      <c r="N202" s="14" t="str">
        <f t="shared" si="34"/>
        <v/>
      </c>
      <c r="O202" s="14" t="str">
        <f>IF(timingTable[[#This Row],['[TRACECODE']:.1]]=141,"afterRx","")</f>
        <v>afterRx</v>
      </c>
      <c r="P202" s="14" t="str">
        <f t="shared" si="35"/>
        <v/>
      </c>
      <c r="Q202" s="14" t="str">
        <f t="shared" si="36"/>
        <v/>
      </c>
      <c r="R202" s="14" t="str">
        <f t="shared" si="37"/>
        <v/>
      </c>
      <c r="S202" s="14" t="str">
        <f t="shared" si="38"/>
        <v>EMPTY</v>
      </c>
      <c r="T202" s="14" t="str">
        <f t="shared" si="39"/>
        <v>EMPTY</v>
      </c>
      <c r="U202" s="14" t="str">
        <f t="shared" si="40"/>
        <v>EMPTY</v>
      </c>
      <c r="V202" s="14" t="str">
        <f t="shared" si="41"/>
        <v>EMPTY</v>
      </c>
      <c r="W202" s="14" t="str">
        <f>IF(L202="beforeTx",timingTable[[#This Row],[FRT32_val]]-timingTable[[#This Row],[FRT32_trace]],"EMPTY")</f>
        <v>EMPTY</v>
      </c>
      <c r="X202" s="14" t="str">
        <f t="shared" si="42"/>
        <v>EMPTY</v>
      </c>
      <c r="Y202" s="14" t="str">
        <f t="shared" si="43"/>
        <v>EMPTY</v>
      </c>
      <c r="Z202" s="14" t="str">
        <f>IF(AND(P202="beforeRx",O203="afterRx"),J203-timingTable[[#This Row],[FRT32_trace]],"EMPTY")</f>
        <v>EMPTY</v>
      </c>
      <c r="AA202" s="14" t="str">
        <f>IF(AND(timingTable[[#This Row],[txEnd]]="txEnd",Q206="rxStart"),I206-timingTable[[#This Row],[FRT32_val]],"EMPTY")</f>
        <v>EMPTY</v>
      </c>
    </row>
    <row r="203" spans="1:27" x14ac:dyDescent="0.25">
      <c r="A203" s="14" t="s">
        <v>1432</v>
      </c>
      <c r="B203">
        <v>1556338010052</v>
      </c>
      <c r="C203" s="14" t="s">
        <v>5598</v>
      </c>
      <c r="D203">
        <v>123</v>
      </c>
      <c r="E203" s="14" t="s">
        <v>7969</v>
      </c>
      <c r="F203" s="14" t="s">
        <v>5599</v>
      </c>
      <c r="G203" s="14">
        <f>timingTable[[#This Row],[FRT_DEC]]-B202</f>
        <v>1331</v>
      </c>
      <c r="H2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INFO]]))),H202)</f>
        <v>58</v>
      </c>
      <c r="I2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1559848486</v>
      </c>
      <c r="J203" s="14">
        <f>HEX2DEC(RIGHT(timingTable[[#This Row],[FRT_HEX]],MIN(LEN(timingTable[[#This Row],[FRT_HEX]])-2,8)))</f>
        <v>1559848900</v>
      </c>
      <c r="K203" s="14" t="str">
        <f>IF(timingTable[[#This Row],['[TRACECODE']:.1]]=140,"afterTx","")</f>
        <v/>
      </c>
      <c r="L203" s="14" t="str">
        <f t="shared" si="33"/>
        <v/>
      </c>
      <c r="M203" s="14" t="str">
        <f>IF(AND(H203=H202,K202="afterTx",timingTable[[#This Row],['[TRACECODE']:.1]]=6),"dc","")</f>
        <v/>
      </c>
      <c r="N203" s="14" t="str">
        <f t="shared" si="34"/>
        <v/>
      </c>
      <c r="O203" s="14" t="str">
        <f>IF(timingTable[[#This Row],['[TRACECODE']:.1]]=141,"afterRx","")</f>
        <v/>
      </c>
      <c r="P203" s="14" t="str">
        <f t="shared" si="35"/>
        <v/>
      </c>
      <c r="Q203" s="14" t="str">
        <f t="shared" si="36"/>
        <v>rxStart</v>
      </c>
      <c r="R203" s="14" t="str">
        <f t="shared" si="37"/>
        <v/>
      </c>
      <c r="S203" s="14" t="str">
        <f t="shared" si="38"/>
        <v>EMPTY</v>
      </c>
      <c r="T203" s="14" t="str">
        <f t="shared" si="39"/>
        <v>EMPTY</v>
      </c>
      <c r="U203" s="14" t="str">
        <f t="shared" si="40"/>
        <v>EMPTY</v>
      </c>
      <c r="V203" s="14" t="str">
        <f t="shared" si="41"/>
        <v>EMPTY</v>
      </c>
      <c r="W203" s="14" t="str">
        <f>IF(L203="beforeTx",timingTable[[#This Row],[FRT32_val]]-timingTable[[#This Row],[FRT32_trace]],"EMPTY")</f>
        <v>EMPTY</v>
      </c>
      <c r="X203" s="14" t="str">
        <f t="shared" si="42"/>
        <v>EMPTY</v>
      </c>
      <c r="Y203" s="14" t="str">
        <f t="shared" si="43"/>
        <v>EMPTY</v>
      </c>
      <c r="Z203" s="14" t="str">
        <f>IF(AND(P203="beforeRx",O204="afterRx"),J204-timingTable[[#This Row],[FRT32_trace]],"EMPTY")</f>
        <v>EMPTY</v>
      </c>
      <c r="AA203" s="14" t="str">
        <f>IF(AND(timingTable[[#This Row],[txEnd]]="txEnd",Q207="rxStart"),I207-timingTable[[#This Row],[FRT32_val]],"EMPTY")</f>
        <v>EMPTY</v>
      </c>
    </row>
    <row r="204" spans="1:27" x14ac:dyDescent="0.25">
      <c r="A204" s="14" t="s">
        <v>1433</v>
      </c>
      <c r="B204">
        <v>1556338010054</v>
      </c>
      <c r="C204" s="14" t="s">
        <v>5600</v>
      </c>
      <c r="D204">
        <v>123</v>
      </c>
      <c r="E204" s="14" t="s">
        <v>7969</v>
      </c>
      <c r="F204" s="14" t="s">
        <v>3982</v>
      </c>
      <c r="G204" s="14">
        <f>timingTable[[#This Row],[FRT_DEC]]-B203</f>
        <v>2</v>
      </c>
      <c r="H2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INFO]]))),H203)</f>
        <v>58</v>
      </c>
      <c r="I2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04" s="14">
        <f>HEX2DEC(RIGHT(timingTable[[#This Row],[FRT_HEX]],MIN(LEN(timingTable[[#This Row],[FRT_HEX]])-2,8)))</f>
        <v>1559848902</v>
      </c>
      <c r="K204" s="14" t="str">
        <f>IF(timingTable[[#This Row],['[TRACECODE']:.1]]=140,"afterTx","")</f>
        <v/>
      </c>
      <c r="L204" s="14" t="str">
        <f t="shared" si="33"/>
        <v/>
      </c>
      <c r="M204" s="14" t="str">
        <f>IF(AND(H204=H203,K203="afterTx",timingTable[[#This Row],['[TRACECODE']:.1]]=6),"dc","")</f>
        <v/>
      </c>
      <c r="N204" s="14" t="str">
        <f t="shared" si="34"/>
        <v/>
      </c>
      <c r="O204" s="14" t="str">
        <f>IF(timingTable[[#This Row],['[TRACECODE']:.1]]=141,"afterRx","")</f>
        <v/>
      </c>
      <c r="P204" s="14" t="str">
        <f t="shared" si="35"/>
        <v/>
      </c>
      <c r="Q204" s="14" t="str">
        <f t="shared" si="36"/>
        <v/>
      </c>
      <c r="R204" s="14" t="str">
        <f t="shared" si="37"/>
        <v/>
      </c>
      <c r="S204" s="14" t="str">
        <f t="shared" si="38"/>
        <v>EMPTY</v>
      </c>
      <c r="T204" s="14" t="str">
        <f t="shared" si="39"/>
        <v>EMPTY</v>
      </c>
      <c r="U204" s="14" t="str">
        <f t="shared" si="40"/>
        <v>EMPTY</v>
      </c>
      <c r="V204" s="14" t="str">
        <f t="shared" si="41"/>
        <v>EMPTY</v>
      </c>
      <c r="W204" s="14" t="str">
        <f>IF(L204="beforeTx",timingTable[[#This Row],[FRT32_val]]-timingTable[[#This Row],[FRT32_trace]],"EMPTY")</f>
        <v>EMPTY</v>
      </c>
      <c r="X204" s="14" t="str">
        <f t="shared" si="42"/>
        <v>EMPTY</v>
      </c>
      <c r="Y204" s="14" t="str">
        <f t="shared" si="43"/>
        <v>EMPTY</v>
      </c>
      <c r="Z204" s="14" t="str">
        <f>IF(AND(P204="beforeRx",O205="afterRx"),J205-timingTable[[#This Row],[FRT32_trace]],"EMPTY")</f>
        <v>EMPTY</v>
      </c>
      <c r="AA204" s="14" t="str">
        <f>IF(AND(timingTable[[#This Row],[txEnd]]="txEnd",Q208="rxStart"),I208-timingTable[[#This Row],[FRT32_val]],"EMPTY")</f>
        <v>EMPTY</v>
      </c>
    </row>
    <row r="205" spans="1:27" x14ac:dyDescent="0.25">
      <c r="A205" s="14" t="s">
        <v>1456</v>
      </c>
      <c r="B205">
        <v>1556338011136</v>
      </c>
      <c r="C205" s="14" t="s">
        <v>5623</v>
      </c>
      <c r="D205">
        <v>124</v>
      </c>
      <c r="E205" s="14" t="s">
        <v>7970</v>
      </c>
      <c r="F205" s="14" t="s">
        <v>5624</v>
      </c>
      <c r="G205" s="14">
        <f>timingTable[[#This Row],[FRT_DEC]]-B204</f>
        <v>1082</v>
      </c>
      <c r="H2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INFO]]))),H204)</f>
        <v>58</v>
      </c>
      <c r="I2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1559849914</v>
      </c>
      <c r="J205" s="14">
        <f>HEX2DEC(RIGHT(timingTable[[#This Row],[FRT_HEX]],MIN(LEN(timingTable[[#This Row],[FRT_HEX]])-2,8)))</f>
        <v>1559849984</v>
      </c>
      <c r="K205" s="14" t="str">
        <f>IF(timingTable[[#This Row],['[TRACECODE']:.1]]=140,"afterTx","")</f>
        <v/>
      </c>
      <c r="L205" s="14" t="str">
        <f t="shared" si="33"/>
        <v/>
      </c>
      <c r="M205" s="14" t="str">
        <f>IF(AND(H205=H204,K204="afterTx",timingTable[[#This Row],['[TRACECODE']:.1]]=6),"dc","")</f>
        <v/>
      </c>
      <c r="N205" s="14" t="str">
        <f t="shared" si="34"/>
        <v/>
      </c>
      <c r="O205" s="14" t="str">
        <f>IF(timingTable[[#This Row],['[TRACECODE']:.1]]=141,"afterRx","")</f>
        <v/>
      </c>
      <c r="P205" s="14" t="str">
        <f t="shared" si="35"/>
        <v/>
      </c>
      <c r="Q205" s="14" t="str">
        <f t="shared" si="36"/>
        <v/>
      </c>
      <c r="R205" s="14" t="str">
        <f t="shared" si="37"/>
        <v>rxEnd</v>
      </c>
      <c r="S205" s="14" t="str">
        <f t="shared" si="38"/>
        <v>EMPTY</v>
      </c>
      <c r="T205" s="14" t="str">
        <f t="shared" si="39"/>
        <v>EMPTY</v>
      </c>
      <c r="U205" s="14">
        <f t="shared" si="40"/>
        <v>1000</v>
      </c>
      <c r="V205" s="14">
        <f t="shared" si="41"/>
        <v>1721</v>
      </c>
      <c r="W205" s="14" t="str">
        <f>IF(L205="beforeTx",timingTable[[#This Row],[FRT32_val]]-timingTable[[#This Row],[FRT32_trace]],"EMPTY")</f>
        <v>EMPTY</v>
      </c>
      <c r="X205" s="14" t="str">
        <f t="shared" si="42"/>
        <v>EMPTY</v>
      </c>
      <c r="Y205" s="14">
        <f t="shared" si="43"/>
        <v>205</v>
      </c>
      <c r="Z205" s="14" t="str">
        <f>IF(AND(P205="beforeRx",O206="afterRx"),J206-timingTable[[#This Row],[FRT32_trace]],"EMPTY")</f>
        <v>EMPTY</v>
      </c>
      <c r="AA205" s="14" t="str">
        <f>IF(AND(timingTable[[#This Row],[txEnd]]="txEnd",Q209="rxStart"),I209-timingTable[[#This Row],[FRT32_val]],"EMPTY")</f>
        <v>EMPTY</v>
      </c>
    </row>
    <row r="206" spans="1:27" x14ac:dyDescent="0.25">
      <c r="A206" s="14" t="s">
        <v>1457</v>
      </c>
      <c r="B206">
        <v>1556338011138</v>
      </c>
      <c r="C206" s="14" t="s">
        <v>5625</v>
      </c>
      <c r="D206">
        <v>124</v>
      </c>
      <c r="E206" s="14" t="s">
        <v>7970</v>
      </c>
      <c r="F206" s="14" t="s">
        <v>3983</v>
      </c>
      <c r="G206" s="14">
        <f>timingTable[[#This Row],[FRT_DEC]]-B205</f>
        <v>2</v>
      </c>
      <c r="H2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INFO]]))),H205)</f>
        <v>58</v>
      </c>
      <c r="I2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06" s="14">
        <f>HEX2DEC(RIGHT(timingTable[[#This Row],[FRT_HEX]],MIN(LEN(timingTable[[#This Row],[FRT_HEX]])-2,8)))</f>
        <v>1559849986</v>
      </c>
      <c r="K206" s="14" t="str">
        <f>IF(timingTable[[#This Row],['[TRACECODE']:.1]]=140,"afterTx","")</f>
        <v/>
      </c>
      <c r="L206" s="14" t="str">
        <f t="shared" si="33"/>
        <v/>
      </c>
      <c r="M206" s="14" t="str">
        <f>IF(AND(H206=H205,K205="afterTx",timingTable[[#This Row],['[TRACECODE']:.1]]=6),"dc","")</f>
        <v/>
      </c>
      <c r="N206" s="14" t="str">
        <f t="shared" si="34"/>
        <v/>
      </c>
      <c r="O206" s="14" t="str">
        <f>IF(timingTable[[#This Row],['[TRACECODE']:.1]]=141,"afterRx","")</f>
        <v/>
      </c>
      <c r="P206" s="14" t="str">
        <f t="shared" si="35"/>
        <v/>
      </c>
      <c r="Q206" s="14" t="str">
        <f t="shared" si="36"/>
        <v/>
      </c>
      <c r="R206" s="14" t="str">
        <f t="shared" si="37"/>
        <v/>
      </c>
      <c r="S206" s="14" t="str">
        <f t="shared" si="38"/>
        <v>EMPTY</v>
      </c>
      <c r="T206" s="14" t="str">
        <f t="shared" si="39"/>
        <v>EMPTY</v>
      </c>
      <c r="U206" s="14" t="str">
        <f t="shared" si="40"/>
        <v>EMPTY</v>
      </c>
      <c r="V206" s="14" t="str">
        <f t="shared" si="41"/>
        <v>EMPTY</v>
      </c>
      <c r="W206" s="14" t="str">
        <f>IF(L206="beforeTx",timingTable[[#This Row],[FRT32_val]]-timingTable[[#This Row],[FRT32_trace]],"EMPTY")</f>
        <v>EMPTY</v>
      </c>
      <c r="X206" s="14" t="str">
        <f t="shared" si="42"/>
        <v>EMPTY</v>
      </c>
      <c r="Y206" s="14" t="str">
        <f t="shared" si="43"/>
        <v>EMPTY</v>
      </c>
      <c r="Z206" s="14" t="str">
        <f>IF(AND(P206="beforeRx",O207="afterRx"),J207-timingTable[[#This Row],[FRT32_trace]],"EMPTY")</f>
        <v>EMPTY</v>
      </c>
      <c r="AA206" s="14" t="str">
        <f>IF(AND(timingTable[[#This Row],[txEnd]]="txEnd",Q210="rxStart"),I210-timingTable[[#This Row],[FRT32_val]],"EMPTY")</f>
        <v>EMPTY</v>
      </c>
    </row>
    <row r="207" spans="1:27" x14ac:dyDescent="0.25">
      <c r="A207" s="14" t="s">
        <v>1467</v>
      </c>
      <c r="B207">
        <v>1556338011271</v>
      </c>
      <c r="C207" s="14" t="s">
        <v>5637</v>
      </c>
      <c r="D207">
        <v>129</v>
      </c>
      <c r="E207" s="14" t="s">
        <v>3734</v>
      </c>
      <c r="F207" s="14" t="s">
        <v>5638</v>
      </c>
      <c r="G207" s="14">
        <f>timingTable[[#This Row],[FRT_DEC]]-B206</f>
        <v>133</v>
      </c>
      <c r="H2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INFO]]))),H206)</f>
        <v>58</v>
      </c>
      <c r="I2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1559850914</v>
      </c>
      <c r="J207" s="14">
        <f>HEX2DEC(RIGHT(timingTable[[#This Row],[FRT_HEX]],MIN(LEN(timingTable[[#This Row],[FRT_HEX]])-2,8)))</f>
        <v>1559850119</v>
      </c>
      <c r="K207" s="14" t="str">
        <f>IF(timingTable[[#This Row],['[TRACECODE']:.1]]=140,"afterTx","")</f>
        <v/>
      </c>
      <c r="L207" s="14" t="str">
        <f t="shared" si="33"/>
        <v>beforeTx</v>
      </c>
      <c r="M207" s="14" t="str">
        <f>IF(AND(H207=H206,K206="afterTx",timingTable[[#This Row],['[TRACECODE']:.1]]=6),"dc","")</f>
        <v/>
      </c>
      <c r="N207" s="14" t="str">
        <f t="shared" si="34"/>
        <v/>
      </c>
      <c r="O207" s="14" t="str">
        <f>IF(timingTable[[#This Row],['[TRACECODE']:.1]]=141,"afterRx","")</f>
        <v/>
      </c>
      <c r="P207" s="14" t="str">
        <f t="shared" si="35"/>
        <v/>
      </c>
      <c r="Q207" s="14" t="str">
        <f t="shared" si="36"/>
        <v/>
      </c>
      <c r="R207" s="14" t="str">
        <f t="shared" si="37"/>
        <v/>
      </c>
      <c r="S207" s="14">
        <f t="shared" si="38"/>
        <v>721</v>
      </c>
      <c r="T207" s="14" t="str">
        <f t="shared" si="39"/>
        <v>EMPTY</v>
      </c>
      <c r="U207" s="14" t="str">
        <f t="shared" si="40"/>
        <v>EMPTY</v>
      </c>
      <c r="V207" s="14" t="str">
        <f t="shared" si="41"/>
        <v>EMPTY</v>
      </c>
      <c r="W207" s="14">
        <f>IF(L207="beforeTx",timingTable[[#This Row],[FRT32_val]]-timingTable[[#This Row],[FRT32_trace]],"EMPTY")</f>
        <v>795</v>
      </c>
      <c r="X207" s="14">
        <f t="shared" si="42"/>
        <v>807</v>
      </c>
      <c r="Y207" s="14" t="str">
        <f t="shared" si="43"/>
        <v>EMPTY</v>
      </c>
      <c r="Z207" s="14" t="str">
        <f>IF(AND(P207="beforeRx",O208="afterRx"),J208-timingTable[[#This Row],[FRT32_trace]],"EMPTY")</f>
        <v>EMPTY</v>
      </c>
      <c r="AA207" s="14" t="str">
        <f>IF(AND(timingTable[[#This Row],[txEnd]]="txEnd",Q211="rxStart"),I211-timingTable[[#This Row],[FRT32_val]],"EMPTY")</f>
        <v>EMPTY</v>
      </c>
    </row>
    <row r="208" spans="1:27" x14ac:dyDescent="0.25">
      <c r="A208" s="14" t="s">
        <v>1468</v>
      </c>
      <c r="B208">
        <v>1556338011273</v>
      </c>
      <c r="C208" s="14" t="s">
        <v>5639</v>
      </c>
      <c r="D208">
        <v>129</v>
      </c>
      <c r="E208" s="14" t="s">
        <v>3734</v>
      </c>
      <c r="F208" s="14" t="s">
        <v>3986</v>
      </c>
      <c r="G208" s="14">
        <f>timingTable[[#This Row],[FRT_DEC]]-B207</f>
        <v>2</v>
      </c>
      <c r="H2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INFO]]))),H207)</f>
        <v>58</v>
      </c>
      <c r="I2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08" s="14">
        <f>HEX2DEC(RIGHT(timingTable[[#This Row],[FRT_HEX]],MIN(LEN(timingTable[[#This Row],[FRT_HEX]])-2,8)))</f>
        <v>1559850121</v>
      </c>
      <c r="K208" s="14" t="str">
        <f>IF(timingTable[[#This Row],['[TRACECODE']:.1]]=140,"afterTx","")</f>
        <v/>
      </c>
      <c r="L208" s="14" t="str">
        <f t="shared" si="33"/>
        <v/>
      </c>
      <c r="M208" s="14" t="str">
        <f>IF(AND(H208=H207,K207="afterTx",timingTable[[#This Row],['[TRACECODE']:.1]]=6),"dc","")</f>
        <v/>
      </c>
      <c r="N208" s="14" t="str">
        <f t="shared" si="34"/>
        <v/>
      </c>
      <c r="O208" s="14" t="str">
        <f>IF(timingTable[[#This Row],['[TRACECODE']:.1]]=141,"afterRx","")</f>
        <v/>
      </c>
      <c r="P208" s="14" t="str">
        <f t="shared" si="35"/>
        <v/>
      </c>
      <c r="Q208" s="14" t="str">
        <f t="shared" si="36"/>
        <v/>
      </c>
      <c r="R208" s="14" t="str">
        <f t="shared" si="37"/>
        <v/>
      </c>
      <c r="S208" s="14" t="str">
        <f t="shared" si="38"/>
        <v>EMPTY</v>
      </c>
      <c r="T208" s="14" t="str">
        <f t="shared" si="39"/>
        <v>EMPTY</v>
      </c>
      <c r="U208" s="14" t="str">
        <f t="shared" si="40"/>
        <v>EMPTY</v>
      </c>
      <c r="V208" s="14" t="str">
        <f t="shared" si="41"/>
        <v>EMPTY</v>
      </c>
      <c r="W208" s="14" t="str">
        <f>IF(L208="beforeTx",timingTable[[#This Row],[FRT32_val]]-timingTable[[#This Row],[FRT32_trace]],"EMPTY")</f>
        <v>EMPTY</v>
      </c>
      <c r="X208" s="14" t="str">
        <f t="shared" si="42"/>
        <v>EMPTY</v>
      </c>
      <c r="Y208" s="14" t="str">
        <f t="shared" si="43"/>
        <v>EMPTY</v>
      </c>
      <c r="Z208" s="14" t="str">
        <f>IF(AND(P208="beforeRx",O209="afterRx"),J209-timingTable[[#This Row],[FRT32_trace]],"EMPTY")</f>
        <v>EMPTY</v>
      </c>
      <c r="AA208" s="14" t="str">
        <f>IF(AND(timingTable[[#This Row],[txEnd]]="txEnd",Q212="rxStart"),I212-timingTable[[#This Row],[FRT32_val]],"EMPTY")</f>
        <v>EMPTY</v>
      </c>
    </row>
    <row r="209" spans="1:27" x14ac:dyDescent="0.25">
      <c r="A209" s="14" t="s">
        <v>1469</v>
      </c>
      <c r="B209">
        <v>1556338012078</v>
      </c>
      <c r="C209" s="14" t="s">
        <v>5640</v>
      </c>
      <c r="D209">
        <v>140</v>
      </c>
      <c r="E209" s="14" t="s">
        <v>1107</v>
      </c>
      <c r="F209" s="14" t="s">
        <v>4101</v>
      </c>
      <c r="G209" s="14">
        <f>timingTable[[#This Row],[FRT_DEC]]-B208</f>
        <v>805</v>
      </c>
      <c r="H2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INFO]]))),H208)</f>
        <v>58</v>
      </c>
      <c r="I2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9" s="14">
        <f>HEX2DEC(RIGHT(timingTable[[#This Row],[FRT_HEX]],MIN(LEN(timingTable[[#This Row],[FRT_HEX]])-2,8)))</f>
        <v>1559850926</v>
      </c>
      <c r="K209" s="14" t="str">
        <f>IF(timingTable[[#This Row],['[TRACECODE']:.1]]=140,"afterTx","")</f>
        <v>afterTx</v>
      </c>
      <c r="L209" s="14" t="str">
        <f t="shared" si="33"/>
        <v/>
      </c>
      <c r="M209" s="14" t="str">
        <f>IF(AND(H209=H208,K208="afterTx",timingTable[[#This Row],['[TRACECODE']:.1]]=6),"dc","")</f>
        <v/>
      </c>
      <c r="N209" s="14" t="str">
        <f t="shared" si="34"/>
        <v/>
      </c>
      <c r="O209" s="14" t="str">
        <f>IF(timingTable[[#This Row],['[TRACECODE']:.1]]=141,"afterRx","")</f>
        <v/>
      </c>
      <c r="P209" s="14" t="str">
        <f t="shared" si="35"/>
        <v/>
      </c>
      <c r="Q209" s="14" t="str">
        <f t="shared" si="36"/>
        <v/>
      </c>
      <c r="R209" s="14" t="str">
        <f t="shared" si="37"/>
        <v/>
      </c>
      <c r="S209" s="14" t="str">
        <f t="shared" si="38"/>
        <v>EMPTY</v>
      </c>
      <c r="T209" s="14" t="str">
        <f t="shared" si="39"/>
        <v>EMPTY</v>
      </c>
      <c r="U209" s="14" t="str">
        <f t="shared" si="40"/>
        <v>EMPTY</v>
      </c>
      <c r="V209" s="14" t="str">
        <f t="shared" si="41"/>
        <v>EMPTY</v>
      </c>
      <c r="W209" s="14" t="str">
        <f>IF(L209="beforeTx",timingTable[[#This Row],[FRT32_val]]-timingTable[[#This Row],[FRT32_trace]],"EMPTY")</f>
        <v>EMPTY</v>
      </c>
      <c r="X209" s="14" t="str">
        <f t="shared" si="42"/>
        <v>EMPTY</v>
      </c>
      <c r="Y209" s="14" t="str">
        <f t="shared" si="43"/>
        <v>EMPTY</v>
      </c>
      <c r="Z209" s="14" t="str">
        <f>IF(AND(P209="beforeRx",O210="afterRx"),J210-timingTable[[#This Row],[FRT32_trace]],"EMPTY")</f>
        <v>EMPTY</v>
      </c>
      <c r="AA209" s="14" t="str">
        <f>IF(AND(timingTable[[#This Row],[txEnd]]="txEnd",Q213="rxStart"),I213-timingTable[[#This Row],[FRT32_val]],"EMPTY")</f>
        <v>EMPTY</v>
      </c>
    </row>
    <row r="210" spans="1:27" x14ac:dyDescent="0.25">
      <c r="A210" s="14" t="s">
        <v>1472</v>
      </c>
      <c r="B210">
        <v>1556338013407</v>
      </c>
      <c r="C210" s="14" t="s">
        <v>5643</v>
      </c>
      <c r="D210">
        <v>6</v>
      </c>
      <c r="E210" s="14" t="s">
        <v>1108</v>
      </c>
      <c r="F210" s="14" t="s">
        <v>5644</v>
      </c>
      <c r="G210" s="14">
        <f>timingTable[[#This Row],[FRT_DEC]]-B209</f>
        <v>1329</v>
      </c>
      <c r="H2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INFO]]))),H209)</f>
        <v>58</v>
      </c>
      <c r="I2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1559851635</v>
      </c>
      <c r="J210" s="14">
        <f>HEX2DEC(RIGHT(timingTable[[#This Row],[FRT_HEX]],MIN(LEN(timingTable[[#This Row],[FRT_HEX]])-2,8)))</f>
        <v>1559852255</v>
      </c>
      <c r="K210" s="14" t="str">
        <f>IF(timingTable[[#This Row],['[TRACECODE']:.1]]=140,"afterTx","")</f>
        <v/>
      </c>
      <c r="L210" s="14" t="str">
        <f t="shared" si="33"/>
        <v/>
      </c>
      <c r="M210" s="14" t="str">
        <f>IF(AND(H210=H209,K209="afterTx",timingTable[[#This Row],['[TRACECODE']:.1]]=6),"dc","")</f>
        <v>dc</v>
      </c>
      <c r="N210" s="14" t="str">
        <f t="shared" si="34"/>
        <v/>
      </c>
      <c r="O210" s="14" t="str">
        <f>IF(timingTable[[#This Row],['[TRACECODE']:.1]]=141,"afterRx","")</f>
        <v/>
      </c>
      <c r="P210" s="14" t="str">
        <f t="shared" si="35"/>
        <v/>
      </c>
      <c r="Q210" s="14" t="str">
        <f t="shared" si="36"/>
        <v/>
      </c>
      <c r="R210" s="14" t="str">
        <f t="shared" si="37"/>
        <v/>
      </c>
      <c r="S210" s="14" t="str">
        <f t="shared" si="38"/>
        <v>EMPTY</v>
      </c>
      <c r="T210" s="14" t="str">
        <f t="shared" si="39"/>
        <v>EMPTY</v>
      </c>
      <c r="U210" s="14" t="str">
        <f t="shared" si="40"/>
        <v>EMPTY</v>
      </c>
      <c r="V210" s="14" t="str">
        <f t="shared" si="41"/>
        <v>EMPTY</v>
      </c>
      <c r="W210" s="14" t="str">
        <f>IF(L210="beforeTx",timingTable[[#This Row],[FRT32_val]]-timingTable[[#This Row],[FRT32_trace]],"EMPTY")</f>
        <v>EMPTY</v>
      </c>
      <c r="X210" s="14" t="str">
        <f t="shared" si="42"/>
        <v>EMPTY</v>
      </c>
      <c r="Y210" s="14" t="str">
        <f t="shared" si="43"/>
        <v>EMPTY</v>
      </c>
      <c r="Z210" s="14" t="str">
        <f>IF(AND(P210="beforeRx",O211="afterRx"),J211-timingTable[[#This Row],[FRT32_trace]],"EMPTY")</f>
        <v>EMPTY</v>
      </c>
      <c r="AA210" s="14" t="str">
        <f>IF(AND(timingTable[[#This Row],[txEnd]]="txEnd",Q214="rxStart"),I214-timingTable[[#This Row],[FRT32_val]],"EMPTY")</f>
        <v>EMPTY</v>
      </c>
    </row>
    <row r="211" spans="1:27" x14ac:dyDescent="0.25">
      <c r="A211" s="14" t="s">
        <v>1473</v>
      </c>
      <c r="B211">
        <v>1556338013410</v>
      </c>
      <c r="C211" s="14" t="s">
        <v>5645</v>
      </c>
      <c r="D211">
        <v>6</v>
      </c>
      <c r="E211" s="14" t="s">
        <v>1108</v>
      </c>
      <c r="F211" s="14" t="s">
        <v>3987</v>
      </c>
      <c r="G211" s="14">
        <f>timingTable[[#This Row],[FRT_DEC]]-B210</f>
        <v>3</v>
      </c>
      <c r="H2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INFO]]))),H210)</f>
        <v>58</v>
      </c>
      <c r="I2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11" s="14">
        <f>HEX2DEC(RIGHT(timingTable[[#This Row],[FRT_HEX]],MIN(LEN(timingTable[[#This Row],[FRT_HEX]])-2,8)))</f>
        <v>1559852258</v>
      </c>
      <c r="K211" s="14" t="str">
        <f>IF(timingTable[[#This Row],['[TRACECODE']:.1]]=140,"afterTx","")</f>
        <v/>
      </c>
      <c r="L211" s="14" t="str">
        <f t="shared" si="33"/>
        <v/>
      </c>
      <c r="M211" s="14" t="str">
        <f>IF(AND(H211=H210,K210="afterTx",timingTable[[#This Row],['[TRACECODE']:.1]]=6),"dc","")</f>
        <v/>
      </c>
      <c r="N211" s="14" t="str">
        <f t="shared" si="34"/>
        <v/>
      </c>
      <c r="O211" s="14" t="str">
        <f>IF(timingTable[[#This Row],['[TRACECODE']:.1]]=141,"afterRx","")</f>
        <v/>
      </c>
      <c r="P211" s="14" t="str">
        <f t="shared" si="35"/>
        <v/>
      </c>
      <c r="Q211" s="14" t="str">
        <f t="shared" si="36"/>
        <v/>
      </c>
      <c r="R211" s="14" t="str">
        <f t="shared" si="37"/>
        <v/>
      </c>
      <c r="S211" s="14" t="str">
        <f t="shared" si="38"/>
        <v>EMPTY</v>
      </c>
      <c r="T211" s="14" t="str">
        <f t="shared" si="39"/>
        <v>EMPTY</v>
      </c>
      <c r="U211" s="14" t="str">
        <f t="shared" si="40"/>
        <v>EMPTY</v>
      </c>
      <c r="V211" s="14" t="str">
        <f t="shared" si="41"/>
        <v>EMPTY</v>
      </c>
      <c r="W211" s="14" t="str">
        <f>IF(L211="beforeTx",timingTable[[#This Row],[FRT32_val]]-timingTable[[#This Row],[FRT32_trace]],"EMPTY")</f>
        <v>EMPTY</v>
      </c>
      <c r="X211" s="14" t="str">
        <f t="shared" si="42"/>
        <v>EMPTY</v>
      </c>
      <c r="Y211" s="14" t="str">
        <f t="shared" si="43"/>
        <v>EMPTY</v>
      </c>
      <c r="Z211" s="14" t="str">
        <f>IF(AND(P211="beforeRx",O212="afterRx"),J212-timingTable[[#This Row],[FRT32_trace]],"EMPTY")</f>
        <v>EMPTY</v>
      </c>
      <c r="AA211" s="14" t="str">
        <f>IF(AND(timingTable[[#This Row],[txEnd]]="txEnd",Q215="rxStart"),I215-timingTable[[#This Row],[FRT32_val]],"EMPTY")</f>
        <v>EMPTY</v>
      </c>
    </row>
    <row r="212" spans="1:27" x14ac:dyDescent="0.25">
      <c r="A212" s="14" t="s">
        <v>1474</v>
      </c>
      <c r="B212">
        <v>1556338013412</v>
      </c>
      <c r="C212" s="14" t="s">
        <v>5646</v>
      </c>
      <c r="D212">
        <v>122</v>
      </c>
      <c r="E212" s="14" t="s">
        <v>7968</v>
      </c>
      <c r="F212" s="14" t="s">
        <v>5647</v>
      </c>
      <c r="G212" s="14">
        <f>timingTable[[#This Row],[FRT_DEC]]-B211</f>
        <v>2</v>
      </c>
      <c r="H2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INFO]]))),H211)</f>
        <v>58</v>
      </c>
      <c r="I2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1559852254</v>
      </c>
      <c r="J212" s="14">
        <f>HEX2DEC(RIGHT(timingTable[[#This Row],[FRT_HEX]],MIN(LEN(timingTable[[#This Row],[FRT_HEX]])-2,8)))</f>
        <v>1559852260</v>
      </c>
      <c r="K212" s="14" t="str">
        <f>IF(timingTable[[#This Row],['[TRACECODE']:.1]]=140,"afterTx","")</f>
        <v/>
      </c>
      <c r="L212" s="14" t="str">
        <f t="shared" si="33"/>
        <v/>
      </c>
      <c r="M212" s="14" t="str">
        <f>IF(AND(H212=H211,K211="afterTx",timingTable[[#This Row],['[TRACECODE']:.1]]=6),"dc","")</f>
        <v/>
      </c>
      <c r="N212" s="14" t="str">
        <f t="shared" si="34"/>
        <v>txEnd</v>
      </c>
      <c r="O212" s="14" t="str">
        <f>IF(timingTable[[#This Row],['[TRACECODE']:.1]]=141,"afterRx","")</f>
        <v/>
      </c>
      <c r="P212" s="14" t="str">
        <f t="shared" si="35"/>
        <v/>
      </c>
      <c r="Q212" s="14" t="str">
        <f t="shared" si="36"/>
        <v/>
      </c>
      <c r="R212" s="14" t="str">
        <f t="shared" si="37"/>
        <v/>
      </c>
      <c r="S212" s="14" t="str">
        <f t="shared" si="38"/>
        <v>EMPTY</v>
      </c>
      <c r="T212" s="14" t="str">
        <f t="shared" si="39"/>
        <v>EMPTY</v>
      </c>
      <c r="U212" s="14" t="str">
        <f t="shared" si="40"/>
        <v>EMPTY</v>
      </c>
      <c r="V212" s="14" t="str">
        <f t="shared" si="41"/>
        <v>EMPTY</v>
      </c>
      <c r="W212" s="14" t="str">
        <f>IF(L212="beforeTx",timingTable[[#This Row],[FRT32_val]]-timingTable[[#This Row],[FRT32_trace]],"EMPTY")</f>
        <v>EMPTY</v>
      </c>
      <c r="X212" s="14" t="str">
        <f t="shared" si="42"/>
        <v>EMPTY</v>
      </c>
      <c r="Y212" s="14" t="str">
        <f t="shared" si="43"/>
        <v>EMPTY</v>
      </c>
      <c r="Z212" s="14" t="str">
        <f>IF(AND(P212="beforeRx",O213="afterRx"),J213-timingTable[[#This Row],[FRT32_trace]],"EMPTY")</f>
        <v>EMPTY</v>
      </c>
      <c r="AA212" s="14" t="str">
        <f>IF(AND(timingTable[[#This Row],[txEnd]]="txEnd",Q216="rxStart"),I216-timingTable[[#This Row],[FRT32_val]],"EMPTY")</f>
        <v>EMPTY</v>
      </c>
    </row>
    <row r="213" spans="1:27" x14ac:dyDescent="0.25">
      <c r="A213" s="14" t="s">
        <v>1475</v>
      </c>
      <c r="B213">
        <v>1556338013414</v>
      </c>
      <c r="C213" s="14" t="s">
        <v>5648</v>
      </c>
      <c r="D213">
        <v>122</v>
      </c>
      <c r="E213" s="14" t="s">
        <v>7968</v>
      </c>
      <c r="F213" s="14" t="s">
        <v>3988</v>
      </c>
      <c r="G213" s="14">
        <f>timingTable[[#This Row],[FRT_DEC]]-B212</f>
        <v>2</v>
      </c>
      <c r="H2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INFO]]))),H212)</f>
        <v>58</v>
      </c>
      <c r="I2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13" s="14">
        <f>HEX2DEC(RIGHT(timingTable[[#This Row],[FRT_HEX]],MIN(LEN(timingTable[[#This Row],[FRT_HEX]])-2,8)))</f>
        <v>1559852262</v>
      </c>
      <c r="K213" s="14" t="str">
        <f>IF(timingTable[[#This Row],['[TRACECODE']:.1]]=140,"afterTx","")</f>
        <v/>
      </c>
      <c r="L213" s="14" t="str">
        <f t="shared" si="33"/>
        <v/>
      </c>
      <c r="M213" s="14" t="str">
        <f>IF(AND(H213=H212,K212="afterTx",timingTable[[#This Row],['[TRACECODE']:.1]]=6),"dc","")</f>
        <v/>
      </c>
      <c r="N213" s="14" t="str">
        <f t="shared" si="34"/>
        <v/>
      </c>
      <c r="O213" s="14" t="str">
        <f>IF(timingTable[[#This Row],['[TRACECODE']:.1]]=141,"afterRx","")</f>
        <v/>
      </c>
      <c r="P213" s="14" t="str">
        <f t="shared" si="35"/>
        <v/>
      </c>
      <c r="Q213" s="14" t="str">
        <f t="shared" si="36"/>
        <v/>
      </c>
      <c r="R213" s="14" t="str">
        <f t="shared" si="37"/>
        <v/>
      </c>
      <c r="S213" s="14" t="str">
        <f t="shared" si="38"/>
        <v>EMPTY</v>
      </c>
      <c r="T213" s="14" t="str">
        <f t="shared" si="39"/>
        <v>EMPTY</v>
      </c>
      <c r="U213" s="14" t="str">
        <f t="shared" si="40"/>
        <v>EMPTY</v>
      </c>
      <c r="V213" s="14" t="str">
        <f t="shared" si="41"/>
        <v>EMPTY</v>
      </c>
      <c r="W213" s="14" t="str">
        <f>IF(L213="beforeTx",timingTable[[#This Row],[FRT32_val]]-timingTable[[#This Row],[FRT32_trace]],"EMPTY")</f>
        <v>EMPTY</v>
      </c>
      <c r="X213" s="14" t="str">
        <f t="shared" si="42"/>
        <v>EMPTY</v>
      </c>
      <c r="Y213" s="14" t="str">
        <f t="shared" si="43"/>
        <v>EMPTY</v>
      </c>
      <c r="Z213" s="14" t="str">
        <f>IF(AND(P213="beforeRx",O214="afterRx"),J214-timingTable[[#This Row],[FRT32_trace]],"EMPTY")</f>
        <v>EMPTY</v>
      </c>
      <c r="AA213" s="14" t="str">
        <f>IF(AND(timingTable[[#This Row],[txEnd]]="txEnd",Q217="rxStart"),I217-timingTable[[#This Row],[FRT32_val]],"EMPTY")</f>
        <v>EMPTY</v>
      </c>
    </row>
    <row r="214" spans="1:27" x14ac:dyDescent="0.25">
      <c r="A214" s="14" t="s">
        <v>1537</v>
      </c>
      <c r="B214">
        <v>1556338976806</v>
      </c>
      <c r="C214" s="14" t="s">
        <v>5718</v>
      </c>
      <c r="D214">
        <v>131</v>
      </c>
      <c r="E214" s="14" t="s">
        <v>1106</v>
      </c>
      <c r="F214" s="14" t="s">
        <v>4052</v>
      </c>
      <c r="G214" s="14">
        <f>timingTable[[#This Row],[FRT_DEC]]-B213</f>
        <v>963392</v>
      </c>
      <c r="H2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INFO]]))),H213)</f>
        <v>59</v>
      </c>
      <c r="I2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14" s="14">
        <f>HEX2DEC(RIGHT(timingTable[[#This Row],[FRT_HEX]],MIN(LEN(timingTable[[#This Row],[FRT_HEX]])-2,8)))</f>
        <v>1560815654</v>
      </c>
      <c r="K214" s="14" t="str">
        <f>IF(timingTable[[#This Row],['[TRACECODE']:.1]]=140,"afterTx","")</f>
        <v/>
      </c>
      <c r="L214" s="14" t="str">
        <f t="shared" si="33"/>
        <v/>
      </c>
      <c r="M214" s="14" t="str">
        <f>IF(AND(H214=H213,K213="afterTx",timingTable[[#This Row],['[TRACECODE']:.1]]=6),"dc","")</f>
        <v/>
      </c>
      <c r="N214" s="14" t="str">
        <f t="shared" si="34"/>
        <v/>
      </c>
      <c r="O214" s="14" t="str">
        <f>IF(timingTable[[#This Row],['[TRACECODE']:.1]]=141,"afterRx","")</f>
        <v/>
      </c>
      <c r="P214" s="14" t="str">
        <f t="shared" si="35"/>
        <v/>
      </c>
      <c r="Q214" s="14" t="str">
        <f t="shared" si="36"/>
        <v/>
      </c>
      <c r="R214" s="14" t="str">
        <f t="shared" si="37"/>
        <v/>
      </c>
      <c r="S214" s="14" t="str">
        <f t="shared" si="38"/>
        <v>EMPTY</v>
      </c>
      <c r="T214" s="14" t="str">
        <f t="shared" si="39"/>
        <v>EMPTY</v>
      </c>
      <c r="U214" s="14" t="str">
        <f t="shared" si="40"/>
        <v>EMPTY</v>
      </c>
      <c r="V214" s="14" t="str">
        <f t="shared" si="41"/>
        <v>EMPTY</v>
      </c>
      <c r="W214" s="14" t="str">
        <f>IF(L214="beforeTx",timingTable[[#This Row],[FRT32_val]]-timingTable[[#This Row],[FRT32_trace]],"EMPTY")</f>
        <v>EMPTY</v>
      </c>
      <c r="X214" s="14" t="str">
        <f t="shared" si="42"/>
        <v>EMPTY</v>
      </c>
      <c r="Y214" s="14" t="str">
        <f t="shared" si="43"/>
        <v>EMPTY</v>
      </c>
      <c r="Z214" s="14" t="str">
        <f>IF(AND(P214="beforeRx",O215="afterRx"),J215-timingTable[[#This Row],[FRT32_trace]],"EMPTY")</f>
        <v>EMPTY</v>
      </c>
      <c r="AA214" s="14" t="str">
        <f>IF(AND(timingTable[[#This Row],[txEnd]]="txEnd",Q218="rxStart"),I218-timingTable[[#This Row],[FRT32_val]],"EMPTY")</f>
        <v>EMPTY</v>
      </c>
    </row>
    <row r="215" spans="1:27" x14ac:dyDescent="0.25">
      <c r="A215" s="14" t="s">
        <v>1539</v>
      </c>
      <c r="B215">
        <v>1556338976860</v>
      </c>
      <c r="C215" s="14" t="s">
        <v>5720</v>
      </c>
      <c r="D215">
        <v>129</v>
      </c>
      <c r="E215" s="14" t="s">
        <v>3734</v>
      </c>
      <c r="F215" s="14" t="s">
        <v>5721</v>
      </c>
      <c r="G215" s="14">
        <f>timingTable[[#This Row],[FRT_DEC]]-B214</f>
        <v>54</v>
      </c>
      <c r="H2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INFO]]))),H214)</f>
        <v>59</v>
      </c>
      <c r="I2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1560816585</v>
      </c>
      <c r="J215" s="14">
        <f>HEX2DEC(RIGHT(timingTable[[#This Row],[FRT_HEX]],MIN(LEN(timingTable[[#This Row],[FRT_HEX]])-2,8)))</f>
        <v>1560815708</v>
      </c>
      <c r="K215" s="14" t="str">
        <f>IF(timingTable[[#This Row],['[TRACECODE']:.1]]=140,"afterTx","")</f>
        <v/>
      </c>
      <c r="L215" s="14" t="str">
        <f t="shared" si="33"/>
        <v>beforeTx</v>
      </c>
      <c r="M215" s="14" t="str">
        <f>IF(AND(H215=H214,K214="afterTx",timingTable[[#This Row],['[TRACECODE']:.1]]=6),"dc","")</f>
        <v/>
      </c>
      <c r="N215" s="14" t="str">
        <f t="shared" si="34"/>
        <v/>
      </c>
      <c r="O215" s="14" t="str">
        <f>IF(timingTable[[#This Row],['[TRACECODE']:.1]]=141,"afterRx","")</f>
        <v/>
      </c>
      <c r="P215" s="14" t="str">
        <f t="shared" si="35"/>
        <v/>
      </c>
      <c r="Q215" s="14" t="str">
        <f t="shared" si="36"/>
        <v/>
      </c>
      <c r="R215" s="14" t="str">
        <f t="shared" si="37"/>
        <v/>
      </c>
      <c r="S215" s="14">
        <f t="shared" si="38"/>
        <v>718</v>
      </c>
      <c r="T215" s="14" t="str">
        <f t="shared" si="39"/>
        <v>EMPTY</v>
      </c>
      <c r="U215" s="14" t="str">
        <f t="shared" si="40"/>
        <v>EMPTY</v>
      </c>
      <c r="V215" s="14" t="str">
        <f t="shared" si="41"/>
        <v>EMPTY</v>
      </c>
      <c r="W215" s="14">
        <f>IF(L215="beforeTx",timingTable[[#This Row],[FRT32_val]]-timingTable[[#This Row],[FRT32_trace]],"EMPTY")</f>
        <v>877</v>
      </c>
      <c r="X215" s="14">
        <f t="shared" si="42"/>
        <v>895</v>
      </c>
      <c r="Y215" s="14" t="str">
        <f t="shared" si="43"/>
        <v>EMPTY</v>
      </c>
      <c r="Z215" s="14" t="str">
        <f>IF(AND(P215="beforeRx",O216="afterRx"),J216-timingTable[[#This Row],[FRT32_trace]],"EMPTY")</f>
        <v>EMPTY</v>
      </c>
      <c r="AA215" s="14" t="str">
        <f>IF(AND(timingTable[[#This Row],[txEnd]]="txEnd",Q219="rxStart"),I219-timingTable[[#This Row],[FRT32_val]],"EMPTY")</f>
        <v>EMPTY</v>
      </c>
    </row>
    <row r="216" spans="1:27" x14ac:dyDescent="0.25">
      <c r="A216" s="14" t="s">
        <v>1540</v>
      </c>
      <c r="B216">
        <v>1556338976865</v>
      </c>
      <c r="C216" s="14" t="s">
        <v>5722</v>
      </c>
      <c r="D216">
        <v>129</v>
      </c>
      <c r="E216" s="14" t="s">
        <v>3734</v>
      </c>
      <c r="F216" s="14" t="s">
        <v>3986</v>
      </c>
      <c r="G216" s="14">
        <f>timingTable[[#This Row],[FRT_DEC]]-B215</f>
        <v>5</v>
      </c>
      <c r="H2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INFO]]))),H215)</f>
        <v>59</v>
      </c>
      <c r="I2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16" s="14">
        <f>HEX2DEC(RIGHT(timingTable[[#This Row],[FRT_HEX]],MIN(LEN(timingTable[[#This Row],[FRT_HEX]])-2,8)))</f>
        <v>1560815713</v>
      </c>
      <c r="K216" s="14" t="str">
        <f>IF(timingTable[[#This Row],['[TRACECODE']:.1]]=140,"afterTx","")</f>
        <v/>
      </c>
      <c r="L216" s="14" t="str">
        <f t="shared" si="33"/>
        <v/>
      </c>
      <c r="M216" s="14" t="str">
        <f>IF(AND(H216=H215,K215="afterTx",timingTable[[#This Row],['[TRACECODE']:.1]]=6),"dc","")</f>
        <v/>
      </c>
      <c r="N216" s="14" t="str">
        <f t="shared" si="34"/>
        <v/>
      </c>
      <c r="O216" s="14" t="str">
        <f>IF(timingTable[[#This Row],['[TRACECODE']:.1]]=141,"afterRx","")</f>
        <v/>
      </c>
      <c r="P216" s="14" t="str">
        <f t="shared" si="35"/>
        <v/>
      </c>
      <c r="Q216" s="14" t="str">
        <f t="shared" si="36"/>
        <v/>
      </c>
      <c r="R216" s="14" t="str">
        <f t="shared" si="37"/>
        <v/>
      </c>
      <c r="S216" s="14" t="str">
        <f t="shared" si="38"/>
        <v>EMPTY</v>
      </c>
      <c r="T216" s="14" t="str">
        <f t="shared" si="39"/>
        <v>EMPTY</v>
      </c>
      <c r="U216" s="14" t="str">
        <f t="shared" si="40"/>
        <v>EMPTY</v>
      </c>
      <c r="V216" s="14" t="str">
        <f t="shared" si="41"/>
        <v>EMPTY</v>
      </c>
      <c r="W216" s="14" t="str">
        <f>IF(L216="beforeTx",timingTable[[#This Row],[FRT32_val]]-timingTable[[#This Row],[FRT32_trace]],"EMPTY")</f>
        <v>EMPTY</v>
      </c>
      <c r="X216" s="14" t="str">
        <f t="shared" si="42"/>
        <v>EMPTY</v>
      </c>
      <c r="Y216" s="14" t="str">
        <f t="shared" si="43"/>
        <v>EMPTY</v>
      </c>
      <c r="Z216" s="14" t="str">
        <f>IF(AND(P216="beforeRx",O217="afterRx"),J217-timingTable[[#This Row],[FRT32_trace]],"EMPTY")</f>
        <v>EMPTY</v>
      </c>
      <c r="AA216" s="14" t="str">
        <f>IF(AND(timingTable[[#This Row],[txEnd]]="txEnd",Q220="rxStart"),I220-timingTable[[#This Row],[FRT32_val]],"EMPTY")</f>
        <v>EMPTY</v>
      </c>
    </row>
    <row r="217" spans="1:27" x14ac:dyDescent="0.25">
      <c r="A217" s="14" t="s">
        <v>1541</v>
      </c>
      <c r="B217">
        <v>1556338977755</v>
      </c>
      <c r="C217" s="14" t="s">
        <v>5723</v>
      </c>
      <c r="D217">
        <v>140</v>
      </c>
      <c r="E217" s="14" t="s">
        <v>1107</v>
      </c>
      <c r="F217" s="14" t="s">
        <v>3993</v>
      </c>
      <c r="G217" s="14">
        <f>timingTable[[#This Row],[FRT_DEC]]-B216</f>
        <v>890</v>
      </c>
      <c r="H2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INFO]]))),H216)</f>
        <v>59</v>
      </c>
      <c r="I21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17" s="14">
        <f>HEX2DEC(RIGHT(timingTable[[#This Row],[FRT_HEX]],MIN(LEN(timingTable[[#This Row],[FRT_HEX]])-2,8)))</f>
        <v>1560816603</v>
      </c>
      <c r="K217" s="14" t="str">
        <f>IF(timingTable[[#This Row],['[TRACECODE']:.1]]=140,"afterTx","")</f>
        <v>afterTx</v>
      </c>
      <c r="L217" s="14" t="str">
        <f t="shared" si="33"/>
        <v/>
      </c>
      <c r="M217" s="14" t="str">
        <f>IF(AND(H217=H216,K216="afterTx",timingTable[[#This Row],['[TRACECODE']:.1]]=6),"dc","")</f>
        <v/>
      </c>
      <c r="N217" s="14" t="str">
        <f t="shared" si="34"/>
        <v/>
      </c>
      <c r="O217" s="14" t="str">
        <f>IF(timingTable[[#This Row],['[TRACECODE']:.1]]=141,"afterRx","")</f>
        <v/>
      </c>
      <c r="P217" s="14" t="str">
        <f t="shared" si="35"/>
        <v/>
      </c>
      <c r="Q217" s="14" t="str">
        <f t="shared" si="36"/>
        <v/>
      </c>
      <c r="R217" s="14" t="str">
        <f t="shared" si="37"/>
        <v/>
      </c>
      <c r="S217" s="14" t="str">
        <f t="shared" si="38"/>
        <v>EMPTY</v>
      </c>
      <c r="T217" s="14" t="str">
        <f t="shared" si="39"/>
        <v>EMPTY</v>
      </c>
      <c r="U217" s="14" t="str">
        <f t="shared" si="40"/>
        <v>EMPTY</v>
      </c>
      <c r="V217" s="14" t="str">
        <f t="shared" si="41"/>
        <v>EMPTY</v>
      </c>
      <c r="W217" s="14" t="str">
        <f>IF(L217="beforeTx",timingTable[[#This Row],[FRT32_val]]-timingTable[[#This Row],[FRT32_trace]],"EMPTY")</f>
        <v>EMPTY</v>
      </c>
      <c r="X217" s="14" t="str">
        <f t="shared" si="42"/>
        <v>EMPTY</v>
      </c>
      <c r="Y217" s="14" t="str">
        <f t="shared" si="43"/>
        <v>EMPTY</v>
      </c>
      <c r="Z217" s="14" t="str">
        <f>IF(AND(P217="beforeRx",O218="afterRx"),J218-timingTable[[#This Row],[FRT32_trace]],"EMPTY")</f>
        <v>EMPTY</v>
      </c>
      <c r="AA217" s="14" t="str">
        <f>IF(AND(timingTable[[#This Row],[txEnd]]="txEnd",Q221="rxStart"),I221-timingTable[[#This Row],[FRT32_val]],"EMPTY")</f>
        <v>EMPTY</v>
      </c>
    </row>
    <row r="218" spans="1:27" x14ac:dyDescent="0.25">
      <c r="A218" s="14" t="s">
        <v>1542</v>
      </c>
      <c r="B218">
        <v>1556338980845</v>
      </c>
      <c r="C218" s="14" t="s">
        <v>5724</v>
      </c>
      <c r="D218">
        <v>6</v>
      </c>
      <c r="E218" s="14" t="s">
        <v>1108</v>
      </c>
      <c r="F218" s="14" t="s">
        <v>5725</v>
      </c>
      <c r="G218" s="14">
        <f>timingTable[[#This Row],[FRT_DEC]]-B217</f>
        <v>3090</v>
      </c>
      <c r="H2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INFO]]))),H217)</f>
        <v>59</v>
      </c>
      <c r="I2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1560817303</v>
      </c>
      <c r="J218" s="14">
        <f>HEX2DEC(RIGHT(timingTable[[#This Row],[FRT_HEX]],MIN(LEN(timingTable[[#This Row],[FRT_HEX]])-2,8)))</f>
        <v>1560819693</v>
      </c>
      <c r="K218" s="14" t="str">
        <f>IF(timingTable[[#This Row],['[TRACECODE']:.1]]=140,"afterTx","")</f>
        <v/>
      </c>
      <c r="L218" s="14" t="str">
        <f t="shared" si="33"/>
        <v/>
      </c>
      <c r="M218" s="14" t="str">
        <f>IF(AND(H218=H217,K217="afterTx",timingTable[[#This Row],['[TRACECODE']:.1]]=6),"dc","")</f>
        <v>dc</v>
      </c>
      <c r="N218" s="14" t="str">
        <f t="shared" si="34"/>
        <v/>
      </c>
      <c r="O218" s="14" t="str">
        <f>IF(timingTable[[#This Row],['[TRACECODE']:.1]]=141,"afterRx","")</f>
        <v/>
      </c>
      <c r="P218" s="14" t="str">
        <f t="shared" si="35"/>
        <v/>
      </c>
      <c r="Q218" s="14" t="str">
        <f t="shared" si="36"/>
        <v/>
      </c>
      <c r="R218" s="14" t="str">
        <f t="shared" si="37"/>
        <v/>
      </c>
      <c r="S218" s="14" t="str">
        <f t="shared" si="38"/>
        <v>EMPTY</v>
      </c>
      <c r="T218" s="14" t="str">
        <f t="shared" si="39"/>
        <v>EMPTY</v>
      </c>
      <c r="U218" s="14" t="str">
        <f t="shared" si="40"/>
        <v>EMPTY</v>
      </c>
      <c r="V218" s="14" t="str">
        <f t="shared" si="41"/>
        <v>EMPTY</v>
      </c>
      <c r="W218" s="14" t="str">
        <f>IF(L218="beforeTx",timingTable[[#This Row],[FRT32_val]]-timingTable[[#This Row],[FRT32_trace]],"EMPTY")</f>
        <v>EMPTY</v>
      </c>
      <c r="X218" s="14" t="str">
        <f t="shared" si="42"/>
        <v>EMPTY</v>
      </c>
      <c r="Y218" s="14" t="str">
        <f t="shared" si="43"/>
        <v>EMPTY</v>
      </c>
      <c r="Z218" s="14" t="str">
        <f>IF(AND(P218="beforeRx",O219="afterRx"),J219-timingTable[[#This Row],[FRT32_trace]],"EMPTY")</f>
        <v>EMPTY</v>
      </c>
      <c r="AA218" s="14" t="str">
        <f>IF(AND(timingTable[[#This Row],[txEnd]]="txEnd",Q222="rxStart"),I222-timingTable[[#This Row],[FRT32_val]],"EMPTY")</f>
        <v>EMPTY</v>
      </c>
    </row>
    <row r="219" spans="1:27" x14ac:dyDescent="0.25">
      <c r="A219" s="14" t="s">
        <v>1543</v>
      </c>
      <c r="B219">
        <v>1556338980847</v>
      </c>
      <c r="C219" s="14" t="s">
        <v>5726</v>
      </c>
      <c r="D219">
        <v>6</v>
      </c>
      <c r="E219" s="14" t="s">
        <v>1108</v>
      </c>
      <c r="F219" s="14" t="s">
        <v>3987</v>
      </c>
      <c r="G219" s="14">
        <f>timingTable[[#This Row],[FRT_DEC]]-B218</f>
        <v>2</v>
      </c>
      <c r="H2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INFO]]))),H218)</f>
        <v>59</v>
      </c>
      <c r="I2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19" s="14">
        <f>HEX2DEC(RIGHT(timingTable[[#This Row],[FRT_HEX]],MIN(LEN(timingTable[[#This Row],[FRT_HEX]])-2,8)))</f>
        <v>1560819695</v>
      </c>
      <c r="K219" s="14" t="str">
        <f>IF(timingTable[[#This Row],['[TRACECODE']:.1]]=140,"afterTx","")</f>
        <v/>
      </c>
      <c r="L219" s="14" t="str">
        <f t="shared" si="33"/>
        <v/>
      </c>
      <c r="M219" s="14" t="str">
        <f>IF(AND(H219=H218,K218="afterTx",timingTable[[#This Row],['[TRACECODE']:.1]]=6),"dc","")</f>
        <v/>
      </c>
      <c r="N219" s="14" t="str">
        <f t="shared" si="34"/>
        <v/>
      </c>
      <c r="O219" s="14" t="str">
        <f>IF(timingTable[[#This Row],['[TRACECODE']:.1]]=141,"afterRx","")</f>
        <v/>
      </c>
      <c r="P219" s="14" t="str">
        <f t="shared" si="35"/>
        <v/>
      </c>
      <c r="Q219" s="14" t="str">
        <f t="shared" si="36"/>
        <v/>
      </c>
      <c r="R219" s="14" t="str">
        <f t="shared" si="37"/>
        <v/>
      </c>
      <c r="S219" s="14" t="str">
        <f t="shared" si="38"/>
        <v>EMPTY</v>
      </c>
      <c r="T219" s="14" t="str">
        <f t="shared" si="39"/>
        <v>EMPTY</v>
      </c>
      <c r="U219" s="14" t="str">
        <f t="shared" si="40"/>
        <v>EMPTY</v>
      </c>
      <c r="V219" s="14" t="str">
        <f t="shared" si="41"/>
        <v>EMPTY</v>
      </c>
      <c r="W219" s="14" t="str">
        <f>IF(L219="beforeTx",timingTable[[#This Row],[FRT32_val]]-timingTable[[#This Row],[FRT32_trace]],"EMPTY")</f>
        <v>EMPTY</v>
      </c>
      <c r="X219" s="14" t="str">
        <f t="shared" si="42"/>
        <v>EMPTY</v>
      </c>
      <c r="Y219" s="14" t="str">
        <f t="shared" si="43"/>
        <v>EMPTY</v>
      </c>
      <c r="Z219" s="14" t="str">
        <f>IF(AND(P219="beforeRx",O220="afterRx"),J220-timingTable[[#This Row],[FRT32_trace]],"EMPTY")</f>
        <v>EMPTY</v>
      </c>
      <c r="AA219" s="14" t="str">
        <f>IF(AND(timingTable[[#This Row],[txEnd]]="txEnd",Q223="rxStart"),I223-timingTable[[#This Row],[FRT32_val]],"EMPTY")</f>
        <v>EMPTY</v>
      </c>
    </row>
    <row r="220" spans="1:27" x14ac:dyDescent="0.25">
      <c r="A220" s="14" t="s">
        <v>1544</v>
      </c>
      <c r="B220">
        <v>1556338980850</v>
      </c>
      <c r="C220" s="14" t="s">
        <v>5727</v>
      </c>
      <c r="D220">
        <v>122</v>
      </c>
      <c r="E220" s="14" t="s">
        <v>7968</v>
      </c>
      <c r="F220" s="14" t="s">
        <v>5728</v>
      </c>
      <c r="G220" s="14">
        <f>timingTable[[#This Row],[FRT_DEC]]-B219</f>
        <v>3</v>
      </c>
      <c r="H2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INFO]]))),H219)</f>
        <v>59</v>
      </c>
      <c r="I2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1560819638</v>
      </c>
      <c r="J220" s="14">
        <f>HEX2DEC(RIGHT(timingTable[[#This Row],[FRT_HEX]],MIN(LEN(timingTable[[#This Row],[FRT_HEX]])-2,8)))</f>
        <v>1560819698</v>
      </c>
      <c r="K220" s="14" t="str">
        <f>IF(timingTable[[#This Row],['[TRACECODE']:.1]]=140,"afterTx","")</f>
        <v/>
      </c>
      <c r="L220" s="14" t="str">
        <f t="shared" si="33"/>
        <v/>
      </c>
      <c r="M220" s="14" t="str">
        <f>IF(AND(H220=H219,K219="afterTx",timingTable[[#This Row],['[TRACECODE']:.1]]=6),"dc","")</f>
        <v/>
      </c>
      <c r="N220" s="14" t="str">
        <f t="shared" si="34"/>
        <v>txEnd</v>
      </c>
      <c r="O220" s="14" t="str">
        <f>IF(timingTable[[#This Row],['[TRACECODE']:.1]]=141,"afterRx","")</f>
        <v/>
      </c>
      <c r="P220" s="14" t="str">
        <f t="shared" si="35"/>
        <v/>
      </c>
      <c r="Q220" s="14" t="str">
        <f t="shared" si="36"/>
        <v/>
      </c>
      <c r="R220" s="14" t="str">
        <f t="shared" si="37"/>
        <v/>
      </c>
      <c r="S220" s="14" t="str">
        <f t="shared" si="38"/>
        <v>EMPTY</v>
      </c>
      <c r="T220" s="14">
        <f t="shared" si="39"/>
        <v>818</v>
      </c>
      <c r="U220" s="14" t="str">
        <f t="shared" si="40"/>
        <v>EMPTY</v>
      </c>
      <c r="V220" s="14" t="str">
        <f t="shared" si="41"/>
        <v>EMPTY</v>
      </c>
      <c r="W220" s="14" t="str">
        <f>IF(L220="beforeTx",timingTable[[#This Row],[FRT32_val]]-timingTable[[#This Row],[FRT32_trace]],"EMPTY")</f>
        <v>EMPTY</v>
      </c>
      <c r="X220" s="14" t="str">
        <f t="shared" si="42"/>
        <v>EMPTY</v>
      </c>
      <c r="Y220" s="14" t="str">
        <f t="shared" si="43"/>
        <v>EMPTY</v>
      </c>
      <c r="Z220" s="14" t="str">
        <f>IF(AND(P220="beforeRx",O221="afterRx"),J221-timingTable[[#This Row],[FRT32_trace]],"EMPTY")</f>
        <v>EMPTY</v>
      </c>
      <c r="AA220" s="14">
        <f>IF(AND(timingTable[[#This Row],[txEnd]]="txEnd",Q224="rxStart"),I224-timingTable[[#This Row],[FRT32_val]],"EMPTY")</f>
        <v>1686</v>
      </c>
    </row>
    <row r="221" spans="1:27" x14ac:dyDescent="0.25">
      <c r="A221" s="14" t="s">
        <v>1545</v>
      </c>
      <c r="B221">
        <v>1556338980852</v>
      </c>
      <c r="C221" s="14" t="s">
        <v>5729</v>
      </c>
      <c r="D221">
        <v>122</v>
      </c>
      <c r="E221" s="14" t="s">
        <v>7968</v>
      </c>
      <c r="F221" s="14" t="s">
        <v>3988</v>
      </c>
      <c r="G221" s="14">
        <f>timingTable[[#This Row],[FRT_DEC]]-B220</f>
        <v>2</v>
      </c>
      <c r="H2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INFO]]))),H220)</f>
        <v>59</v>
      </c>
      <c r="I2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21" s="14">
        <f>HEX2DEC(RIGHT(timingTable[[#This Row],[FRT_HEX]],MIN(LEN(timingTable[[#This Row],[FRT_HEX]])-2,8)))</f>
        <v>1560819700</v>
      </c>
      <c r="K221" s="14" t="str">
        <f>IF(timingTable[[#This Row],['[TRACECODE']:.1]]=140,"afterTx","")</f>
        <v/>
      </c>
      <c r="L221" s="14" t="str">
        <f t="shared" si="33"/>
        <v/>
      </c>
      <c r="M221" s="14" t="str">
        <f>IF(AND(H221=H220,K220="afterTx",timingTable[[#This Row],['[TRACECODE']:.1]]=6),"dc","")</f>
        <v/>
      </c>
      <c r="N221" s="14" t="str">
        <f t="shared" si="34"/>
        <v/>
      </c>
      <c r="O221" s="14" t="str">
        <f>IF(timingTable[[#This Row],['[TRACECODE']:.1]]=141,"afterRx","")</f>
        <v/>
      </c>
      <c r="P221" s="14" t="str">
        <f t="shared" si="35"/>
        <v/>
      </c>
      <c r="Q221" s="14" t="str">
        <f t="shared" si="36"/>
        <v/>
      </c>
      <c r="R221" s="14" t="str">
        <f t="shared" si="37"/>
        <v/>
      </c>
      <c r="S221" s="14" t="str">
        <f t="shared" si="38"/>
        <v>EMPTY</v>
      </c>
      <c r="T221" s="14" t="str">
        <f t="shared" si="39"/>
        <v>EMPTY</v>
      </c>
      <c r="U221" s="14" t="str">
        <f t="shared" si="40"/>
        <v>EMPTY</v>
      </c>
      <c r="V221" s="14" t="str">
        <f t="shared" si="41"/>
        <v>EMPTY</v>
      </c>
      <c r="W221" s="14" t="str">
        <f>IF(L221="beforeTx",timingTable[[#This Row],[FRT32_val]]-timingTable[[#This Row],[FRT32_trace]],"EMPTY")</f>
        <v>EMPTY</v>
      </c>
      <c r="X221" s="14" t="str">
        <f t="shared" si="42"/>
        <v>EMPTY</v>
      </c>
      <c r="Y221" s="14" t="str">
        <f t="shared" si="43"/>
        <v>EMPTY</v>
      </c>
      <c r="Z221" s="14" t="str">
        <f>IF(AND(P221="beforeRx",O222="afterRx"),J222-timingTable[[#This Row],[FRT32_trace]],"EMPTY")</f>
        <v>EMPTY</v>
      </c>
      <c r="AA221" s="14" t="str">
        <f>IF(AND(timingTable[[#This Row],[txEnd]]="txEnd",Q225="rxStart"),I225-timingTable[[#This Row],[FRT32_val]],"EMPTY")</f>
        <v>EMPTY</v>
      </c>
    </row>
    <row r="222" spans="1:27" x14ac:dyDescent="0.25">
      <c r="A222" s="14" t="s">
        <v>1555</v>
      </c>
      <c r="B222">
        <v>1556338981467</v>
      </c>
      <c r="C222" s="14" t="s">
        <v>5740</v>
      </c>
      <c r="D222">
        <v>130</v>
      </c>
      <c r="E222" s="14" t="s">
        <v>3735</v>
      </c>
      <c r="F222" s="14" t="s">
        <v>3991</v>
      </c>
      <c r="G222" s="14">
        <f>timingTable[[#This Row],[FRT_DEC]]-B221</f>
        <v>615</v>
      </c>
      <c r="H2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INFO]]))),H221)</f>
        <v>59</v>
      </c>
      <c r="I2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4194305</v>
      </c>
      <c r="J222" s="14">
        <f>HEX2DEC(RIGHT(timingTable[[#This Row],[FRT_HEX]],MIN(LEN(timingTable[[#This Row],[FRT_HEX]])-2,8)))</f>
        <v>1560820315</v>
      </c>
      <c r="K222" s="14" t="str">
        <f>IF(timingTable[[#This Row],['[TRACECODE']:.1]]=140,"afterTx","")</f>
        <v/>
      </c>
      <c r="L222" s="14" t="str">
        <f t="shared" si="33"/>
        <v/>
      </c>
      <c r="M222" s="14" t="str">
        <f>IF(AND(H222=H221,K221="afterTx",timingTable[[#This Row],['[TRACECODE']:.1]]=6),"dc","")</f>
        <v/>
      </c>
      <c r="N222" s="14" t="str">
        <f t="shared" si="34"/>
        <v/>
      </c>
      <c r="O222" s="14" t="str">
        <f>IF(timingTable[[#This Row],['[TRACECODE']:.1]]=141,"afterRx","")</f>
        <v/>
      </c>
      <c r="P222" s="14" t="str">
        <f t="shared" si="35"/>
        <v>beforeRx</v>
      </c>
      <c r="Q222" s="14" t="str">
        <f t="shared" si="36"/>
        <v/>
      </c>
      <c r="R222" s="14" t="str">
        <f t="shared" si="37"/>
        <v/>
      </c>
      <c r="S222" s="14" t="str">
        <f t="shared" si="38"/>
        <v>EMPTY</v>
      </c>
      <c r="T222" s="14" t="str">
        <f t="shared" si="39"/>
        <v>EMPTY</v>
      </c>
      <c r="U222" s="14" t="str">
        <f t="shared" si="40"/>
        <v>EMPTY</v>
      </c>
      <c r="V222" s="14" t="str">
        <f t="shared" si="41"/>
        <v>EMPTY</v>
      </c>
      <c r="W222" s="14" t="str">
        <f>IF(L222="beforeTx",timingTable[[#This Row],[FRT32_val]]-timingTable[[#This Row],[FRT32_trace]],"EMPTY")</f>
        <v>EMPTY</v>
      </c>
      <c r="X222" s="14" t="str">
        <f t="shared" si="42"/>
        <v>EMPTY</v>
      </c>
      <c r="Y222" s="14" t="str">
        <f t="shared" si="43"/>
        <v>EMPTY</v>
      </c>
      <c r="Z222" s="14">
        <f>IF(AND(P222="beforeRx",O223="afterRx"),J223-timingTable[[#This Row],[FRT32_trace]],"EMPTY")</f>
        <v>141</v>
      </c>
      <c r="AA222" s="14" t="str">
        <f>IF(AND(timingTable[[#This Row],[txEnd]]="txEnd",Q226="rxStart"),I226-timingTable[[#This Row],[FRT32_val]],"EMPTY")</f>
        <v>EMPTY</v>
      </c>
    </row>
    <row r="223" spans="1:27" x14ac:dyDescent="0.25">
      <c r="A223" s="14" t="s">
        <v>1556</v>
      </c>
      <c r="B223">
        <v>1556338981608</v>
      </c>
      <c r="C223" s="14" t="s">
        <v>5741</v>
      </c>
      <c r="D223">
        <v>141</v>
      </c>
      <c r="E223" s="14" t="s">
        <v>1109</v>
      </c>
      <c r="F223" s="14" t="s">
        <v>3992</v>
      </c>
      <c r="G223" s="14">
        <f>timingTable[[#This Row],[FRT_DEC]]-B222</f>
        <v>141</v>
      </c>
      <c r="H2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INFO]]))),H222)</f>
        <v>59</v>
      </c>
      <c r="I22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23" s="14">
        <f>HEX2DEC(RIGHT(timingTable[[#This Row],[FRT_HEX]],MIN(LEN(timingTable[[#This Row],[FRT_HEX]])-2,8)))</f>
        <v>1560820456</v>
      </c>
      <c r="K223" s="14" t="str">
        <f>IF(timingTable[[#This Row],['[TRACECODE']:.1]]=140,"afterTx","")</f>
        <v/>
      </c>
      <c r="L223" s="14" t="str">
        <f t="shared" si="33"/>
        <v/>
      </c>
      <c r="M223" s="14" t="str">
        <f>IF(AND(H223=H222,K222="afterTx",timingTable[[#This Row],['[TRACECODE']:.1]]=6),"dc","")</f>
        <v/>
      </c>
      <c r="N223" s="14" t="str">
        <f t="shared" si="34"/>
        <v/>
      </c>
      <c r="O223" s="14" t="str">
        <f>IF(timingTable[[#This Row],['[TRACECODE']:.1]]=141,"afterRx","")</f>
        <v>afterRx</v>
      </c>
      <c r="P223" s="14" t="str">
        <f t="shared" si="35"/>
        <v/>
      </c>
      <c r="Q223" s="14" t="str">
        <f t="shared" si="36"/>
        <v/>
      </c>
      <c r="R223" s="14" t="str">
        <f t="shared" si="37"/>
        <v/>
      </c>
      <c r="S223" s="14" t="str">
        <f t="shared" si="38"/>
        <v>EMPTY</v>
      </c>
      <c r="T223" s="14" t="str">
        <f t="shared" si="39"/>
        <v>EMPTY</v>
      </c>
      <c r="U223" s="14" t="str">
        <f t="shared" si="40"/>
        <v>EMPTY</v>
      </c>
      <c r="V223" s="14" t="str">
        <f t="shared" si="41"/>
        <v>EMPTY</v>
      </c>
      <c r="W223" s="14" t="str">
        <f>IF(L223="beforeTx",timingTable[[#This Row],[FRT32_val]]-timingTable[[#This Row],[FRT32_trace]],"EMPTY")</f>
        <v>EMPTY</v>
      </c>
      <c r="X223" s="14" t="str">
        <f t="shared" si="42"/>
        <v>EMPTY</v>
      </c>
      <c r="Y223" s="14" t="str">
        <f t="shared" si="43"/>
        <v>EMPTY</v>
      </c>
      <c r="Z223" s="14" t="str">
        <f>IF(AND(P223="beforeRx",O224="afterRx"),J224-timingTable[[#This Row],[FRT32_trace]],"EMPTY")</f>
        <v>EMPTY</v>
      </c>
      <c r="AA223" s="14" t="str">
        <f>IF(AND(timingTable[[#This Row],[txEnd]]="txEnd",Q227="rxStart"),I227-timingTable[[#This Row],[FRT32_val]],"EMPTY")</f>
        <v>EMPTY</v>
      </c>
    </row>
    <row r="224" spans="1:27" x14ac:dyDescent="0.25">
      <c r="A224" s="14" t="s">
        <v>1558</v>
      </c>
      <c r="B224">
        <v>1556338982776</v>
      </c>
      <c r="C224" s="14" t="s">
        <v>5743</v>
      </c>
      <c r="D224">
        <v>123</v>
      </c>
      <c r="E224" s="14" t="s">
        <v>7969</v>
      </c>
      <c r="F224" s="14" t="s">
        <v>5744</v>
      </c>
      <c r="G224" s="14">
        <f>timingTable[[#This Row],[FRT_DEC]]-B223</f>
        <v>1168</v>
      </c>
      <c r="H2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INFO]]))),H223)</f>
        <v>59</v>
      </c>
      <c r="I2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1560821324</v>
      </c>
      <c r="J224" s="14">
        <f>HEX2DEC(RIGHT(timingTable[[#This Row],[FRT_HEX]],MIN(LEN(timingTable[[#This Row],[FRT_HEX]])-2,8)))</f>
        <v>1560821624</v>
      </c>
      <c r="K224" s="14" t="str">
        <f>IF(timingTable[[#This Row],['[TRACECODE']:.1]]=140,"afterTx","")</f>
        <v/>
      </c>
      <c r="L224" s="14" t="str">
        <f t="shared" si="33"/>
        <v/>
      </c>
      <c r="M224" s="14" t="str">
        <f>IF(AND(H224=H223,K223="afterTx",timingTable[[#This Row],['[TRACECODE']:.1]]=6),"dc","")</f>
        <v/>
      </c>
      <c r="N224" s="14" t="str">
        <f t="shared" si="34"/>
        <v/>
      </c>
      <c r="O224" s="14" t="str">
        <f>IF(timingTable[[#This Row],['[TRACECODE']:.1]]=141,"afterRx","")</f>
        <v/>
      </c>
      <c r="P224" s="14" t="str">
        <f t="shared" si="35"/>
        <v/>
      </c>
      <c r="Q224" s="14" t="str">
        <f t="shared" si="36"/>
        <v>rxStart</v>
      </c>
      <c r="R224" s="14" t="str">
        <f t="shared" si="37"/>
        <v/>
      </c>
      <c r="S224" s="14" t="str">
        <f t="shared" si="38"/>
        <v>EMPTY</v>
      </c>
      <c r="T224" s="14" t="str">
        <f t="shared" si="39"/>
        <v>EMPTY</v>
      </c>
      <c r="U224" s="14" t="str">
        <f t="shared" si="40"/>
        <v>EMPTY</v>
      </c>
      <c r="V224" s="14" t="str">
        <f t="shared" si="41"/>
        <v>EMPTY</v>
      </c>
      <c r="W224" s="14" t="str">
        <f>IF(L224="beforeTx",timingTable[[#This Row],[FRT32_val]]-timingTable[[#This Row],[FRT32_trace]],"EMPTY")</f>
        <v>EMPTY</v>
      </c>
      <c r="X224" s="14" t="str">
        <f t="shared" si="42"/>
        <v>EMPTY</v>
      </c>
      <c r="Y224" s="14" t="str">
        <f t="shared" si="43"/>
        <v>EMPTY</v>
      </c>
      <c r="Z224" s="14" t="str">
        <f>IF(AND(P224="beforeRx",O225="afterRx"),J225-timingTable[[#This Row],[FRT32_trace]],"EMPTY")</f>
        <v>EMPTY</v>
      </c>
      <c r="AA224" s="14" t="str">
        <f>IF(AND(timingTable[[#This Row],[txEnd]]="txEnd",Q228="rxStart"),I228-timingTable[[#This Row],[FRT32_val]],"EMPTY")</f>
        <v>EMPTY</v>
      </c>
    </row>
    <row r="225" spans="1:27" x14ac:dyDescent="0.25">
      <c r="A225" s="14" t="s">
        <v>1559</v>
      </c>
      <c r="B225">
        <v>1556338982778</v>
      </c>
      <c r="C225" s="14" t="s">
        <v>5745</v>
      </c>
      <c r="D225">
        <v>123</v>
      </c>
      <c r="E225" s="14" t="s">
        <v>7969</v>
      </c>
      <c r="F225" s="14" t="s">
        <v>3982</v>
      </c>
      <c r="G225" s="14">
        <f>timingTable[[#This Row],[FRT_DEC]]-B224</f>
        <v>2</v>
      </c>
      <c r="H2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INFO]]))),H224)</f>
        <v>59</v>
      </c>
      <c r="I2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25" s="14">
        <f>HEX2DEC(RIGHT(timingTable[[#This Row],[FRT_HEX]],MIN(LEN(timingTable[[#This Row],[FRT_HEX]])-2,8)))</f>
        <v>1560821626</v>
      </c>
      <c r="K225" s="14" t="str">
        <f>IF(timingTable[[#This Row],['[TRACECODE']:.1]]=140,"afterTx","")</f>
        <v/>
      </c>
      <c r="L225" s="14" t="str">
        <f t="shared" si="33"/>
        <v/>
      </c>
      <c r="M225" s="14" t="str">
        <f>IF(AND(H225=H224,K224="afterTx",timingTable[[#This Row],['[TRACECODE']:.1]]=6),"dc","")</f>
        <v/>
      </c>
      <c r="N225" s="14" t="str">
        <f t="shared" si="34"/>
        <v/>
      </c>
      <c r="O225" s="14" t="str">
        <f>IF(timingTable[[#This Row],['[TRACECODE']:.1]]=141,"afterRx","")</f>
        <v/>
      </c>
      <c r="P225" s="14" t="str">
        <f t="shared" si="35"/>
        <v/>
      </c>
      <c r="Q225" s="14" t="str">
        <f t="shared" si="36"/>
        <v/>
      </c>
      <c r="R225" s="14" t="str">
        <f t="shared" si="37"/>
        <v/>
      </c>
      <c r="S225" s="14" t="str">
        <f t="shared" si="38"/>
        <v>EMPTY</v>
      </c>
      <c r="T225" s="14" t="str">
        <f t="shared" si="39"/>
        <v>EMPTY</v>
      </c>
      <c r="U225" s="14" t="str">
        <f t="shared" si="40"/>
        <v>EMPTY</v>
      </c>
      <c r="V225" s="14" t="str">
        <f t="shared" si="41"/>
        <v>EMPTY</v>
      </c>
      <c r="W225" s="14" t="str">
        <f>IF(L225="beforeTx",timingTable[[#This Row],[FRT32_val]]-timingTable[[#This Row],[FRT32_trace]],"EMPTY")</f>
        <v>EMPTY</v>
      </c>
      <c r="X225" s="14" t="str">
        <f t="shared" si="42"/>
        <v>EMPTY</v>
      </c>
      <c r="Y225" s="14" t="str">
        <f t="shared" si="43"/>
        <v>EMPTY</v>
      </c>
      <c r="Z225" s="14" t="str">
        <f>IF(AND(P225="beforeRx",O226="afterRx"),J226-timingTable[[#This Row],[FRT32_trace]],"EMPTY")</f>
        <v>EMPTY</v>
      </c>
      <c r="AA225" s="14" t="str">
        <f>IF(AND(timingTable[[#This Row],[txEnd]]="txEnd",Q229="rxStart"),I229-timingTable[[#This Row],[FRT32_val]],"EMPTY")</f>
        <v>EMPTY</v>
      </c>
    </row>
    <row r="226" spans="1:27" x14ac:dyDescent="0.25">
      <c r="A226" s="14" t="s">
        <v>1582</v>
      </c>
      <c r="B226">
        <v>1556338984224</v>
      </c>
      <c r="C226" s="14" t="s">
        <v>5768</v>
      </c>
      <c r="D226">
        <v>124</v>
      </c>
      <c r="E226" s="14" t="s">
        <v>7970</v>
      </c>
      <c r="F226" s="14" t="s">
        <v>5769</v>
      </c>
      <c r="G226" s="14">
        <f>timingTable[[#This Row],[FRT_DEC]]-B225</f>
        <v>1446</v>
      </c>
      <c r="H2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INFO]]))),H225)</f>
        <v>59</v>
      </c>
      <c r="I2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1560823004</v>
      </c>
      <c r="J226" s="14">
        <f>HEX2DEC(RIGHT(timingTable[[#This Row],[FRT_HEX]],MIN(LEN(timingTable[[#This Row],[FRT_HEX]])-2,8)))</f>
        <v>1560823072</v>
      </c>
      <c r="K226" s="14" t="str">
        <f>IF(timingTable[[#This Row],['[TRACECODE']:.1]]=140,"afterTx","")</f>
        <v/>
      </c>
      <c r="L226" s="14" t="str">
        <f t="shared" si="33"/>
        <v/>
      </c>
      <c r="M226" s="14" t="str">
        <f>IF(AND(H226=H225,K225="afterTx",timingTable[[#This Row],['[TRACECODE']:.1]]=6),"dc","")</f>
        <v/>
      </c>
      <c r="N226" s="14" t="str">
        <f t="shared" si="34"/>
        <v/>
      </c>
      <c r="O226" s="14" t="str">
        <f>IF(timingTable[[#This Row],['[TRACECODE']:.1]]=141,"afterRx","")</f>
        <v/>
      </c>
      <c r="P226" s="14" t="str">
        <f t="shared" si="35"/>
        <v/>
      </c>
      <c r="Q226" s="14" t="str">
        <f t="shared" si="36"/>
        <v/>
      </c>
      <c r="R226" s="14" t="str">
        <f t="shared" si="37"/>
        <v>rxEnd</v>
      </c>
      <c r="S226" s="14" t="str">
        <f t="shared" si="38"/>
        <v>EMPTY</v>
      </c>
      <c r="T226" s="14" t="str">
        <f t="shared" si="39"/>
        <v>EMPTY</v>
      </c>
      <c r="U226" s="14">
        <f t="shared" si="40"/>
        <v>1000</v>
      </c>
      <c r="V226" s="14">
        <f t="shared" si="41"/>
        <v>1720</v>
      </c>
      <c r="W226" s="14" t="str">
        <f>IF(L226="beforeTx",timingTable[[#This Row],[FRT32_val]]-timingTable[[#This Row],[FRT32_trace]],"EMPTY")</f>
        <v>EMPTY</v>
      </c>
      <c r="X226" s="14" t="str">
        <f t="shared" si="42"/>
        <v>EMPTY</v>
      </c>
      <c r="Y226" s="14">
        <f t="shared" si="43"/>
        <v>214</v>
      </c>
      <c r="Z226" s="14" t="str">
        <f>IF(AND(P226="beforeRx",O227="afterRx"),J227-timingTable[[#This Row],[FRT32_trace]],"EMPTY")</f>
        <v>EMPTY</v>
      </c>
      <c r="AA226" s="14" t="str">
        <f>IF(AND(timingTable[[#This Row],[txEnd]]="txEnd",Q230="rxStart"),I230-timingTable[[#This Row],[FRT32_val]],"EMPTY")</f>
        <v>EMPTY</v>
      </c>
    </row>
    <row r="227" spans="1:27" x14ac:dyDescent="0.25">
      <c r="A227" s="14" t="s">
        <v>1583</v>
      </c>
      <c r="B227">
        <v>1556338984226</v>
      </c>
      <c r="C227" s="14" t="s">
        <v>5770</v>
      </c>
      <c r="D227">
        <v>124</v>
      </c>
      <c r="E227" s="14" t="s">
        <v>7970</v>
      </c>
      <c r="F227" s="14" t="s">
        <v>3983</v>
      </c>
      <c r="G227" s="14">
        <f>timingTable[[#This Row],[FRT_DEC]]-B226</f>
        <v>2</v>
      </c>
      <c r="H2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INFO]]))),H226)</f>
        <v>59</v>
      </c>
      <c r="I2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27" s="14">
        <f>HEX2DEC(RIGHT(timingTable[[#This Row],[FRT_HEX]],MIN(LEN(timingTable[[#This Row],[FRT_HEX]])-2,8)))</f>
        <v>1560823074</v>
      </c>
      <c r="K227" s="14" t="str">
        <f>IF(timingTable[[#This Row],['[TRACECODE']:.1]]=140,"afterTx","")</f>
        <v/>
      </c>
      <c r="L227" s="14" t="str">
        <f t="shared" si="33"/>
        <v/>
      </c>
      <c r="M227" s="14" t="str">
        <f>IF(AND(H227=H226,K226="afterTx",timingTable[[#This Row],['[TRACECODE']:.1]]=6),"dc","")</f>
        <v/>
      </c>
      <c r="N227" s="14" t="str">
        <f t="shared" si="34"/>
        <v/>
      </c>
      <c r="O227" s="14" t="str">
        <f>IF(timingTable[[#This Row],['[TRACECODE']:.1]]=141,"afterRx","")</f>
        <v/>
      </c>
      <c r="P227" s="14" t="str">
        <f t="shared" si="35"/>
        <v/>
      </c>
      <c r="Q227" s="14" t="str">
        <f t="shared" si="36"/>
        <v/>
      </c>
      <c r="R227" s="14" t="str">
        <f t="shared" si="37"/>
        <v/>
      </c>
      <c r="S227" s="14" t="str">
        <f t="shared" si="38"/>
        <v>EMPTY</v>
      </c>
      <c r="T227" s="14" t="str">
        <f t="shared" si="39"/>
        <v>EMPTY</v>
      </c>
      <c r="U227" s="14" t="str">
        <f t="shared" si="40"/>
        <v>EMPTY</v>
      </c>
      <c r="V227" s="14" t="str">
        <f t="shared" si="41"/>
        <v>EMPTY</v>
      </c>
      <c r="W227" s="14" t="str">
        <f>IF(L227="beforeTx",timingTable[[#This Row],[FRT32_val]]-timingTable[[#This Row],[FRT32_trace]],"EMPTY")</f>
        <v>EMPTY</v>
      </c>
      <c r="X227" s="14" t="str">
        <f t="shared" si="42"/>
        <v>EMPTY</v>
      </c>
      <c r="Y227" s="14" t="str">
        <f t="shared" si="43"/>
        <v>EMPTY</v>
      </c>
      <c r="Z227" s="14" t="str">
        <f>IF(AND(P227="beforeRx",O228="afterRx"),J228-timingTable[[#This Row],[FRT32_trace]],"EMPTY")</f>
        <v>EMPTY</v>
      </c>
      <c r="AA227" s="14" t="str">
        <f>IF(AND(timingTable[[#This Row],[txEnd]]="txEnd",Q231="rxStart"),I231-timingTable[[#This Row],[FRT32_val]],"EMPTY")</f>
        <v>EMPTY</v>
      </c>
    </row>
    <row r="228" spans="1:27" x14ac:dyDescent="0.25">
      <c r="A228" s="14" t="s">
        <v>1593</v>
      </c>
      <c r="B228">
        <v>1556338984370</v>
      </c>
      <c r="C228" s="14" t="s">
        <v>5782</v>
      </c>
      <c r="D228">
        <v>129</v>
      </c>
      <c r="E228" s="14" t="s">
        <v>3734</v>
      </c>
      <c r="F228" s="14" t="s">
        <v>5783</v>
      </c>
      <c r="G228" s="14">
        <f>timingTable[[#This Row],[FRT_DEC]]-B227</f>
        <v>144</v>
      </c>
      <c r="H2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INFO]]))),H227)</f>
        <v>59</v>
      </c>
      <c r="I2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1560824004</v>
      </c>
      <c r="J228" s="14">
        <f>HEX2DEC(RIGHT(timingTable[[#This Row],[FRT_HEX]],MIN(LEN(timingTable[[#This Row],[FRT_HEX]])-2,8)))</f>
        <v>1560823218</v>
      </c>
      <c r="K228" s="14" t="str">
        <f>IF(timingTable[[#This Row],['[TRACECODE']:.1]]=140,"afterTx","")</f>
        <v/>
      </c>
      <c r="L228" s="14" t="str">
        <f t="shared" si="33"/>
        <v>beforeTx</v>
      </c>
      <c r="M228" s="14" t="str">
        <f>IF(AND(H228=H227,K227="afterTx",timingTable[[#This Row],['[TRACECODE']:.1]]=6),"dc","")</f>
        <v/>
      </c>
      <c r="N228" s="14" t="str">
        <f t="shared" si="34"/>
        <v/>
      </c>
      <c r="O228" s="14" t="str">
        <f>IF(timingTable[[#This Row],['[TRACECODE']:.1]]=141,"afterRx","")</f>
        <v/>
      </c>
      <c r="P228" s="14" t="str">
        <f t="shared" si="35"/>
        <v/>
      </c>
      <c r="Q228" s="14" t="str">
        <f t="shared" si="36"/>
        <v/>
      </c>
      <c r="R228" s="14" t="str">
        <f t="shared" si="37"/>
        <v/>
      </c>
      <c r="S228" s="14">
        <f t="shared" si="38"/>
        <v>720</v>
      </c>
      <c r="T228" s="14" t="str">
        <f t="shared" si="39"/>
        <v>EMPTY</v>
      </c>
      <c r="U228" s="14" t="str">
        <f t="shared" si="40"/>
        <v>EMPTY</v>
      </c>
      <c r="V228" s="14" t="str">
        <f t="shared" si="41"/>
        <v>EMPTY</v>
      </c>
      <c r="W228" s="14">
        <f>IF(L228="beforeTx",timingTable[[#This Row],[FRT32_val]]-timingTable[[#This Row],[FRT32_trace]],"EMPTY")</f>
        <v>786</v>
      </c>
      <c r="X228" s="14">
        <f t="shared" si="42"/>
        <v>805</v>
      </c>
      <c r="Y228" s="14" t="str">
        <f t="shared" si="43"/>
        <v>EMPTY</v>
      </c>
      <c r="Z228" s="14" t="str">
        <f>IF(AND(P228="beforeRx",O229="afterRx"),J229-timingTable[[#This Row],[FRT32_trace]],"EMPTY")</f>
        <v>EMPTY</v>
      </c>
      <c r="AA228" s="14" t="str">
        <f>IF(AND(timingTable[[#This Row],[txEnd]]="txEnd",Q232="rxStart"),I232-timingTable[[#This Row],[FRT32_val]],"EMPTY")</f>
        <v>EMPTY</v>
      </c>
    </row>
    <row r="229" spans="1:27" x14ac:dyDescent="0.25">
      <c r="A229" s="14" t="s">
        <v>1594</v>
      </c>
      <c r="B229">
        <v>1556338984372</v>
      </c>
      <c r="C229" s="14" t="s">
        <v>5784</v>
      </c>
      <c r="D229">
        <v>129</v>
      </c>
      <c r="E229" s="14" t="s">
        <v>3734</v>
      </c>
      <c r="F229" s="14" t="s">
        <v>3986</v>
      </c>
      <c r="G229" s="14">
        <f>timingTable[[#This Row],[FRT_DEC]]-B228</f>
        <v>2</v>
      </c>
      <c r="H2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INFO]]))),H228)</f>
        <v>59</v>
      </c>
      <c r="I2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29" s="14">
        <f>HEX2DEC(RIGHT(timingTable[[#This Row],[FRT_HEX]],MIN(LEN(timingTable[[#This Row],[FRT_HEX]])-2,8)))</f>
        <v>1560823220</v>
      </c>
      <c r="K229" s="14" t="str">
        <f>IF(timingTable[[#This Row],['[TRACECODE']:.1]]=140,"afterTx","")</f>
        <v/>
      </c>
      <c r="L229" s="14" t="str">
        <f t="shared" si="33"/>
        <v/>
      </c>
      <c r="M229" s="14" t="str">
        <f>IF(AND(H229=H228,K228="afterTx",timingTable[[#This Row],['[TRACECODE']:.1]]=6),"dc","")</f>
        <v/>
      </c>
      <c r="N229" s="14" t="str">
        <f t="shared" si="34"/>
        <v/>
      </c>
      <c r="O229" s="14" t="str">
        <f>IF(timingTable[[#This Row],['[TRACECODE']:.1]]=141,"afterRx","")</f>
        <v/>
      </c>
      <c r="P229" s="14" t="str">
        <f t="shared" si="35"/>
        <v/>
      </c>
      <c r="Q229" s="14" t="str">
        <f t="shared" si="36"/>
        <v/>
      </c>
      <c r="R229" s="14" t="str">
        <f t="shared" si="37"/>
        <v/>
      </c>
      <c r="S229" s="14" t="str">
        <f t="shared" si="38"/>
        <v>EMPTY</v>
      </c>
      <c r="T229" s="14" t="str">
        <f t="shared" si="39"/>
        <v>EMPTY</v>
      </c>
      <c r="U229" s="14" t="str">
        <f t="shared" si="40"/>
        <v>EMPTY</v>
      </c>
      <c r="V229" s="14" t="str">
        <f t="shared" si="41"/>
        <v>EMPTY</v>
      </c>
      <c r="W229" s="14" t="str">
        <f>IF(L229="beforeTx",timingTable[[#This Row],[FRT32_val]]-timingTable[[#This Row],[FRT32_trace]],"EMPTY")</f>
        <v>EMPTY</v>
      </c>
      <c r="X229" s="14" t="str">
        <f t="shared" si="42"/>
        <v>EMPTY</v>
      </c>
      <c r="Y229" s="14" t="str">
        <f t="shared" si="43"/>
        <v>EMPTY</v>
      </c>
      <c r="Z229" s="14" t="str">
        <f>IF(AND(P229="beforeRx",O230="afterRx"),J230-timingTable[[#This Row],[FRT32_trace]],"EMPTY")</f>
        <v>EMPTY</v>
      </c>
      <c r="AA229" s="14" t="str">
        <f>IF(AND(timingTable[[#This Row],[txEnd]]="txEnd",Q233="rxStart"),I233-timingTable[[#This Row],[FRT32_val]],"EMPTY")</f>
        <v>EMPTY</v>
      </c>
    </row>
    <row r="230" spans="1:27" x14ac:dyDescent="0.25">
      <c r="A230" s="14" t="s">
        <v>1595</v>
      </c>
      <c r="B230">
        <v>1556338985175</v>
      </c>
      <c r="C230" s="14" t="s">
        <v>5785</v>
      </c>
      <c r="D230">
        <v>140</v>
      </c>
      <c r="E230" s="14" t="s">
        <v>1107</v>
      </c>
      <c r="F230" s="14" t="s">
        <v>3993</v>
      </c>
      <c r="G230" s="14">
        <f>timingTable[[#This Row],[FRT_DEC]]-B229</f>
        <v>803</v>
      </c>
      <c r="H2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INFO]]))),H229)</f>
        <v>59</v>
      </c>
      <c r="I23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30" s="14">
        <f>HEX2DEC(RIGHT(timingTable[[#This Row],[FRT_HEX]],MIN(LEN(timingTable[[#This Row],[FRT_HEX]])-2,8)))</f>
        <v>1560824023</v>
      </c>
      <c r="K230" s="14" t="str">
        <f>IF(timingTable[[#This Row],['[TRACECODE']:.1]]=140,"afterTx","")</f>
        <v>afterTx</v>
      </c>
      <c r="L230" s="14" t="str">
        <f t="shared" si="33"/>
        <v/>
      </c>
      <c r="M230" s="14" t="str">
        <f>IF(AND(H230=H229,K229="afterTx",timingTable[[#This Row],['[TRACECODE']:.1]]=6),"dc","")</f>
        <v/>
      </c>
      <c r="N230" s="14" t="str">
        <f t="shared" si="34"/>
        <v/>
      </c>
      <c r="O230" s="14" t="str">
        <f>IF(timingTable[[#This Row],['[TRACECODE']:.1]]=141,"afterRx","")</f>
        <v/>
      </c>
      <c r="P230" s="14" t="str">
        <f t="shared" si="35"/>
        <v/>
      </c>
      <c r="Q230" s="14" t="str">
        <f t="shared" si="36"/>
        <v/>
      </c>
      <c r="R230" s="14" t="str">
        <f t="shared" si="37"/>
        <v/>
      </c>
      <c r="S230" s="14" t="str">
        <f t="shared" si="38"/>
        <v>EMPTY</v>
      </c>
      <c r="T230" s="14" t="str">
        <f t="shared" si="39"/>
        <v>EMPTY</v>
      </c>
      <c r="U230" s="14" t="str">
        <f t="shared" si="40"/>
        <v>EMPTY</v>
      </c>
      <c r="V230" s="14" t="str">
        <f t="shared" si="41"/>
        <v>EMPTY</v>
      </c>
      <c r="W230" s="14" t="str">
        <f>IF(L230="beforeTx",timingTable[[#This Row],[FRT32_val]]-timingTable[[#This Row],[FRT32_trace]],"EMPTY")</f>
        <v>EMPTY</v>
      </c>
      <c r="X230" s="14" t="str">
        <f t="shared" si="42"/>
        <v>EMPTY</v>
      </c>
      <c r="Y230" s="14" t="str">
        <f t="shared" si="43"/>
        <v>EMPTY</v>
      </c>
      <c r="Z230" s="14" t="str">
        <f>IF(AND(P230="beforeRx",O231="afterRx"),J231-timingTable[[#This Row],[FRT32_trace]],"EMPTY")</f>
        <v>EMPTY</v>
      </c>
      <c r="AA230" s="14" t="str">
        <f>IF(AND(timingTable[[#This Row],[txEnd]]="txEnd",Q234="rxStart"),I234-timingTable[[#This Row],[FRT32_val]],"EMPTY")</f>
        <v>EMPTY</v>
      </c>
    </row>
    <row r="231" spans="1:27" x14ac:dyDescent="0.25">
      <c r="A231" s="14" t="s">
        <v>1607</v>
      </c>
      <c r="B231">
        <v>1556338998585</v>
      </c>
      <c r="C231" s="14" t="s">
        <v>5797</v>
      </c>
      <c r="D231">
        <v>6</v>
      </c>
      <c r="E231" s="14" t="s">
        <v>1108</v>
      </c>
      <c r="F231" s="14" t="s">
        <v>5798</v>
      </c>
      <c r="G231" s="14">
        <f>timingTable[[#This Row],[FRT_DEC]]-B230</f>
        <v>13410</v>
      </c>
      <c r="H2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INFO]]))),H230)</f>
        <v>59</v>
      </c>
      <c r="I2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1560824724</v>
      </c>
      <c r="J231" s="14">
        <f>HEX2DEC(RIGHT(timingTable[[#This Row],[FRT_HEX]],MIN(LEN(timingTable[[#This Row],[FRT_HEX]])-2,8)))</f>
        <v>1560837433</v>
      </c>
      <c r="K231" s="14" t="str">
        <f>IF(timingTable[[#This Row],['[TRACECODE']:.1]]=140,"afterTx","")</f>
        <v/>
      </c>
      <c r="L231" s="14" t="str">
        <f t="shared" si="33"/>
        <v/>
      </c>
      <c r="M231" s="14" t="str">
        <f>IF(AND(H231=H230,K230="afterTx",timingTable[[#This Row],['[TRACECODE']:.1]]=6),"dc","")</f>
        <v>dc</v>
      </c>
      <c r="N231" s="14" t="str">
        <f t="shared" si="34"/>
        <v/>
      </c>
      <c r="O231" s="14" t="str">
        <f>IF(timingTable[[#This Row],['[TRACECODE']:.1]]=141,"afterRx","")</f>
        <v/>
      </c>
      <c r="P231" s="14" t="str">
        <f t="shared" si="35"/>
        <v/>
      </c>
      <c r="Q231" s="14" t="str">
        <f t="shared" si="36"/>
        <v/>
      </c>
      <c r="R231" s="14" t="str">
        <f t="shared" si="37"/>
        <v/>
      </c>
      <c r="S231" s="14" t="str">
        <f t="shared" si="38"/>
        <v>EMPTY</v>
      </c>
      <c r="T231" s="14" t="str">
        <f t="shared" si="39"/>
        <v>EMPTY</v>
      </c>
      <c r="U231" s="14" t="str">
        <f t="shared" si="40"/>
        <v>EMPTY</v>
      </c>
      <c r="V231" s="14" t="str">
        <f t="shared" si="41"/>
        <v>EMPTY</v>
      </c>
      <c r="W231" s="14" t="str">
        <f>IF(L231="beforeTx",timingTable[[#This Row],[FRT32_val]]-timingTable[[#This Row],[FRT32_trace]],"EMPTY")</f>
        <v>EMPTY</v>
      </c>
      <c r="X231" s="14" t="str">
        <f t="shared" si="42"/>
        <v>EMPTY</v>
      </c>
      <c r="Y231" s="14" t="str">
        <f t="shared" si="43"/>
        <v>EMPTY</v>
      </c>
      <c r="Z231" s="14" t="str">
        <f>IF(AND(P231="beforeRx",O232="afterRx"),J232-timingTable[[#This Row],[FRT32_trace]],"EMPTY")</f>
        <v>EMPTY</v>
      </c>
      <c r="AA231" s="14" t="str">
        <f>IF(AND(timingTable[[#This Row],[txEnd]]="txEnd",Q235="rxStart"),I235-timingTable[[#This Row],[FRT32_val]],"EMPTY")</f>
        <v>EMPTY</v>
      </c>
    </row>
    <row r="232" spans="1:27" x14ac:dyDescent="0.25">
      <c r="A232" s="14" t="s">
        <v>1608</v>
      </c>
      <c r="B232">
        <v>1556338998588</v>
      </c>
      <c r="C232" s="14" t="s">
        <v>5799</v>
      </c>
      <c r="D232">
        <v>6</v>
      </c>
      <c r="E232" s="14" t="s">
        <v>1108</v>
      </c>
      <c r="F232" s="14" t="s">
        <v>3987</v>
      </c>
      <c r="G232" s="14">
        <f>timingTable[[#This Row],[FRT_DEC]]-B231</f>
        <v>3</v>
      </c>
      <c r="H2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INFO]]))),H231)</f>
        <v>59</v>
      </c>
      <c r="I2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32" s="14">
        <f>HEX2DEC(RIGHT(timingTable[[#This Row],[FRT_HEX]],MIN(LEN(timingTable[[#This Row],[FRT_HEX]])-2,8)))</f>
        <v>1560837436</v>
      </c>
      <c r="K232" s="14" t="str">
        <f>IF(timingTable[[#This Row],['[TRACECODE']:.1]]=140,"afterTx","")</f>
        <v/>
      </c>
      <c r="L232" s="14" t="str">
        <f t="shared" si="33"/>
        <v/>
      </c>
      <c r="M232" s="14" t="str">
        <f>IF(AND(H232=H231,K231="afterTx",timingTable[[#This Row],['[TRACECODE']:.1]]=6),"dc","")</f>
        <v/>
      </c>
      <c r="N232" s="14" t="str">
        <f t="shared" si="34"/>
        <v/>
      </c>
      <c r="O232" s="14" t="str">
        <f>IF(timingTable[[#This Row],['[TRACECODE']:.1]]=141,"afterRx","")</f>
        <v/>
      </c>
      <c r="P232" s="14" t="str">
        <f t="shared" si="35"/>
        <v/>
      </c>
      <c r="Q232" s="14" t="str">
        <f t="shared" si="36"/>
        <v/>
      </c>
      <c r="R232" s="14" t="str">
        <f t="shared" si="37"/>
        <v/>
      </c>
      <c r="S232" s="14" t="str">
        <f t="shared" si="38"/>
        <v>EMPTY</v>
      </c>
      <c r="T232" s="14" t="str">
        <f t="shared" si="39"/>
        <v>EMPTY</v>
      </c>
      <c r="U232" s="14" t="str">
        <f t="shared" si="40"/>
        <v>EMPTY</v>
      </c>
      <c r="V232" s="14" t="str">
        <f t="shared" si="41"/>
        <v>EMPTY</v>
      </c>
      <c r="W232" s="14" t="str">
        <f>IF(L232="beforeTx",timingTable[[#This Row],[FRT32_val]]-timingTable[[#This Row],[FRT32_trace]],"EMPTY")</f>
        <v>EMPTY</v>
      </c>
      <c r="X232" s="14" t="str">
        <f t="shared" si="42"/>
        <v>EMPTY</v>
      </c>
      <c r="Y232" s="14" t="str">
        <f t="shared" si="43"/>
        <v>EMPTY</v>
      </c>
      <c r="Z232" s="14" t="str">
        <f>IF(AND(P232="beforeRx",O233="afterRx"),J233-timingTable[[#This Row],[FRT32_trace]],"EMPTY")</f>
        <v>EMPTY</v>
      </c>
      <c r="AA232" s="14" t="str">
        <f>IF(AND(timingTable[[#This Row],[txEnd]]="txEnd",Q236="rxStart"),I236-timingTable[[#This Row],[FRT32_val]],"EMPTY")</f>
        <v>EMPTY</v>
      </c>
    </row>
    <row r="233" spans="1:27" x14ac:dyDescent="0.25">
      <c r="A233" s="14" t="s">
        <v>1609</v>
      </c>
      <c r="B233">
        <v>1556338998590</v>
      </c>
      <c r="C233" s="14" t="s">
        <v>5800</v>
      </c>
      <c r="D233">
        <v>122</v>
      </c>
      <c r="E233" s="14" t="s">
        <v>7968</v>
      </c>
      <c r="F233" s="14" t="s">
        <v>5801</v>
      </c>
      <c r="G233" s="14">
        <f>timingTable[[#This Row],[FRT_DEC]]-B232</f>
        <v>2</v>
      </c>
      <c r="H2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INFO]]))),H232)</f>
        <v>59</v>
      </c>
      <c r="I2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1560837376</v>
      </c>
      <c r="J233" s="14">
        <f>HEX2DEC(RIGHT(timingTable[[#This Row],[FRT_HEX]],MIN(LEN(timingTable[[#This Row],[FRT_HEX]])-2,8)))</f>
        <v>1560837438</v>
      </c>
      <c r="K233" s="14" t="str">
        <f>IF(timingTable[[#This Row],['[TRACECODE']:.1]]=140,"afterTx","")</f>
        <v/>
      </c>
      <c r="L233" s="14" t="str">
        <f t="shared" si="33"/>
        <v/>
      </c>
      <c r="M233" s="14" t="str">
        <f>IF(AND(H233=H232,K232="afterTx",timingTable[[#This Row],['[TRACECODE']:.1]]=6),"dc","")</f>
        <v/>
      </c>
      <c r="N233" s="14" t="str">
        <f t="shared" si="34"/>
        <v>txEnd</v>
      </c>
      <c r="O233" s="14" t="str">
        <f>IF(timingTable[[#This Row],['[TRACECODE']:.1]]=141,"afterRx","")</f>
        <v/>
      </c>
      <c r="P233" s="14" t="str">
        <f t="shared" si="35"/>
        <v/>
      </c>
      <c r="Q233" s="14" t="str">
        <f t="shared" si="36"/>
        <v/>
      </c>
      <c r="R233" s="14" t="str">
        <f t="shared" si="37"/>
        <v/>
      </c>
      <c r="S233" s="14" t="str">
        <f t="shared" si="38"/>
        <v>EMPTY</v>
      </c>
      <c r="T233" s="14">
        <f t="shared" si="39"/>
        <v>555</v>
      </c>
      <c r="U233" s="14" t="str">
        <f t="shared" si="40"/>
        <v>EMPTY</v>
      </c>
      <c r="V233" s="14" t="str">
        <f t="shared" si="41"/>
        <v>EMPTY</v>
      </c>
      <c r="W233" s="14" t="str">
        <f>IF(L233="beforeTx",timingTable[[#This Row],[FRT32_val]]-timingTable[[#This Row],[FRT32_trace]],"EMPTY")</f>
        <v>EMPTY</v>
      </c>
      <c r="X233" s="14" t="str">
        <f t="shared" si="42"/>
        <v>EMPTY</v>
      </c>
      <c r="Y233" s="14" t="str">
        <f t="shared" si="43"/>
        <v>EMPTY</v>
      </c>
      <c r="Z233" s="14" t="str">
        <f>IF(AND(P233="beforeRx",O234="afterRx"),J234-timingTable[[#This Row],[FRT32_trace]],"EMPTY")</f>
        <v>EMPTY</v>
      </c>
      <c r="AA233" s="14">
        <f>IF(AND(timingTable[[#This Row],[txEnd]]="txEnd",Q237="rxStart"),I237-timingTable[[#This Row],[FRT32_val]],"EMPTY")</f>
        <v>1689</v>
      </c>
    </row>
    <row r="234" spans="1:27" x14ac:dyDescent="0.25">
      <c r="A234" s="14" t="s">
        <v>1610</v>
      </c>
      <c r="B234">
        <v>1556338998594</v>
      </c>
      <c r="C234" s="14" t="s">
        <v>5802</v>
      </c>
      <c r="D234">
        <v>122</v>
      </c>
      <c r="E234" s="14" t="s">
        <v>7968</v>
      </c>
      <c r="F234" s="14" t="s">
        <v>3988</v>
      </c>
      <c r="G234" s="14">
        <f>timingTable[[#This Row],[FRT_DEC]]-B233</f>
        <v>4</v>
      </c>
      <c r="H2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INFO]]))),H233)</f>
        <v>59</v>
      </c>
      <c r="I2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34" s="14">
        <f>HEX2DEC(RIGHT(timingTable[[#This Row],[FRT_HEX]],MIN(LEN(timingTable[[#This Row],[FRT_HEX]])-2,8)))</f>
        <v>1560837442</v>
      </c>
      <c r="K234" s="14" t="str">
        <f>IF(timingTable[[#This Row],['[TRACECODE']:.1]]=140,"afterTx","")</f>
        <v/>
      </c>
      <c r="L234" s="14" t="str">
        <f t="shared" si="33"/>
        <v/>
      </c>
      <c r="M234" s="14" t="str">
        <f>IF(AND(H234=H233,K233="afterTx",timingTable[[#This Row],['[TRACECODE']:.1]]=6),"dc","")</f>
        <v/>
      </c>
      <c r="N234" s="14" t="str">
        <f t="shared" si="34"/>
        <v/>
      </c>
      <c r="O234" s="14" t="str">
        <f>IF(timingTable[[#This Row],['[TRACECODE']:.1]]=141,"afterRx","")</f>
        <v/>
      </c>
      <c r="P234" s="14" t="str">
        <f t="shared" si="35"/>
        <v/>
      </c>
      <c r="Q234" s="14" t="str">
        <f t="shared" si="36"/>
        <v/>
      </c>
      <c r="R234" s="14" t="str">
        <f t="shared" si="37"/>
        <v/>
      </c>
      <c r="S234" s="14" t="str">
        <f t="shared" si="38"/>
        <v>EMPTY</v>
      </c>
      <c r="T234" s="14" t="str">
        <f t="shared" si="39"/>
        <v>EMPTY</v>
      </c>
      <c r="U234" s="14" t="str">
        <f t="shared" si="40"/>
        <v>EMPTY</v>
      </c>
      <c r="V234" s="14" t="str">
        <f t="shared" si="41"/>
        <v>EMPTY</v>
      </c>
      <c r="W234" s="14" t="str">
        <f>IF(L234="beforeTx",timingTable[[#This Row],[FRT32_val]]-timingTable[[#This Row],[FRT32_trace]],"EMPTY")</f>
        <v>EMPTY</v>
      </c>
      <c r="X234" s="14" t="str">
        <f t="shared" si="42"/>
        <v>EMPTY</v>
      </c>
      <c r="Y234" s="14" t="str">
        <f t="shared" si="43"/>
        <v>EMPTY</v>
      </c>
      <c r="Z234" s="14" t="str">
        <f>IF(AND(P234="beforeRx",O235="afterRx"),J235-timingTable[[#This Row],[FRT32_trace]],"EMPTY")</f>
        <v>EMPTY</v>
      </c>
      <c r="AA234" s="14" t="str">
        <f>IF(AND(timingTable[[#This Row],[txEnd]]="txEnd",Q238="rxStart"),I238-timingTable[[#This Row],[FRT32_val]],"EMPTY")</f>
        <v>EMPTY</v>
      </c>
    </row>
    <row r="235" spans="1:27" x14ac:dyDescent="0.25">
      <c r="A235" s="14" t="s">
        <v>1620</v>
      </c>
      <c r="B235">
        <v>1556338999067</v>
      </c>
      <c r="C235" s="14" t="s">
        <v>5813</v>
      </c>
      <c r="D235">
        <v>130</v>
      </c>
      <c r="E235" s="14" t="s">
        <v>3735</v>
      </c>
      <c r="F235" s="14" t="s">
        <v>3991</v>
      </c>
      <c r="G235" s="14">
        <f>timingTable[[#This Row],[FRT_DEC]]-B234</f>
        <v>473</v>
      </c>
      <c r="H2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INFO]]))),H234)</f>
        <v>59</v>
      </c>
      <c r="I2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4194305</v>
      </c>
      <c r="J235" s="14">
        <f>HEX2DEC(RIGHT(timingTable[[#This Row],[FRT_HEX]],MIN(LEN(timingTable[[#This Row],[FRT_HEX]])-2,8)))</f>
        <v>1560837915</v>
      </c>
      <c r="K235" s="14" t="str">
        <f>IF(timingTable[[#This Row],['[TRACECODE']:.1]]=140,"afterTx","")</f>
        <v/>
      </c>
      <c r="L235" s="14" t="str">
        <f t="shared" si="33"/>
        <v/>
      </c>
      <c r="M235" s="14" t="str">
        <f>IF(AND(H235=H234,K234="afterTx",timingTable[[#This Row],['[TRACECODE']:.1]]=6),"dc","")</f>
        <v/>
      </c>
      <c r="N235" s="14" t="str">
        <f t="shared" si="34"/>
        <v/>
      </c>
      <c r="O235" s="14" t="str">
        <f>IF(timingTable[[#This Row],['[TRACECODE']:.1]]=141,"afterRx","")</f>
        <v/>
      </c>
      <c r="P235" s="14" t="str">
        <f t="shared" si="35"/>
        <v>beforeRx</v>
      </c>
      <c r="Q235" s="14" t="str">
        <f t="shared" si="36"/>
        <v/>
      </c>
      <c r="R235" s="14" t="str">
        <f t="shared" si="37"/>
        <v/>
      </c>
      <c r="S235" s="14" t="str">
        <f t="shared" si="38"/>
        <v>EMPTY</v>
      </c>
      <c r="T235" s="14" t="str">
        <f t="shared" si="39"/>
        <v>EMPTY</v>
      </c>
      <c r="U235" s="14" t="str">
        <f t="shared" si="40"/>
        <v>EMPTY</v>
      </c>
      <c r="V235" s="14" t="str">
        <f t="shared" si="41"/>
        <v>EMPTY</v>
      </c>
      <c r="W235" s="14" t="str">
        <f>IF(L235="beforeTx",timingTable[[#This Row],[FRT32_val]]-timingTable[[#This Row],[FRT32_trace]],"EMPTY")</f>
        <v>EMPTY</v>
      </c>
      <c r="X235" s="14" t="str">
        <f t="shared" si="42"/>
        <v>EMPTY</v>
      </c>
      <c r="Y235" s="14" t="str">
        <f t="shared" si="43"/>
        <v>EMPTY</v>
      </c>
      <c r="Z235" s="14">
        <f>IF(AND(P235="beforeRx",O236="afterRx"),J236-timingTable[[#This Row],[FRT32_trace]],"EMPTY")</f>
        <v>16</v>
      </c>
      <c r="AA235" s="14" t="str">
        <f>IF(AND(timingTable[[#This Row],[txEnd]]="txEnd",Q239="rxStart"),I239-timingTable[[#This Row],[FRT32_val]],"EMPTY")</f>
        <v>EMPTY</v>
      </c>
    </row>
    <row r="236" spans="1:27" x14ac:dyDescent="0.25">
      <c r="A236" s="14" t="s">
        <v>1621</v>
      </c>
      <c r="B236">
        <v>1556338999083</v>
      </c>
      <c r="C236" s="14" t="s">
        <v>5814</v>
      </c>
      <c r="D236">
        <v>141</v>
      </c>
      <c r="E236" s="14" t="s">
        <v>1109</v>
      </c>
      <c r="F236" s="14" t="s">
        <v>3992</v>
      </c>
      <c r="G236" s="14">
        <f>timingTable[[#This Row],[FRT_DEC]]-B235</f>
        <v>16</v>
      </c>
      <c r="H2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INFO]]))),H235)</f>
        <v>59</v>
      </c>
      <c r="I23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36" s="14">
        <f>HEX2DEC(RIGHT(timingTable[[#This Row],[FRT_HEX]],MIN(LEN(timingTable[[#This Row],[FRT_HEX]])-2,8)))</f>
        <v>1560837931</v>
      </c>
      <c r="K236" s="14" t="str">
        <f>IF(timingTable[[#This Row],['[TRACECODE']:.1]]=140,"afterTx","")</f>
        <v/>
      </c>
      <c r="L236" s="14" t="str">
        <f t="shared" si="33"/>
        <v/>
      </c>
      <c r="M236" s="14" t="str">
        <f>IF(AND(H236=H235,K235="afterTx",timingTable[[#This Row],['[TRACECODE']:.1]]=6),"dc","")</f>
        <v/>
      </c>
      <c r="N236" s="14" t="str">
        <f t="shared" si="34"/>
        <v/>
      </c>
      <c r="O236" s="14" t="str">
        <f>IF(timingTable[[#This Row],['[TRACECODE']:.1]]=141,"afterRx","")</f>
        <v>afterRx</v>
      </c>
      <c r="P236" s="14" t="str">
        <f t="shared" si="35"/>
        <v/>
      </c>
      <c r="Q236" s="14" t="str">
        <f t="shared" si="36"/>
        <v/>
      </c>
      <c r="R236" s="14" t="str">
        <f t="shared" si="37"/>
        <v/>
      </c>
      <c r="S236" s="14" t="str">
        <f t="shared" si="38"/>
        <v>EMPTY</v>
      </c>
      <c r="T236" s="14" t="str">
        <f t="shared" si="39"/>
        <v>EMPTY</v>
      </c>
      <c r="U236" s="14" t="str">
        <f t="shared" si="40"/>
        <v>EMPTY</v>
      </c>
      <c r="V236" s="14" t="str">
        <f t="shared" si="41"/>
        <v>EMPTY</v>
      </c>
      <c r="W236" s="14" t="str">
        <f>IF(L236="beforeTx",timingTable[[#This Row],[FRT32_val]]-timingTable[[#This Row],[FRT32_trace]],"EMPTY")</f>
        <v>EMPTY</v>
      </c>
      <c r="X236" s="14" t="str">
        <f t="shared" si="42"/>
        <v>EMPTY</v>
      </c>
      <c r="Y236" s="14" t="str">
        <f t="shared" si="43"/>
        <v>EMPTY</v>
      </c>
      <c r="Z236" s="14" t="str">
        <f>IF(AND(P236="beforeRx",O237="afterRx"),J237-timingTable[[#This Row],[FRT32_trace]],"EMPTY")</f>
        <v>EMPTY</v>
      </c>
      <c r="AA236" s="14" t="str">
        <f>IF(AND(timingTable[[#This Row],[txEnd]]="txEnd",Q240="rxStart"),I240-timingTable[[#This Row],[FRT32_val]],"EMPTY")</f>
        <v>EMPTY</v>
      </c>
    </row>
    <row r="237" spans="1:27" x14ac:dyDescent="0.25">
      <c r="A237" s="14" t="s">
        <v>1623</v>
      </c>
      <c r="B237">
        <v>1556339000517</v>
      </c>
      <c r="C237" s="14" t="s">
        <v>5816</v>
      </c>
      <c r="D237">
        <v>123</v>
      </c>
      <c r="E237" s="14" t="s">
        <v>7969</v>
      </c>
      <c r="F237" s="14" t="s">
        <v>5817</v>
      </c>
      <c r="G237" s="14">
        <f>timingTable[[#This Row],[FRT_DEC]]-B236</f>
        <v>1434</v>
      </c>
      <c r="H2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INFO]]))),H236)</f>
        <v>59</v>
      </c>
      <c r="I2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1560839065</v>
      </c>
      <c r="J237" s="14">
        <f>HEX2DEC(RIGHT(timingTable[[#This Row],[FRT_HEX]],MIN(LEN(timingTable[[#This Row],[FRT_HEX]])-2,8)))</f>
        <v>1560839365</v>
      </c>
      <c r="K237" s="14" t="str">
        <f>IF(timingTable[[#This Row],['[TRACECODE']:.1]]=140,"afterTx","")</f>
        <v/>
      </c>
      <c r="L237" s="14" t="str">
        <f t="shared" si="33"/>
        <v/>
      </c>
      <c r="M237" s="14" t="str">
        <f>IF(AND(H237=H236,K236="afterTx",timingTable[[#This Row],['[TRACECODE']:.1]]=6),"dc","")</f>
        <v/>
      </c>
      <c r="N237" s="14" t="str">
        <f t="shared" si="34"/>
        <v/>
      </c>
      <c r="O237" s="14" t="str">
        <f>IF(timingTable[[#This Row],['[TRACECODE']:.1]]=141,"afterRx","")</f>
        <v/>
      </c>
      <c r="P237" s="14" t="str">
        <f t="shared" si="35"/>
        <v/>
      </c>
      <c r="Q237" s="14" t="str">
        <f t="shared" si="36"/>
        <v>rxStart</v>
      </c>
      <c r="R237" s="14" t="str">
        <f t="shared" si="37"/>
        <v/>
      </c>
      <c r="S237" s="14" t="str">
        <f t="shared" si="38"/>
        <v>EMPTY</v>
      </c>
      <c r="T237" s="14" t="str">
        <f t="shared" si="39"/>
        <v>EMPTY</v>
      </c>
      <c r="U237" s="14" t="str">
        <f t="shared" si="40"/>
        <v>EMPTY</v>
      </c>
      <c r="V237" s="14" t="str">
        <f t="shared" si="41"/>
        <v>EMPTY</v>
      </c>
      <c r="W237" s="14" t="str">
        <f>IF(L237="beforeTx",timingTable[[#This Row],[FRT32_val]]-timingTable[[#This Row],[FRT32_trace]],"EMPTY")</f>
        <v>EMPTY</v>
      </c>
      <c r="X237" s="14" t="str">
        <f t="shared" si="42"/>
        <v>EMPTY</v>
      </c>
      <c r="Y237" s="14" t="str">
        <f t="shared" si="43"/>
        <v>EMPTY</v>
      </c>
      <c r="Z237" s="14" t="str">
        <f>IF(AND(P237="beforeRx",O238="afterRx"),J238-timingTable[[#This Row],[FRT32_trace]],"EMPTY")</f>
        <v>EMPTY</v>
      </c>
      <c r="AA237" s="14" t="str">
        <f>IF(AND(timingTable[[#This Row],[txEnd]]="txEnd",Q241="rxStart"),I241-timingTable[[#This Row],[FRT32_val]],"EMPTY")</f>
        <v>EMPTY</v>
      </c>
    </row>
    <row r="238" spans="1:27" x14ac:dyDescent="0.25">
      <c r="A238" s="14" t="s">
        <v>1624</v>
      </c>
      <c r="B238">
        <v>1556339000521</v>
      </c>
      <c r="C238" s="14" t="s">
        <v>5818</v>
      </c>
      <c r="D238">
        <v>123</v>
      </c>
      <c r="E238" s="14" t="s">
        <v>7969</v>
      </c>
      <c r="F238" s="14" t="s">
        <v>3982</v>
      </c>
      <c r="G238" s="14">
        <f>timingTable[[#This Row],[FRT_DEC]]-B237</f>
        <v>4</v>
      </c>
      <c r="H2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INFO]]))),H237)</f>
        <v>59</v>
      </c>
      <c r="I2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38" s="14">
        <f>HEX2DEC(RIGHT(timingTable[[#This Row],[FRT_HEX]],MIN(LEN(timingTable[[#This Row],[FRT_HEX]])-2,8)))</f>
        <v>1560839369</v>
      </c>
      <c r="K238" s="14" t="str">
        <f>IF(timingTable[[#This Row],['[TRACECODE']:.1]]=140,"afterTx","")</f>
        <v/>
      </c>
      <c r="L238" s="14" t="str">
        <f t="shared" si="33"/>
        <v/>
      </c>
      <c r="M238" s="14" t="str">
        <f>IF(AND(H238=H237,K237="afterTx",timingTable[[#This Row],['[TRACECODE']:.1]]=6),"dc","")</f>
        <v/>
      </c>
      <c r="N238" s="14" t="str">
        <f t="shared" si="34"/>
        <v/>
      </c>
      <c r="O238" s="14" t="str">
        <f>IF(timingTable[[#This Row],['[TRACECODE']:.1]]=141,"afterRx","")</f>
        <v/>
      </c>
      <c r="P238" s="14" t="str">
        <f t="shared" si="35"/>
        <v/>
      </c>
      <c r="Q238" s="14" t="str">
        <f t="shared" si="36"/>
        <v/>
      </c>
      <c r="R238" s="14" t="str">
        <f t="shared" si="37"/>
        <v/>
      </c>
      <c r="S238" s="14" t="str">
        <f t="shared" si="38"/>
        <v>EMPTY</v>
      </c>
      <c r="T238" s="14" t="str">
        <f t="shared" si="39"/>
        <v>EMPTY</v>
      </c>
      <c r="U238" s="14" t="str">
        <f t="shared" si="40"/>
        <v>EMPTY</v>
      </c>
      <c r="V238" s="14" t="str">
        <f t="shared" si="41"/>
        <v>EMPTY</v>
      </c>
      <c r="W238" s="14" t="str">
        <f>IF(L238="beforeTx",timingTable[[#This Row],[FRT32_val]]-timingTable[[#This Row],[FRT32_trace]],"EMPTY")</f>
        <v>EMPTY</v>
      </c>
      <c r="X238" s="14" t="str">
        <f t="shared" si="42"/>
        <v>EMPTY</v>
      </c>
      <c r="Y238" s="14" t="str">
        <f t="shared" si="43"/>
        <v>EMPTY</v>
      </c>
      <c r="Z238" s="14" t="str">
        <f>IF(AND(P238="beforeRx",O239="afterRx"),J239-timingTable[[#This Row],[FRT32_trace]],"EMPTY")</f>
        <v>EMPTY</v>
      </c>
      <c r="AA238" s="14" t="str">
        <f>IF(AND(timingTable[[#This Row],[txEnd]]="txEnd",Q242="rxStart"),I242-timingTable[[#This Row],[FRT32_val]],"EMPTY")</f>
        <v>EMPTY</v>
      </c>
    </row>
    <row r="239" spans="1:27" x14ac:dyDescent="0.25">
      <c r="A239" s="14" t="s">
        <v>1651</v>
      </c>
      <c r="B239">
        <v>1556339002124</v>
      </c>
      <c r="C239" s="14" t="s">
        <v>5846</v>
      </c>
      <c r="D239">
        <v>124</v>
      </c>
      <c r="E239" s="14" t="s">
        <v>7970</v>
      </c>
      <c r="F239" s="14" t="s">
        <v>5847</v>
      </c>
      <c r="G239" s="14">
        <f>timingTable[[#This Row],[FRT_DEC]]-B238</f>
        <v>1603</v>
      </c>
      <c r="H2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INFO]]))),H238)</f>
        <v>59</v>
      </c>
      <c r="I2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1560840905</v>
      </c>
      <c r="J239" s="14">
        <f>HEX2DEC(RIGHT(timingTable[[#This Row],[FRT_HEX]],MIN(LEN(timingTable[[#This Row],[FRT_HEX]])-2,8)))</f>
        <v>1560840972</v>
      </c>
      <c r="K239" s="14" t="str">
        <f>IF(timingTable[[#This Row],['[TRACECODE']:.1]]=140,"afterTx","")</f>
        <v/>
      </c>
      <c r="L239" s="14" t="str">
        <f t="shared" si="33"/>
        <v/>
      </c>
      <c r="M239" s="14" t="str">
        <f>IF(AND(H239=H238,K238="afterTx",timingTable[[#This Row],['[TRACECODE']:.1]]=6),"dc","")</f>
        <v/>
      </c>
      <c r="N239" s="14" t="str">
        <f t="shared" si="34"/>
        <v/>
      </c>
      <c r="O239" s="14" t="str">
        <f>IF(timingTable[[#This Row],['[TRACECODE']:.1]]=141,"afterRx","")</f>
        <v/>
      </c>
      <c r="P239" s="14" t="str">
        <f t="shared" si="35"/>
        <v/>
      </c>
      <c r="Q239" s="14" t="str">
        <f t="shared" si="36"/>
        <v/>
      </c>
      <c r="R239" s="14" t="str">
        <f t="shared" si="37"/>
        <v>rxEnd</v>
      </c>
      <c r="S239" s="14" t="str">
        <f t="shared" si="38"/>
        <v>EMPTY</v>
      </c>
      <c r="T239" s="14" t="str">
        <f t="shared" si="39"/>
        <v>EMPTY</v>
      </c>
      <c r="U239" s="14" t="str">
        <f t="shared" si="40"/>
        <v>EMPTY</v>
      </c>
      <c r="V239" s="14" t="str">
        <f t="shared" si="41"/>
        <v>EMPTY</v>
      </c>
      <c r="W239" s="14" t="str">
        <f>IF(L239="beforeTx",timingTable[[#This Row],[FRT32_val]]-timingTable[[#This Row],[FRT32_trace]],"EMPTY")</f>
        <v>EMPTY</v>
      </c>
      <c r="X239" s="14" t="str">
        <f t="shared" si="42"/>
        <v>EMPTY</v>
      </c>
      <c r="Y239" s="14" t="str">
        <f t="shared" si="43"/>
        <v>EMPTY</v>
      </c>
      <c r="Z239" s="14" t="str">
        <f>IF(AND(P239="beforeRx",O240="afterRx"),J240-timingTable[[#This Row],[FRT32_trace]],"EMPTY")</f>
        <v>EMPTY</v>
      </c>
      <c r="AA239" s="14" t="str">
        <f>IF(AND(timingTable[[#This Row],[txEnd]]="txEnd",Q243="rxStart"),I243-timingTable[[#This Row],[FRT32_val]],"EMPTY")</f>
        <v>EMPTY</v>
      </c>
    </row>
    <row r="240" spans="1:27" x14ac:dyDescent="0.25">
      <c r="A240" s="14" t="s">
        <v>1652</v>
      </c>
      <c r="B240">
        <v>1556339002127</v>
      </c>
      <c r="C240" s="14" t="s">
        <v>5848</v>
      </c>
      <c r="D240">
        <v>124</v>
      </c>
      <c r="E240" s="14" t="s">
        <v>7970</v>
      </c>
      <c r="F240" s="14" t="s">
        <v>3983</v>
      </c>
      <c r="G240" s="14">
        <f>timingTable[[#This Row],[FRT_DEC]]-B239</f>
        <v>3</v>
      </c>
      <c r="H2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INFO]]))),H239)</f>
        <v>59</v>
      </c>
      <c r="I2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40" s="14">
        <f>HEX2DEC(RIGHT(timingTable[[#This Row],[FRT_HEX]],MIN(LEN(timingTable[[#This Row],[FRT_HEX]])-2,8)))</f>
        <v>1560840975</v>
      </c>
      <c r="K240" s="14" t="str">
        <f>IF(timingTable[[#This Row],['[TRACECODE']:.1]]=140,"afterTx","")</f>
        <v/>
      </c>
      <c r="L240" s="14" t="str">
        <f t="shared" si="33"/>
        <v/>
      </c>
      <c r="M240" s="14" t="str">
        <f>IF(AND(H240=H239,K239="afterTx",timingTable[[#This Row],['[TRACECODE']:.1]]=6),"dc","")</f>
        <v/>
      </c>
      <c r="N240" s="14" t="str">
        <f t="shared" si="34"/>
        <v/>
      </c>
      <c r="O240" s="14" t="str">
        <f>IF(timingTable[[#This Row],['[TRACECODE']:.1]]=141,"afterRx","")</f>
        <v/>
      </c>
      <c r="P240" s="14" t="str">
        <f t="shared" si="35"/>
        <v/>
      </c>
      <c r="Q240" s="14" t="str">
        <f t="shared" si="36"/>
        <v/>
      </c>
      <c r="R240" s="14" t="str">
        <f t="shared" si="37"/>
        <v/>
      </c>
      <c r="S240" s="14" t="str">
        <f t="shared" si="38"/>
        <v>EMPTY</v>
      </c>
      <c r="T240" s="14" t="str">
        <f t="shared" si="39"/>
        <v>EMPTY</v>
      </c>
      <c r="U240" s="14" t="str">
        <f t="shared" si="40"/>
        <v>EMPTY</v>
      </c>
      <c r="V240" s="14" t="str">
        <f t="shared" si="41"/>
        <v>EMPTY</v>
      </c>
      <c r="W240" s="14" t="str">
        <f>IF(L240="beforeTx",timingTable[[#This Row],[FRT32_val]]-timingTable[[#This Row],[FRT32_trace]],"EMPTY")</f>
        <v>EMPTY</v>
      </c>
      <c r="X240" s="14" t="str">
        <f t="shared" si="42"/>
        <v>EMPTY</v>
      </c>
      <c r="Y240" s="14" t="str">
        <f t="shared" si="43"/>
        <v>EMPTY</v>
      </c>
      <c r="Z240" s="14" t="str">
        <f>IF(AND(P240="beforeRx",O241="afterRx"),J241-timingTable[[#This Row],[FRT32_trace]],"EMPTY")</f>
        <v>EMPTY</v>
      </c>
      <c r="AA240" s="14" t="str">
        <f>IF(AND(timingTable[[#This Row],[txEnd]]="txEnd",Q244="rxStart"),I244-timingTable[[#This Row],[FRT32_val]],"EMPTY")</f>
        <v>EMPTY</v>
      </c>
    </row>
    <row r="241" spans="1:27" x14ac:dyDescent="0.25">
      <c r="A241" s="14" t="s">
        <v>1687</v>
      </c>
      <c r="B241">
        <v>1556339007531</v>
      </c>
      <c r="C241" s="14" t="s">
        <v>5887</v>
      </c>
      <c r="D241">
        <v>123</v>
      </c>
      <c r="E241" s="14" t="s">
        <v>7969</v>
      </c>
      <c r="F241" s="14" t="s">
        <v>5888</v>
      </c>
      <c r="G241" s="14">
        <f>timingTable[[#This Row],[FRT_DEC]]-B240</f>
        <v>5404</v>
      </c>
      <c r="H2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INFO]]))),H240)</f>
        <v>59</v>
      </c>
      <c r="I2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1560846079</v>
      </c>
      <c r="J241" s="14">
        <f>HEX2DEC(RIGHT(timingTable[[#This Row],[FRT_HEX]],MIN(LEN(timingTable[[#This Row],[FRT_HEX]])-2,8)))</f>
        <v>1560846379</v>
      </c>
      <c r="K241" s="14" t="str">
        <f>IF(timingTable[[#This Row],['[TRACECODE']:.1]]=140,"afterTx","")</f>
        <v/>
      </c>
      <c r="L241" s="14" t="str">
        <f t="shared" si="33"/>
        <v/>
      </c>
      <c r="M241" s="14" t="str">
        <f>IF(AND(H241=H240,K240="afterTx",timingTable[[#This Row],['[TRACECODE']:.1]]=6),"dc","")</f>
        <v/>
      </c>
      <c r="N241" s="14" t="str">
        <f t="shared" si="34"/>
        <v/>
      </c>
      <c r="O241" s="14" t="str">
        <f>IF(timingTable[[#This Row],['[TRACECODE']:.1]]=141,"afterRx","")</f>
        <v/>
      </c>
      <c r="P241" s="14" t="str">
        <f t="shared" si="35"/>
        <v/>
      </c>
      <c r="Q241" s="14" t="str">
        <f t="shared" si="36"/>
        <v/>
      </c>
      <c r="R241" s="14" t="str">
        <f t="shared" si="37"/>
        <v/>
      </c>
      <c r="S241" s="14" t="str">
        <f t="shared" si="38"/>
        <v>EMPTY</v>
      </c>
      <c r="T241" s="14" t="str">
        <f t="shared" si="39"/>
        <v>EMPTY</v>
      </c>
      <c r="U241" s="14" t="str">
        <f t="shared" si="40"/>
        <v>EMPTY</v>
      </c>
      <c r="V241" s="14" t="str">
        <f t="shared" si="41"/>
        <v>EMPTY</v>
      </c>
      <c r="W241" s="14" t="str">
        <f>IF(L241="beforeTx",timingTable[[#This Row],[FRT32_val]]-timingTable[[#This Row],[FRT32_trace]],"EMPTY")</f>
        <v>EMPTY</v>
      </c>
      <c r="X241" s="14" t="str">
        <f t="shared" si="42"/>
        <v>EMPTY</v>
      </c>
      <c r="Y241" s="14" t="str">
        <f t="shared" si="43"/>
        <v>EMPTY</v>
      </c>
      <c r="Z241" s="14" t="str">
        <f>IF(AND(P241="beforeRx",O242="afterRx"),J242-timingTable[[#This Row],[FRT32_trace]],"EMPTY")</f>
        <v>EMPTY</v>
      </c>
      <c r="AA241" s="14" t="str">
        <f>IF(AND(timingTable[[#This Row],[txEnd]]="txEnd",Q245="rxStart"),I245-timingTable[[#This Row],[FRT32_val]],"EMPTY")</f>
        <v>EMPTY</v>
      </c>
    </row>
    <row r="242" spans="1:27" x14ac:dyDescent="0.25">
      <c r="A242" s="14" t="s">
        <v>1688</v>
      </c>
      <c r="B242">
        <v>1556339007533</v>
      </c>
      <c r="C242" s="14" t="s">
        <v>5889</v>
      </c>
      <c r="D242">
        <v>123</v>
      </c>
      <c r="E242" s="14" t="s">
        <v>7969</v>
      </c>
      <c r="F242" s="14" t="s">
        <v>3982</v>
      </c>
      <c r="G242" s="14">
        <f>timingTable[[#This Row],[FRT_DEC]]-B241</f>
        <v>2</v>
      </c>
      <c r="H2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INFO]]))),H241)</f>
        <v>59</v>
      </c>
      <c r="I2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42" s="14">
        <f>HEX2DEC(RIGHT(timingTable[[#This Row],[FRT_HEX]],MIN(LEN(timingTable[[#This Row],[FRT_HEX]])-2,8)))</f>
        <v>1560846381</v>
      </c>
      <c r="K242" s="14" t="str">
        <f>IF(timingTable[[#This Row],['[TRACECODE']:.1]]=140,"afterTx","")</f>
        <v/>
      </c>
      <c r="L242" s="14" t="str">
        <f t="shared" si="33"/>
        <v/>
      </c>
      <c r="M242" s="14" t="str">
        <f>IF(AND(H242=H241,K241="afterTx",timingTable[[#This Row],['[TRACECODE']:.1]]=6),"dc","")</f>
        <v/>
      </c>
      <c r="N242" s="14" t="str">
        <f t="shared" si="34"/>
        <v/>
      </c>
      <c r="O242" s="14" t="str">
        <f>IF(timingTable[[#This Row],['[TRACECODE']:.1]]=141,"afterRx","")</f>
        <v/>
      </c>
      <c r="P242" s="14" t="str">
        <f t="shared" si="35"/>
        <v/>
      </c>
      <c r="Q242" s="14" t="str">
        <f t="shared" si="36"/>
        <v/>
      </c>
      <c r="R242" s="14" t="str">
        <f t="shared" si="37"/>
        <v/>
      </c>
      <c r="S242" s="14" t="str">
        <f t="shared" si="38"/>
        <v>EMPTY</v>
      </c>
      <c r="T242" s="14" t="str">
        <f t="shared" si="39"/>
        <v>EMPTY</v>
      </c>
      <c r="U242" s="14" t="str">
        <f t="shared" si="40"/>
        <v>EMPTY</v>
      </c>
      <c r="V242" s="14" t="str">
        <f t="shared" si="41"/>
        <v>EMPTY</v>
      </c>
      <c r="W242" s="14" t="str">
        <f>IF(L242="beforeTx",timingTable[[#This Row],[FRT32_val]]-timingTable[[#This Row],[FRT32_trace]],"EMPTY")</f>
        <v>EMPTY</v>
      </c>
      <c r="X242" s="14" t="str">
        <f t="shared" si="42"/>
        <v>EMPTY</v>
      </c>
      <c r="Y242" s="14" t="str">
        <f t="shared" si="43"/>
        <v>EMPTY</v>
      </c>
      <c r="Z242" s="14" t="str">
        <f>IF(AND(P242="beforeRx",O243="afterRx"),J243-timingTable[[#This Row],[FRT32_trace]],"EMPTY")</f>
        <v>EMPTY</v>
      </c>
      <c r="AA242" s="14" t="str">
        <f>IF(AND(timingTable[[#This Row],[txEnd]]="txEnd",Q246="rxStart"),I246-timingTable[[#This Row],[FRT32_val]],"EMPTY")</f>
        <v>EMPTY</v>
      </c>
    </row>
    <row r="243" spans="1:27" x14ac:dyDescent="0.25">
      <c r="A243" s="14" t="s">
        <v>1905</v>
      </c>
      <c r="B243">
        <v>1556339009070</v>
      </c>
      <c r="C243" s="14" t="s">
        <v>5919</v>
      </c>
      <c r="D243">
        <v>131</v>
      </c>
      <c r="E243" s="14" t="s">
        <v>1106</v>
      </c>
      <c r="F243" s="14" t="s">
        <v>4057</v>
      </c>
      <c r="G243" s="14">
        <f>timingTable[[#This Row],[FRT_DEC]]-B242</f>
        <v>1537</v>
      </c>
      <c r="H2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INFO]]))),H242)</f>
        <v>60</v>
      </c>
      <c r="I24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43" s="14">
        <f>HEX2DEC(RIGHT(timingTable[[#This Row],[FRT_HEX]],MIN(LEN(timingTable[[#This Row],[FRT_HEX]])-2,8)))</f>
        <v>1560847918</v>
      </c>
      <c r="K243" s="14" t="str">
        <f>IF(timingTable[[#This Row],['[TRACECODE']:.1]]=140,"afterTx","")</f>
        <v/>
      </c>
      <c r="L243" s="14" t="str">
        <f t="shared" si="33"/>
        <v/>
      </c>
      <c r="M243" s="14" t="str">
        <f>IF(AND(H243=H242,K242="afterTx",timingTable[[#This Row],['[TRACECODE']:.1]]=6),"dc","")</f>
        <v/>
      </c>
      <c r="N243" s="14" t="str">
        <f t="shared" si="34"/>
        <v/>
      </c>
      <c r="O243" s="14" t="str">
        <f>IF(timingTable[[#This Row],['[TRACECODE']:.1]]=141,"afterRx","")</f>
        <v/>
      </c>
      <c r="P243" s="14" t="str">
        <f t="shared" si="35"/>
        <v/>
      </c>
      <c r="Q243" s="14" t="str">
        <f t="shared" si="36"/>
        <v/>
      </c>
      <c r="R243" s="14" t="str">
        <f t="shared" si="37"/>
        <v/>
      </c>
      <c r="S243" s="14" t="str">
        <f t="shared" si="38"/>
        <v>EMPTY</v>
      </c>
      <c r="T243" s="14" t="str">
        <f t="shared" si="39"/>
        <v>EMPTY</v>
      </c>
      <c r="U243" s="14" t="str">
        <f t="shared" si="40"/>
        <v>EMPTY</v>
      </c>
      <c r="V243" s="14" t="str">
        <f t="shared" si="41"/>
        <v>EMPTY</v>
      </c>
      <c r="W243" s="14" t="str">
        <f>IF(L243="beforeTx",timingTable[[#This Row],[FRT32_val]]-timingTable[[#This Row],[FRT32_trace]],"EMPTY")</f>
        <v>EMPTY</v>
      </c>
      <c r="X243" s="14" t="str">
        <f t="shared" si="42"/>
        <v>EMPTY</v>
      </c>
      <c r="Y243" s="14" t="str">
        <f t="shared" si="43"/>
        <v>EMPTY</v>
      </c>
      <c r="Z243" s="14" t="str">
        <f>IF(AND(P243="beforeRx",O244="afterRx"),J244-timingTable[[#This Row],[FRT32_trace]],"EMPTY")</f>
        <v>EMPTY</v>
      </c>
      <c r="AA243" s="14" t="str">
        <f>IF(AND(timingTable[[#This Row],[txEnd]]="txEnd",Q247="rxStart"),I247-timingTable[[#This Row],[FRT32_val]],"EMPTY")</f>
        <v>EMPTY</v>
      </c>
    </row>
    <row r="244" spans="1:27" x14ac:dyDescent="0.25">
      <c r="A244" s="14" t="s">
        <v>1721</v>
      </c>
      <c r="B244">
        <v>1556339010176</v>
      </c>
      <c r="C244" s="14" t="s">
        <v>5937</v>
      </c>
      <c r="D244">
        <v>124</v>
      </c>
      <c r="E244" s="14" t="s">
        <v>7970</v>
      </c>
      <c r="F244" s="14" t="s">
        <v>5938</v>
      </c>
      <c r="G244" s="14">
        <f>timingTable[[#This Row],[FRT_DEC]]-B243</f>
        <v>1106</v>
      </c>
      <c r="H2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INFO]]))),H243)</f>
        <v>60</v>
      </c>
      <c r="I2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1560848959</v>
      </c>
      <c r="J244" s="14">
        <f>HEX2DEC(RIGHT(timingTable[[#This Row],[FRT_HEX]],MIN(LEN(timingTable[[#This Row],[FRT_HEX]])-2,8)))</f>
        <v>1560849024</v>
      </c>
      <c r="K244" s="14" t="str">
        <f>IF(timingTable[[#This Row],['[TRACECODE']:.1]]=140,"afterTx","")</f>
        <v/>
      </c>
      <c r="L244" s="14" t="str">
        <f t="shared" si="33"/>
        <v/>
      </c>
      <c r="M244" s="14" t="str">
        <f>IF(AND(H244=H243,K243="afterTx",timingTable[[#This Row],['[TRACECODE']:.1]]=6),"dc","")</f>
        <v/>
      </c>
      <c r="N244" s="14" t="str">
        <f t="shared" si="34"/>
        <v/>
      </c>
      <c r="O244" s="14" t="str">
        <f>IF(timingTable[[#This Row],['[TRACECODE']:.1]]=141,"afterRx","")</f>
        <v/>
      </c>
      <c r="P244" s="14" t="str">
        <f t="shared" si="35"/>
        <v/>
      </c>
      <c r="Q244" s="14" t="str">
        <f t="shared" si="36"/>
        <v/>
      </c>
      <c r="R244" s="14" t="str">
        <f t="shared" si="37"/>
        <v/>
      </c>
      <c r="S244" s="14" t="str">
        <f t="shared" si="38"/>
        <v>EMPTY</v>
      </c>
      <c r="T244" s="14" t="str">
        <f t="shared" si="39"/>
        <v>EMPTY</v>
      </c>
      <c r="U244" s="14" t="str">
        <f t="shared" si="40"/>
        <v>EMPTY</v>
      </c>
      <c r="V244" s="14" t="str">
        <f t="shared" si="41"/>
        <v>EMPTY</v>
      </c>
      <c r="W244" s="14" t="str">
        <f>IF(L244="beforeTx",timingTable[[#This Row],[FRT32_val]]-timingTable[[#This Row],[FRT32_trace]],"EMPTY")</f>
        <v>EMPTY</v>
      </c>
      <c r="X244" s="14" t="str">
        <f t="shared" si="42"/>
        <v>EMPTY</v>
      </c>
      <c r="Y244" s="14" t="str">
        <f t="shared" si="43"/>
        <v>EMPTY</v>
      </c>
      <c r="Z244" s="14" t="str">
        <f>IF(AND(P244="beforeRx",O245="afterRx"),J245-timingTable[[#This Row],[FRT32_trace]],"EMPTY")</f>
        <v>EMPTY</v>
      </c>
      <c r="AA244" s="14" t="str">
        <f>IF(AND(timingTable[[#This Row],[txEnd]]="txEnd",Q248="rxStart"),I248-timingTable[[#This Row],[FRT32_val]],"EMPTY")</f>
        <v>EMPTY</v>
      </c>
    </row>
    <row r="245" spans="1:27" x14ac:dyDescent="0.25">
      <c r="A245" s="14" t="s">
        <v>1722</v>
      </c>
      <c r="B245">
        <v>1556339010178</v>
      </c>
      <c r="C245" s="14" t="s">
        <v>5939</v>
      </c>
      <c r="D245">
        <v>124</v>
      </c>
      <c r="E245" s="14" t="s">
        <v>7970</v>
      </c>
      <c r="F245" s="14" t="s">
        <v>3983</v>
      </c>
      <c r="G245" s="14">
        <f>timingTable[[#This Row],[FRT_DEC]]-B244</f>
        <v>2</v>
      </c>
      <c r="H2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INFO]]))),H244)</f>
        <v>60</v>
      </c>
      <c r="I2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45" s="14">
        <f>HEX2DEC(RIGHT(timingTable[[#This Row],[FRT_HEX]],MIN(LEN(timingTable[[#This Row],[FRT_HEX]])-2,8)))</f>
        <v>1560849026</v>
      </c>
      <c r="K245" s="14" t="str">
        <f>IF(timingTable[[#This Row],['[TRACECODE']:.1]]=140,"afterTx","")</f>
        <v/>
      </c>
      <c r="L245" s="14" t="str">
        <f t="shared" si="33"/>
        <v/>
      </c>
      <c r="M245" s="14" t="str">
        <f>IF(AND(H245=H244,K244="afterTx",timingTable[[#This Row],['[TRACECODE']:.1]]=6),"dc","")</f>
        <v/>
      </c>
      <c r="N245" s="14" t="str">
        <f t="shared" si="34"/>
        <v/>
      </c>
      <c r="O245" s="14" t="str">
        <f>IF(timingTable[[#This Row],['[TRACECODE']:.1]]=141,"afterRx","")</f>
        <v/>
      </c>
      <c r="P245" s="14" t="str">
        <f t="shared" si="35"/>
        <v/>
      </c>
      <c r="Q245" s="14" t="str">
        <f t="shared" si="36"/>
        <v/>
      </c>
      <c r="R245" s="14" t="str">
        <f t="shared" si="37"/>
        <v/>
      </c>
      <c r="S245" s="14" t="str">
        <f t="shared" si="38"/>
        <v>EMPTY</v>
      </c>
      <c r="T245" s="14" t="str">
        <f t="shared" si="39"/>
        <v>EMPTY</v>
      </c>
      <c r="U245" s="14" t="str">
        <f t="shared" si="40"/>
        <v>EMPTY</v>
      </c>
      <c r="V245" s="14" t="str">
        <f t="shared" si="41"/>
        <v>EMPTY</v>
      </c>
      <c r="W245" s="14" t="str">
        <f>IF(L245="beforeTx",timingTable[[#This Row],[FRT32_val]]-timingTable[[#This Row],[FRT32_trace]],"EMPTY")</f>
        <v>EMPTY</v>
      </c>
      <c r="X245" s="14" t="str">
        <f t="shared" si="42"/>
        <v>EMPTY</v>
      </c>
      <c r="Y245" s="14" t="str">
        <f t="shared" si="43"/>
        <v>EMPTY</v>
      </c>
      <c r="Z245" s="14" t="str">
        <f>IF(AND(P245="beforeRx",O246="afterRx"),J246-timingTable[[#This Row],[FRT32_trace]],"EMPTY")</f>
        <v>EMPTY</v>
      </c>
      <c r="AA245" s="14" t="str">
        <f>IF(AND(timingTable[[#This Row],[txEnd]]="txEnd",Q249="rxStart"),I249-timingTable[[#This Row],[FRT32_val]],"EMPTY")</f>
        <v>EMPTY</v>
      </c>
    </row>
    <row r="246" spans="1:27" x14ac:dyDescent="0.25">
      <c r="A246" s="14" t="s">
        <v>1730</v>
      </c>
      <c r="B246">
        <v>1556339010303</v>
      </c>
      <c r="C246" s="14" t="s">
        <v>5949</v>
      </c>
      <c r="D246">
        <v>129</v>
      </c>
      <c r="E246" s="14" t="s">
        <v>3734</v>
      </c>
      <c r="F246" s="14" t="s">
        <v>5950</v>
      </c>
      <c r="G246" s="14">
        <f>timingTable[[#This Row],[FRT_DEC]]-B245</f>
        <v>125</v>
      </c>
      <c r="H2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INFO]]))),H245)</f>
        <v>60</v>
      </c>
      <c r="I2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1560850359</v>
      </c>
      <c r="J246" s="14">
        <f>HEX2DEC(RIGHT(timingTable[[#This Row],[FRT_HEX]],MIN(LEN(timingTable[[#This Row],[FRT_HEX]])-2,8)))</f>
        <v>1560849151</v>
      </c>
      <c r="K246" s="14" t="str">
        <f>IF(timingTable[[#This Row],['[TRACECODE']:.1]]=140,"afterTx","")</f>
        <v/>
      </c>
      <c r="L246" s="14" t="str">
        <f t="shared" si="33"/>
        <v>beforeTx</v>
      </c>
      <c r="M246" s="14" t="str">
        <f>IF(AND(H246=H245,K245="afterTx",timingTable[[#This Row],['[TRACECODE']:.1]]=6),"dc","")</f>
        <v/>
      </c>
      <c r="N246" s="14" t="str">
        <f t="shared" si="34"/>
        <v/>
      </c>
      <c r="O246" s="14" t="str">
        <f>IF(timingTable[[#This Row],['[TRACECODE']:.1]]=141,"afterRx","")</f>
        <v/>
      </c>
      <c r="P246" s="14" t="str">
        <f t="shared" si="35"/>
        <v/>
      </c>
      <c r="Q246" s="14" t="str">
        <f t="shared" si="36"/>
        <v/>
      </c>
      <c r="R246" s="14" t="str">
        <f t="shared" si="37"/>
        <v/>
      </c>
      <c r="S246" s="14">
        <f t="shared" si="38"/>
        <v>723</v>
      </c>
      <c r="T246" s="14" t="str">
        <f t="shared" si="39"/>
        <v>EMPTY</v>
      </c>
      <c r="U246" s="14" t="str">
        <f t="shared" si="40"/>
        <v>EMPTY</v>
      </c>
      <c r="V246" s="14" t="str">
        <f t="shared" si="41"/>
        <v>EMPTY</v>
      </c>
      <c r="W246" s="14">
        <f>IF(L246="beforeTx",timingTable[[#This Row],[FRT32_val]]-timingTable[[#This Row],[FRT32_trace]],"EMPTY")</f>
        <v>1208</v>
      </c>
      <c r="X246" s="14">
        <f t="shared" si="42"/>
        <v>1222</v>
      </c>
      <c r="Y246" s="14" t="str">
        <f t="shared" si="43"/>
        <v>EMPTY</v>
      </c>
      <c r="Z246" s="14" t="str">
        <f>IF(AND(P246="beforeRx",O247="afterRx"),J247-timingTable[[#This Row],[FRT32_trace]],"EMPTY")</f>
        <v>EMPTY</v>
      </c>
      <c r="AA246" s="14" t="str">
        <f>IF(AND(timingTable[[#This Row],[txEnd]]="txEnd",Q250="rxStart"),I250-timingTable[[#This Row],[FRT32_val]],"EMPTY")</f>
        <v>EMPTY</v>
      </c>
    </row>
    <row r="247" spans="1:27" x14ac:dyDescent="0.25">
      <c r="A247" s="14" t="s">
        <v>1731</v>
      </c>
      <c r="B247">
        <v>1556339010305</v>
      </c>
      <c r="C247" s="14" t="s">
        <v>5951</v>
      </c>
      <c r="D247">
        <v>129</v>
      </c>
      <c r="E247" s="14" t="s">
        <v>3734</v>
      </c>
      <c r="F247" s="14" t="s">
        <v>3986</v>
      </c>
      <c r="G247" s="14">
        <f>timingTable[[#This Row],[FRT_DEC]]-B246</f>
        <v>2</v>
      </c>
      <c r="H2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INFO]]))),H246)</f>
        <v>60</v>
      </c>
      <c r="I2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47" s="14">
        <f>HEX2DEC(RIGHT(timingTable[[#This Row],[FRT_HEX]],MIN(LEN(timingTable[[#This Row],[FRT_HEX]])-2,8)))</f>
        <v>1560849153</v>
      </c>
      <c r="K247" s="14" t="str">
        <f>IF(timingTable[[#This Row],['[TRACECODE']:.1]]=140,"afterTx","")</f>
        <v/>
      </c>
      <c r="L247" s="14" t="str">
        <f t="shared" si="33"/>
        <v/>
      </c>
      <c r="M247" s="14" t="str">
        <f>IF(AND(H247=H246,K246="afterTx",timingTable[[#This Row],['[TRACECODE']:.1]]=6),"dc","")</f>
        <v/>
      </c>
      <c r="N247" s="14" t="str">
        <f t="shared" si="34"/>
        <v/>
      </c>
      <c r="O247" s="14" t="str">
        <f>IF(timingTable[[#This Row],['[TRACECODE']:.1]]=141,"afterRx","")</f>
        <v/>
      </c>
      <c r="P247" s="14" t="str">
        <f t="shared" si="35"/>
        <v/>
      </c>
      <c r="Q247" s="14" t="str">
        <f t="shared" si="36"/>
        <v/>
      </c>
      <c r="R247" s="14" t="str">
        <f t="shared" si="37"/>
        <v/>
      </c>
      <c r="S247" s="14" t="str">
        <f t="shared" si="38"/>
        <v>EMPTY</v>
      </c>
      <c r="T247" s="14" t="str">
        <f t="shared" si="39"/>
        <v>EMPTY</v>
      </c>
      <c r="U247" s="14" t="str">
        <f t="shared" si="40"/>
        <v>EMPTY</v>
      </c>
      <c r="V247" s="14" t="str">
        <f t="shared" si="41"/>
        <v>EMPTY</v>
      </c>
      <c r="W247" s="14" t="str">
        <f>IF(L247="beforeTx",timingTable[[#This Row],[FRT32_val]]-timingTable[[#This Row],[FRT32_trace]],"EMPTY")</f>
        <v>EMPTY</v>
      </c>
      <c r="X247" s="14" t="str">
        <f t="shared" si="42"/>
        <v>EMPTY</v>
      </c>
      <c r="Y247" s="14" t="str">
        <f t="shared" si="43"/>
        <v>EMPTY</v>
      </c>
      <c r="Z247" s="14" t="str">
        <f>IF(AND(P247="beforeRx",O248="afterRx"),J248-timingTable[[#This Row],[FRT32_trace]],"EMPTY")</f>
        <v>EMPTY</v>
      </c>
      <c r="AA247" s="14" t="str">
        <f>IF(AND(timingTable[[#This Row],[txEnd]]="txEnd",Q251="rxStart"),I251-timingTable[[#This Row],[FRT32_val]],"EMPTY")</f>
        <v>EMPTY</v>
      </c>
    </row>
    <row r="248" spans="1:27" x14ac:dyDescent="0.25">
      <c r="A248" s="14" t="s">
        <v>1732</v>
      </c>
      <c r="B248">
        <v>1556339011525</v>
      </c>
      <c r="C248" s="14" t="s">
        <v>5952</v>
      </c>
      <c r="D248">
        <v>140</v>
      </c>
      <c r="E248" s="14" t="s">
        <v>1107</v>
      </c>
      <c r="F248" s="14" t="s">
        <v>5953</v>
      </c>
      <c r="G248" s="14">
        <f>timingTable[[#This Row],[FRT_DEC]]-B247</f>
        <v>1220</v>
      </c>
      <c r="H2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INFO]]))),H247)</f>
        <v>60</v>
      </c>
      <c r="I24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48" s="14">
        <f>HEX2DEC(RIGHT(timingTable[[#This Row],[FRT_HEX]],MIN(LEN(timingTable[[#This Row],[FRT_HEX]])-2,8)))</f>
        <v>1560850373</v>
      </c>
      <c r="K248" s="14" t="str">
        <f>IF(timingTable[[#This Row],['[TRACECODE']:.1]]=140,"afterTx","")</f>
        <v>afterTx</v>
      </c>
      <c r="L248" s="14" t="str">
        <f t="shared" si="33"/>
        <v/>
      </c>
      <c r="M248" s="14" t="str">
        <f>IF(AND(H248=H247,K247="afterTx",timingTable[[#This Row],['[TRACECODE']:.1]]=6),"dc","")</f>
        <v/>
      </c>
      <c r="N248" s="14" t="str">
        <f t="shared" si="34"/>
        <v/>
      </c>
      <c r="O248" s="14" t="str">
        <f>IF(timingTable[[#This Row],['[TRACECODE']:.1]]=141,"afterRx","")</f>
        <v/>
      </c>
      <c r="P248" s="14" t="str">
        <f t="shared" si="35"/>
        <v/>
      </c>
      <c r="Q248" s="14" t="str">
        <f t="shared" si="36"/>
        <v/>
      </c>
      <c r="R248" s="14" t="str">
        <f t="shared" si="37"/>
        <v/>
      </c>
      <c r="S248" s="14" t="str">
        <f t="shared" si="38"/>
        <v>EMPTY</v>
      </c>
      <c r="T248" s="14" t="str">
        <f t="shared" si="39"/>
        <v>EMPTY</v>
      </c>
      <c r="U248" s="14" t="str">
        <f t="shared" si="40"/>
        <v>EMPTY</v>
      </c>
      <c r="V248" s="14" t="str">
        <f t="shared" si="41"/>
        <v>EMPTY</v>
      </c>
      <c r="W248" s="14" t="str">
        <f>IF(L248="beforeTx",timingTable[[#This Row],[FRT32_val]]-timingTable[[#This Row],[FRT32_trace]],"EMPTY")</f>
        <v>EMPTY</v>
      </c>
      <c r="X248" s="14" t="str">
        <f t="shared" si="42"/>
        <v>EMPTY</v>
      </c>
      <c r="Y248" s="14" t="str">
        <f t="shared" si="43"/>
        <v>EMPTY</v>
      </c>
      <c r="Z248" s="14" t="str">
        <f>IF(AND(P248="beforeRx",O249="afterRx"),J249-timingTable[[#This Row],[FRT32_trace]],"EMPTY")</f>
        <v>EMPTY</v>
      </c>
      <c r="AA248" s="14" t="str">
        <f>IF(AND(timingTable[[#This Row],[txEnd]]="txEnd",Q252="rxStart"),I252-timingTable[[#This Row],[FRT32_val]],"EMPTY")</f>
        <v>EMPTY</v>
      </c>
    </row>
    <row r="249" spans="1:27" x14ac:dyDescent="0.25">
      <c r="A249" s="14" t="s">
        <v>1735</v>
      </c>
      <c r="B249">
        <v>1556339012853</v>
      </c>
      <c r="C249" s="14" t="s">
        <v>5956</v>
      </c>
      <c r="D249">
        <v>6</v>
      </c>
      <c r="E249" s="14" t="s">
        <v>1108</v>
      </c>
      <c r="F249" s="14" t="s">
        <v>5957</v>
      </c>
      <c r="G249" s="14">
        <f>timingTable[[#This Row],[FRT_DEC]]-B248</f>
        <v>1328</v>
      </c>
      <c r="H2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INFO]]))),H248)</f>
        <v>60</v>
      </c>
      <c r="I2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1560851082</v>
      </c>
      <c r="J249" s="14">
        <f>HEX2DEC(RIGHT(timingTable[[#This Row],[FRT_HEX]],MIN(LEN(timingTable[[#This Row],[FRT_HEX]])-2,8)))</f>
        <v>1560851701</v>
      </c>
      <c r="K249" s="14" t="str">
        <f>IF(timingTable[[#This Row],['[TRACECODE']:.1]]=140,"afterTx","")</f>
        <v/>
      </c>
      <c r="L249" s="14" t="str">
        <f t="shared" si="33"/>
        <v/>
      </c>
      <c r="M249" s="14" t="str">
        <f>IF(AND(H249=H248,K248="afterTx",timingTable[[#This Row],['[TRACECODE']:.1]]=6),"dc","")</f>
        <v>dc</v>
      </c>
      <c r="N249" s="14" t="str">
        <f t="shared" si="34"/>
        <v/>
      </c>
      <c r="O249" s="14" t="str">
        <f>IF(timingTable[[#This Row],['[TRACECODE']:.1]]=141,"afterRx","")</f>
        <v/>
      </c>
      <c r="P249" s="14" t="str">
        <f t="shared" si="35"/>
        <v/>
      </c>
      <c r="Q249" s="14" t="str">
        <f t="shared" si="36"/>
        <v/>
      </c>
      <c r="R249" s="14" t="str">
        <f t="shared" si="37"/>
        <v/>
      </c>
      <c r="S249" s="14" t="str">
        <f t="shared" si="38"/>
        <v>EMPTY</v>
      </c>
      <c r="T249" s="14" t="str">
        <f t="shared" si="39"/>
        <v>EMPTY</v>
      </c>
      <c r="U249" s="14" t="str">
        <f t="shared" si="40"/>
        <v>EMPTY</v>
      </c>
      <c r="V249" s="14" t="str">
        <f t="shared" si="41"/>
        <v>EMPTY</v>
      </c>
      <c r="W249" s="14" t="str">
        <f>IF(L249="beforeTx",timingTable[[#This Row],[FRT32_val]]-timingTable[[#This Row],[FRT32_trace]],"EMPTY")</f>
        <v>EMPTY</v>
      </c>
      <c r="X249" s="14" t="str">
        <f t="shared" si="42"/>
        <v>EMPTY</v>
      </c>
      <c r="Y249" s="14" t="str">
        <f t="shared" si="43"/>
        <v>EMPTY</v>
      </c>
      <c r="Z249" s="14" t="str">
        <f>IF(AND(P249="beforeRx",O250="afterRx"),J250-timingTable[[#This Row],[FRT32_trace]],"EMPTY")</f>
        <v>EMPTY</v>
      </c>
      <c r="AA249" s="14" t="str">
        <f>IF(AND(timingTable[[#This Row],[txEnd]]="txEnd",Q253="rxStart"),I253-timingTable[[#This Row],[FRT32_val]],"EMPTY")</f>
        <v>EMPTY</v>
      </c>
    </row>
    <row r="250" spans="1:27" x14ac:dyDescent="0.25">
      <c r="A250" s="14" t="s">
        <v>1911</v>
      </c>
      <c r="B250">
        <v>1556339012856</v>
      </c>
      <c r="C250" s="14" t="s">
        <v>5958</v>
      </c>
      <c r="D250">
        <v>6</v>
      </c>
      <c r="E250" s="14" t="s">
        <v>1108</v>
      </c>
      <c r="F250" s="14" t="s">
        <v>3987</v>
      </c>
      <c r="G250" s="14">
        <f>timingTable[[#This Row],[FRT_DEC]]-B249</f>
        <v>3</v>
      </c>
      <c r="H2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INFO]]))),H249)</f>
        <v>60</v>
      </c>
      <c r="I2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50" s="14">
        <f>HEX2DEC(RIGHT(timingTable[[#This Row],[FRT_HEX]],MIN(LEN(timingTable[[#This Row],[FRT_HEX]])-2,8)))</f>
        <v>1560851704</v>
      </c>
      <c r="K250" s="14" t="str">
        <f>IF(timingTable[[#This Row],['[TRACECODE']:.1]]=140,"afterTx","")</f>
        <v/>
      </c>
      <c r="L250" s="14" t="str">
        <f t="shared" si="33"/>
        <v/>
      </c>
      <c r="M250" s="14" t="str">
        <f>IF(AND(H250=H249,K249="afterTx",timingTable[[#This Row],['[TRACECODE']:.1]]=6),"dc","")</f>
        <v/>
      </c>
      <c r="N250" s="14" t="str">
        <f t="shared" si="34"/>
        <v/>
      </c>
      <c r="O250" s="14" t="str">
        <f>IF(timingTable[[#This Row],['[TRACECODE']:.1]]=141,"afterRx","")</f>
        <v/>
      </c>
      <c r="P250" s="14" t="str">
        <f t="shared" si="35"/>
        <v/>
      </c>
      <c r="Q250" s="14" t="str">
        <f t="shared" si="36"/>
        <v/>
      </c>
      <c r="R250" s="14" t="str">
        <f t="shared" si="37"/>
        <v/>
      </c>
      <c r="S250" s="14" t="str">
        <f t="shared" si="38"/>
        <v>EMPTY</v>
      </c>
      <c r="T250" s="14" t="str">
        <f t="shared" si="39"/>
        <v>EMPTY</v>
      </c>
      <c r="U250" s="14" t="str">
        <f t="shared" si="40"/>
        <v>EMPTY</v>
      </c>
      <c r="V250" s="14" t="str">
        <f t="shared" si="41"/>
        <v>EMPTY</v>
      </c>
      <c r="W250" s="14" t="str">
        <f>IF(L250="beforeTx",timingTable[[#This Row],[FRT32_val]]-timingTable[[#This Row],[FRT32_trace]],"EMPTY")</f>
        <v>EMPTY</v>
      </c>
      <c r="X250" s="14" t="str">
        <f t="shared" si="42"/>
        <v>EMPTY</v>
      </c>
      <c r="Y250" s="14" t="str">
        <f t="shared" si="43"/>
        <v>EMPTY</v>
      </c>
      <c r="Z250" s="14" t="str">
        <f>IF(AND(P250="beforeRx",O251="afterRx"),J251-timingTable[[#This Row],[FRT32_trace]],"EMPTY")</f>
        <v>EMPTY</v>
      </c>
      <c r="AA250" s="14" t="str">
        <f>IF(AND(timingTable[[#This Row],[txEnd]]="txEnd",Q254="rxStart"),I254-timingTable[[#This Row],[FRT32_val]],"EMPTY")</f>
        <v>EMPTY</v>
      </c>
    </row>
    <row r="251" spans="1:27" x14ac:dyDescent="0.25">
      <c r="A251" s="14" t="s">
        <v>1736</v>
      </c>
      <c r="B251">
        <v>1556339012859</v>
      </c>
      <c r="C251" s="14" t="s">
        <v>5959</v>
      </c>
      <c r="D251">
        <v>122</v>
      </c>
      <c r="E251" s="14" t="s">
        <v>7968</v>
      </c>
      <c r="F251" s="14" t="s">
        <v>5960</v>
      </c>
      <c r="G251" s="14">
        <f>timingTable[[#This Row],[FRT_DEC]]-B250</f>
        <v>3</v>
      </c>
      <c r="H2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INFO]]))),H250)</f>
        <v>60</v>
      </c>
      <c r="I2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1560851700</v>
      </c>
      <c r="J251" s="14">
        <f>HEX2DEC(RIGHT(timingTable[[#This Row],[FRT_HEX]],MIN(LEN(timingTable[[#This Row],[FRT_HEX]])-2,8)))</f>
        <v>1560851707</v>
      </c>
      <c r="K251" s="14" t="str">
        <f>IF(timingTable[[#This Row],['[TRACECODE']:.1]]=140,"afterTx","")</f>
        <v/>
      </c>
      <c r="L251" s="14" t="str">
        <f t="shared" si="33"/>
        <v/>
      </c>
      <c r="M251" s="14" t="str">
        <f>IF(AND(H251=H250,K250="afterTx",timingTable[[#This Row],['[TRACECODE']:.1]]=6),"dc","")</f>
        <v/>
      </c>
      <c r="N251" s="14" t="str">
        <f t="shared" si="34"/>
        <v>txEnd</v>
      </c>
      <c r="O251" s="14" t="str">
        <f>IF(timingTable[[#This Row],['[TRACECODE']:.1]]=141,"afterRx","")</f>
        <v/>
      </c>
      <c r="P251" s="14" t="str">
        <f t="shared" si="35"/>
        <v/>
      </c>
      <c r="Q251" s="14" t="str">
        <f t="shared" si="36"/>
        <v/>
      </c>
      <c r="R251" s="14" t="str">
        <f t="shared" si="37"/>
        <v/>
      </c>
      <c r="S251" s="14" t="str">
        <f t="shared" si="38"/>
        <v>EMPTY</v>
      </c>
      <c r="T251" s="14">
        <f t="shared" si="39"/>
        <v>778</v>
      </c>
      <c r="U251" s="14" t="str">
        <f t="shared" si="40"/>
        <v>EMPTY</v>
      </c>
      <c r="V251" s="14" t="str">
        <f t="shared" si="41"/>
        <v>EMPTY</v>
      </c>
      <c r="W251" s="14" t="str">
        <f>IF(L251="beforeTx",timingTable[[#This Row],[FRT32_val]]-timingTable[[#This Row],[FRT32_trace]],"EMPTY")</f>
        <v>EMPTY</v>
      </c>
      <c r="X251" s="14" t="str">
        <f t="shared" si="42"/>
        <v>EMPTY</v>
      </c>
      <c r="Y251" s="14" t="str">
        <f t="shared" si="43"/>
        <v>EMPTY</v>
      </c>
      <c r="Z251" s="14" t="str">
        <f>IF(AND(P251="beforeRx",O252="afterRx"),J252-timingTable[[#This Row],[FRT32_trace]],"EMPTY")</f>
        <v>EMPTY</v>
      </c>
      <c r="AA251" s="14">
        <f>IF(AND(timingTable[[#This Row],[txEnd]]="txEnd",Q255="rxStart"),I255-timingTable[[#This Row],[FRT32_val]],"EMPTY")</f>
        <v>1698</v>
      </c>
    </row>
    <row r="252" spans="1:27" x14ac:dyDescent="0.25">
      <c r="A252" s="14" t="s">
        <v>1737</v>
      </c>
      <c r="B252">
        <v>1556339012862</v>
      </c>
      <c r="C252" s="14" t="s">
        <v>5961</v>
      </c>
      <c r="D252">
        <v>122</v>
      </c>
      <c r="E252" s="14" t="s">
        <v>7968</v>
      </c>
      <c r="F252" s="14" t="s">
        <v>3988</v>
      </c>
      <c r="G252" s="14">
        <f>timingTable[[#This Row],[FRT_DEC]]-B251</f>
        <v>3</v>
      </c>
      <c r="H2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INFO]]))),H251)</f>
        <v>60</v>
      </c>
      <c r="I2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52" s="14">
        <f>HEX2DEC(RIGHT(timingTable[[#This Row],[FRT_HEX]],MIN(LEN(timingTable[[#This Row],[FRT_HEX]])-2,8)))</f>
        <v>1560851710</v>
      </c>
      <c r="K252" s="14" t="str">
        <f>IF(timingTable[[#This Row],['[TRACECODE']:.1]]=140,"afterTx","")</f>
        <v/>
      </c>
      <c r="L252" s="14" t="str">
        <f t="shared" si="33"/>
        <v/>
      </c>
      <c r="M252" s="14" t="str">
        <f>IF(AND(H252=H251,K251="afterTx",timingTable[[#This Row],['[TRACECODE']:.1]]=6),"dc","")</f>
        <v/>
      </c>
      <c r="N252" s="14" t="str">
        <f t="shared" si="34"/>
        <v/>
      </c>
      <c r="O252" s="14" t="str">
        <f>IF(timingTable[[#This Row],['[TRACECODE']:.1]]=141,"afterRx","")</f>
        <v/>
      </c>
      <c r="P252" s="14" t="str">
        <f t="shared" si="35"/>
        <v/>
      </c>
      <c r="Q252" s="14" t="str">
        <f t="shared" si="36"/>
        <v/>
      </c>
      <c r="R252" s="14" t="str">
        <f t="shared" si="37"/>
        <v/>
      </c>
      <c r="S252" s="14" t="str">
        <f t="shared" si="38"/>
        <v>EMPTY</v>
      </c>
      <c r="T252" s="14" t="str">
        <f t="shared" si="39"/>
        <v>EMPTY</v>
      </c>
      <c r="U252" s="14" t="str">
        <f t="shared" si="40"/>
        <v>EMPTY</v>
      </c>
      <c r="V252" s="14" t="str">
        <f t="shared" si="41"/>
        <v>EMPTY</v>
      </c>
      <c r="W252" s="14" t="str">
        <f>IF(L252="beforeTx",timingTable[[#This Row],[FRT32_val]]-timingTable[[#This Row],[FRT32_trace]],"EMPTY")</f>
        <v>EMPTY</v>
      </c>
      <c r="X252" s="14" t="str">
        <f t="shared" si="42"/>
        <v>EMPTY</v>
      </c>
      <c r="Y252" s="14" t="str">
        <f t="shared" si="43"/>
        <v>EMPTY</v>
      </c>
      <c r="Z252" s="14" t="str">
        <f>IF(AND(P252="beforeRx",O253="afterRx"),J253-timingTable[[#This Row],[FRT32_trace]],"EMPTY")</f>
        <v>EMPTY</v>
      </c>
      <c r="AA252" s="14" t="str">
        <f>IF(AND(timingTable[[#This Row],[txEnd]]="txEnd",Q256="rxStart"),I256-timingTable[[#This Row],[FRT32_val]],"EMPTY")</f>
        <v>EMPTY</v>
      </c>
    </row>
    <row r="253" spans="1:27" x14ac:dyDescent="0.25">
      <c r="A253" s="14" t="s">
        <v>1747</v>
      </c>
      <c r="B253">
        <v>1556339013476</v>
      </c>
      <c r="C253" s="14" t="s">
        <v>5972</v>
      </c>
      <c r="D253">
        <v>130</v>
      </c>
      <c r="E253" s="14" t="s">
        <v>3735</v>
      </c>
      <c r="F253" s="14" t="s">
        <v>5973</v>
      </c>
      <c r="G253" s="14">
        <f>timingTable[[#This Row],[FRT_DEC]]-B252</f>
        <v>614</v>
      </c>
      <c r="H2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INFO]]))),H252)</f>
        <v>60</v>
      </c>
      <c r="I2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1245231</v>
      </c>
      <c r="J253" s="14">
        <f>HEX2DEC(RIGHT(timingTable[[#This Row],[FRT_HEX]],MIN(LEN(timingTable[[#This Row],[FRT_HEX]])-2,8)))</f>
        <v>1560852324</v>
      </c>
      <c r="K253" s="14" t="str">
        <f>IF(timingTable[[#This Row],['[TRACECODE']:.1]]=140,"afterTx","")</f>
        <v/>
      </c>
      <c r="L253" s="14" t="str">
        <f t="shared" si="33"/>
        <v/>
      </c>
      <c r="M253" s="14" t="str">
        <f>IF(AND(H253=H252,K252="afterTx",timingTable[[#This Row],['[TRACECODE']:.1]]=6),"dc","")</f>
        <v/>
      </c>
      <c r="N253" s="14" t="str">
        <f t="shared" si="34"/>
        <v/>
      </c>
      <c r="O253" s="14" t="str">
        <f>IF(timingTable[[#This Row],['[TRACECODE']:.1]]=141,"afterRx","")</f>
        <v/>
      </c>
      <c r="P253" s="14" t="str">
        <f t="shared" si="35"/>
        <v>beforeRx</v>
      </c>
      <c r="Q253" s="14" t="str">
        <f t="shared" si="36"/>
        <v/>
      </c>
      <c r="R253" s="14" t="str">
        <f t="shared" si="37"/>
        <v/>
      </c>
      <c r="S253" s="14" t="str">
        <f t="shared" si="38"/>
        <v>EMPTY</v>
      </c>
      <c r="T253" s="14" t="str">
        <f t="shared" si="39"/>
        <v>EMPTY</v>
      </c>
      <c r="U253" s="14" t="str">
        <f t="shared" si="40"/>
        <v>EMPTY</v>
      </c>
      <c r="V253" s="14" t="str">
        <f t="shared" si="41"/>
        <v>EMPTY</v>
      </c>
      <c r="W253" s="14" t="str">
        <f>IF(L253="beforeTx",timingTable[[#This Row],[FRT32_val]]-timingTable[[#This Row],[FRT32_trace]],"EMPTY")</f>
        <v>EMPTY</v>
      </c>
      <c r="X253" s="14" t="str">
        <f t="shared" si="42"/>
        <v>EMPTY</v>
      </c>
      <c r="Y253" s="14" t="str">
        <f t="shared" si="43"/>
        <v>EMPTY</v>
      </c>
      <c r="Z253" s="14">
        <f>IF(AND(P253="beforeRx",O254="afterRx"),J254-timingTable[[#This Row],[FRT32_trace]],"EMPTY")</f>
        <v>154</v>
      </c>
      <c r="AA253" s="14" t="str">
        <f>IF(AND(timingTable[[#This Row],[txEnd]]="txEnd",Q257="rxStart"),I257-timingTable[[#This Row],[FRT32_val]],"EMPTY")</f>
        <v>EMPTY</v>
      </c>
    </row>
    <row r="254" spans="1:27" x14ac:dyDescent="0.25">
      <c r="A254" s="14" t="s">
        <v>1748</v>
      </c>
      <c r="B254">
        <v>1556339013630</v>
      </c>
      <c r="C254" s="14" t="s">
        <v>5974</v>
      </c>
      <c r="D254">
        <v>141</v>
      </c>
      <c r="E254" s="14" t="s">
        <v>1109</v>
      </c>
      <c r="F254" s="14" t="s">
        <v>5975</v>
      </c>
      <c r="G254" s="14">
        <f>timingTable[[#This Row],[FRT_DEC]]-B253</f>
        <v>154</v>
      </c>
      <c r="H2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INFO]]))),H253)</f>
        <v>60</v>
      </c>
      <c r="I25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54" s="14">
        <f>HEX2DEC(RIGHT(timingTable[[#This Row],[FRT_HEX]],MIN(LEN(timingTable[[#This Row],[FRT_HEX]])-2,8)))</f>
        <v>1560852478</v>
      </c>
      <c r="K254" s="14" t="str">
        <f>IF(timingTable[[#This Row],['[TRACECODE']:.1]]=140,"afterTx","")</f>
        <v/>
      </c>
      <c r="L254" s="14" t="str">
        <f t="shared" si="33"/>
        <v/>
      </c>
      <c r="M254" s="14" t="str">
        <f>IF(AND(H254=H253,K253="afterTx",timingTable[[#This Row],['[TRACECODE']:.1]]=6),"dc","")</f>
        <v/>
      </c>
      <c r="N254" s="14" t="str">
        <f t="shared" si="34"/>
        <v/>
      </c>
      <c r="O254" s="14" t="str">
        <f>IF(timingTable[[#This Row],['[TRACECODE']:.1]]=141,"afterRx","")</f>
        <v>afterRx</v>
      </c>
      <c r="P254" s="14" t="str">
        <f t="shared" si="35"/>
        <v/>
      </c>
      <c r="Q254" s="14" t="str">
        <f t="shared" si="36"/>
        <v/>
      </c>
      <c r="R254" s="14" t="str">
        <f t="shared" si="37"/>
        <v/>
      </c>
      <c r="S254" s="14" t="str">
        <f t="shared" si="38"/>
        <v>EMPTY</v>
      </c>
      <c r="T254" s="14" t="str">
        <f t="shared" si="39"/>
        <v>EMPTY</v>
      </c>
      <c r="U254" s="14" t="str">
        <f t="shared" si="40"/>
        <v>EMPTY</v>
      </c>
      <c r="V254" s="14" t="str">
        <f t="shared" si="41"/>
        <v>EMPTY</v>
      </c>
      <c r="W254" s="14" t="str">
        <f>IF(L254="beforeTx",timingTable[[#This Row],[FRT32_val]]-timingTable[[#This Row],[FRT32_trace]],"EMPTY")</f>
        <v>EMPTY</v>
      </c>
      <c r="X254" s="14" t="str">
        <f t="shared" si="42"/>
        <v>EMPTY</v>
      </c>
      <c r="Y254" s="14" t="str">
        <f t="shared" si="43"/>
        <v>EMPTY</v>
      </c>
      <c r="Z254" s="14" t="str">
        <f>IF(AND(P254="beforeRx",O255="afterRx"),J255-timingTable[[#This Row],[FRT32_trace]],"EMPTY")</f>
        <v>EMPTY</v>
      </c>
      <c r="AA254" s="14" t="str">
        <f>IF(AND(timingTable[[#This Row],[txEnd]]="txEnd",Q258="rxStart"),I258-timingTable[[#This Row],[FRT32_val]],"EMPTY")</f>
        <v>EMPTY</v>
      </c>
    </row>
    <row r="255" spans="1:27" x14ac:dyDescent="0.25">
      <c r="A255" s="14" t="s">
        <v>1755</v>
      </c>
      <c r="B255">
        <v>1556339014952</v>
      </c>
      <c r="C255" s="14" t="s">
        <v>5982</v>
      </c>
      <c r="D255">
        <v>123</v>
      </c>
      <c r="E255" s="14" t="s">
        <v>7969</v>
      </c>
      <c r="F255" s="14" t="s">
        <v>5983</v>
      </c>
      <c r="G255" s="14">
        <f>timingTable[[#This Row],[FRT_DEC]]-B254</f>
        <v>1322</v>
      </c>
      <c r="H2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INFO]]))),H254)</f>
        <v>60</v>
      </c>
      <c r="I2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1560853398</v>
      </c>
      <c r="J255" s="14">
        <f>HEX2DEC(RIGHT(timingTable[[#This Row],[FRT_HEX]],MIN(LEN(timingTable[[#This Row],[FRT_HEX]])-2,8)))</f>
        <v>1560853800</v>
      </c>
      <c r="K255" s="14" t="str">
        <f>IF(timingTable[[#This Row],['[TRACECODE']:.1]]=140,"afterTx","")</f>
        <v/>
      </c>
      <c r="L255" s="14" t="str">
        <f t="shared" si="33"/>
        <v/>
      </c>
      <c r="M255" s="14" t="str">
        <f>IF(AND(H255=H254,K254="afterTx",timingTable[[#This Row],['[TRACECODE']:.1]]=6),"dc","")</f>
        <v/>
      </c>
      <c r="N255" s="14" t="str">
        <f t="shared" si="34"/>
        <v/>
      </c>
      <c r="O255" s="14" t="str">
        <f>IF(timingTable[[#This Row],['[TRACECODE']:.1]]=141,"afterRx","")</f>
        <v/>
      </c>
      <c r="P255" s="14" t="str">
        <f t="shared" si="35"/>
        <v/>
      </c>
      <c r="Q255" s="14" t="str">
        <f t="shared" si="36"/>
        <v>rxStart</v>
      </c>
      <c r="R255" s="14" t="str">
        <f t="shared" si="37"/>
        <v/>
      </c>
      <c r="S255" s="14" t="str">
        <f t="shared" si="38"/>
        <v>EMPTY</v>
      </c>
      <c r="T255" s="14" t="str">
        <f t="shared" si="39"/>
        <v>EMPTY</v>
      </c>
      <c r="U255" s="14" t="str">
        <f t="shared" si="40"/>
        <v>EMPTY</v>
      </c>
      <c r="V255" s="14" t="str">
        <f t="shared" si="41"/>
        <v>EMPTY</v>
      </c>
      <c r="W255" s="14" t="str">
        <f>IF(L255="beforeTx",timingTable[[#This Row],[FRT32_val]]-timingTable[[#This Row],[FRT32_trace]],"EMPTY")</f>
        <v>EMPTY</v>
      </c>
      <c r="X255" s="14" t="str">
        <f t="shared" si="42"/>
        <v>EMPTY</v>
      </c>
      <c r="Y255" s="14" t="str">
        <f t="shared" si="43"/>
        <v>EMPTY</v>
      </c>
      <c r="Z255" s="14" t="str">
        <f>IF(AND(P255="beforeRx",O256="afterRx"),J256-timingTable[[#This Row],[FRT32_trace]],"EMPTY")</f>
        <v>EMPTY</v>
      </c>
      <c r="AA255" s="14" t="str">
        <f>IF(AND(timingTable[[#This Row],[txEnd]]="txEnd",Q259="rxStart"),I259-timingTable[[#This Row],[FRT32_val]],"EMPTY")</f>
        <v>EMPTY</v>
      </c>
    </row>
    <row r="256" spans="1:27" x14ac:dyDescent="0.25">
      <c r="A256" s="14" t="s">
        <v>1756</v>
      </c>
      <c r="B256">
        <v>1556339014954</v>
      </c>
      <c r="C256" s="14" t="s">
        <v>5984</v>
      </c>
      <c r="D256">
        <v>123</v>
      </c>
      <c r="E256" s="14" t="s">
        <v>7969</v>
      </c>
      <c r="F256" s="14" t="s">
        <v>3982</v>
      </c>
      <c r="G256" s="14">
        <f>timingTable[[#This Row],[FRT_DEC]]-B255</f>
        <v>2</v>
      </c>
      <c r="H2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INFO]]))),H255)</f>
        <v>60</v>
      </c>
      <c r="I2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56" s="14">
        <f>HEX2DEC(RIGHT(timingTable[[#This Row],[FRT_HEX]],MIN(LEN(timingTable[[#This Row],[FRT_HEX]])-2,8)))</f>
        <v>1560853802</v>
      </c>
      <c r="K256" s="14" t="str">
        <f>IF(timingTable[[#This Row],['[TRACECODE']:.1]]=140,"afterTx","")</f>
        <v/>
      </c>
      <c r="L256" s="14" t="str">
        <f t="shared" si="33"/>
        <v/>
      </c>
      <c r="M256" s="14" t="str">
        <f>IF(AND(H256=H255,K255="afterTx",timingTable[[#This Row],['[TRACECODE']:.1]]=6),"dc","")</f>
        <v/>
      </c>
      <c r="N256" s="14" t="str">
        <f t="shared" si="34"/>
        <v/>
      </c>
      <c r="O256" s="14" t="str">
        <f>IF(timingTable[[#This Row],['[TRACECODE']:.1]]=141,"afterRx","")</f>
        <v/>
      </c>
      <c r="P256" s="14" t="str">
        <f t="shared" si="35"/>
        <v/>
      </c>
      <c r="Q256" s="14" t="str">
        <f t="shared" si="36"/>
        <v/>
      </c>
      <c r="R256" s="14" t="str">
        <f t="shared" si="37"/>
        <v/>
      </c>
      <c r="S256" s="14" t="str">
        <f t="shared" si="38"/>
        <v>EMPTY</v>
      </c>
      <c r="T256" s="14" t="str">
        <f t="shared" si="39"/>
        <v>EMPTY</v>
      </c>
      <c r="U256" s="14" t="str">
        <f t="shared" si="40"/>
        <v>EMPTY</v>
      </c>
      <c r="V256" s="14" t="str">
        <f t="shared" si="41"/>
        <v>EMPTY</v>
      </c>
      <c r="W256" s="14" t="str">
        <f>IF(L256="beforeTx",timingTable[[#This Row],[FRT32_val]]-timingTable[[#This Row],[FRT32_trace]],"EMPTY")</f>
        <v>EMPTY</v>
      </c>
      <c r="X256" s="14" t="str">
        <f t="shared" si="42"/>
        <v>EMPTY</v>
      </c>
      <c r="Y256" s="14" t="str">
        <f t="shared" si="43"/>
        <v>EMPTY</v>
      </c>
      <c r="Z256" s="14" t="str">
        <f>IF(AND(P256="beforeRx",O257="afterRx"),J257-timingTable[[#This Row],[FRT32_trace]],"EMPTY")</f>
        <v>EMPTY</v>
      </c>
      <c r="AA256" s="14" t="str">
        <f>IF(AND(timingTable[[#This Row],[txEnd]]="txEnd",Q260="rxStart"),I260-timingTable[[#This Row],[FRT32_val]],"EMPTY")</f>
        <v>EMPTY</v>
      </c>
    </row>
    <row r="257" spans="1:27" x14ac:dyDescent="0.25">
      <c r="A257" s="14" t="s">
        <v>1772</v>
      </c>
      <c r="B257">
        <v>1556339016048</v>
      </c>
      <c r="C257" s="14" t="s">
        <v>6011</v>
      </c>
      <c r="D257">
        <v>124</v>
      </c>
      <c r="E257" s="14" t="s">
        <v>7970</v>
      </c>
      <c r="F257" s="14" t="s">
        <v>6012</v>
      </c>
      <c r="G257" s="14">
        <f>timingTable[[#This Row],[FRT_DEC]]-B256</f>
        <v>1094</v>
      </c>
      <c r="H2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INFO]]))),H256)</f>
        <v>60</v>
      </c>
      <c r="I2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1560854827</v>
      </c>
      <c r="J257" s="14">
        <f>HEX2DEC(RIGHT(timingTable[[#This Row],[FRT_HEX]],MIN(LEN(timingTable[[#This Row],[FRT_HEX]])-2,8)))</f>
        <v>1560854896</v>
      </c>
      <c r="K257" s="14" t="str">
        <f>IF(timingTable[[#This Row],['[TRACECODE']:.1]]=140,"afterTx","")</f>
        <v/>
      </c>
      <c r="L257" s="14" t="str">
        <f t="shared" si="33"/>
        <v/>
      </c>
      <c r="M257" s="14" t="str">
        <f>IF(AND(H257=H256,K256="afterTx",timingTable[[#This Row],['[TRACECODE']:.1]]=6),"dc","")</f>
        <v/>
      </c>
      <c r="N257" s="14" t="str">
        <f t="shared" si="34"/>
        <v/>
      </c>
      <c r="O257" s="14" t="str">
        <f>IF(timingTable[[#This Row],['[TRACECODE']:.1]]=141,"afterRx","")</f>
        <v/>
      </c>
      <c r="P257" s="14" t="str">
        <f t="shared" si="35"/>
        <v/>
      </c>
      <c r="Q257" s="14" t="str">
        <f t="shared" si="36"/>
        <v/>
      </c>
      <c r="R257" s="14" t="str">
        <f t="shared" si="37"/>
        <v>rxEnd</v>
      </c>
      <c r="S257" s="14" t="str">
        <f t="shared" si="38"/>
        <v>EMPTY</v>
      </c>
      <c r="T257" s="14" t="str">
        <f t="shared" si="39"/>
        <v>EMPTY</v>
      </c>
      <c r="U257" s="14">
        <f t="shared" si="40"/>
        <v>1000</v>
      </c>
      <c r="V257" s="14">
        <f t="shared" si="41"/>
        <v>1722</v>
      </c>
      <c r="W257" s="14" t="str">
        <f>IF(L257="beforeTx",timingTable[[#This Row],[FRT32_val]]-timingTable[[#This Row],[FRT32_trace]],"EMPTY")</f>
        <v>EMPTY</v>
      </c>
      <c r="X257" s="14" t="str">
        <f t="shared" si="42"/>
        <v>EMPTY</v>
      </c>
      <c r="Y257" s="14">
        <f t="shared" si="43"/>
        <v>205</v>
      </c>
      <c r="Z257" s="14" t="str">
        <f>IF(AND(P257="beforeRx",O258="afterRx"),J258-timingTable[[#This Row],[FRT32_trace]],"EMPTY")</f>
        <v>EMPTY</v>
      </c>
      <c r="AA257" s="14" t="str">
        <f>IF(AND(timingTable[[#This Row],[txEnd]]="txEnd",Q261="rxStart"),I261-timingTable[[#This Row],[FRT32_val]],"EMPTY")</f>
        <v>EMPTY</v>
      </c>
    </row>
    <row r="258" spans="1:27" x14ac:dyDescent="0.25">
      <c r="A258" s="14" t="s">
        <v>1773</v>
      </c>
      <c r="B258">
        <v>1556339016050</v>
      </c>
      <c r="C258" s="14" t="s">
        <v>6013</v>
      </c>
      <c r="D258">
        <v>124</v>
      </c>
      <c r="E258" s="14" t="s">
        <v>7970</v>
      </c>
      <c r="F258" s="14" t="s">
        <v>3983</v>
      </c>
      <c r="G258" s="14">
        <f>timingTable[[#This Row],[FRT_DEC]]-B257</f>
        <v>2</v>
      </c>
      <c r="H2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INFO]]))),H257)</f>
        <v>60</v>
      </c>
      <c r="I2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58" s="14">
        <f>HEX2DEC(RIGHT(timingTable[[#This Row],[FRT_HEX]],MIN(LEN(timingTable[[#This Row],[FRT_HEX]])-2,8)))</f>
        <v>1560854898</v>
      </c>
      <c r="K258" s="14" t="str">
        <f>IF(timingTable[[#This Row],['[TRACECODE']:.1]]=140,"afterTx","")</f>
        <v/>
      </c>
      <c r="L258" s="14" t="str">
        <f t="shared" si="33"/>
        <v/>
      </c>
      <c r="M258" s="14" t="str">
        <f>IF(AND(H258=H257,K257="afterTx",timingTable[[#This Row],['[TRACECODE']:.1]]=6),"dc","")</f>
        <v/>
      </c>
      <c r="N258" s="14" t="str">
        <f t="shared" si="34"/>
        <v/>
      </c>
      <c r="O258" s="14" t="str">
        <f>IF(timingTable[[#This Row],['[TRACECODE']:.1]]=141,"afterRx","")</f>
        <v/>
      </c>
      <c r="P258" s="14" t="str">
        <f t="shared" si="35"/>
        <v/>
      </c>
      <c r="Q258" s="14" t="str">
        <f t="shared" si="36"/>
        <v/>
      </c>
      <c r="R258" s="14" t="str">
        <f t="shared" si="37"/>
        <v/>
      </c>
      <c r="S258" s="14" t="str">
        <f t="shared" si="38"/>
        <v>EMPTY</v>
      </c>
      <c r="T258" s="14" t="str">
        <f t="shared" si="39"/>
        <v>EMPTY</v>
      </c>
      <c r="U258" s="14" t="str">
        <f t="shared" si="40"/>
        <v>EMPTY</v>
      </c>
      <c r="V258" s="14" t="str">
        <f t="shared" si="41"/>
        <v>EMPTY</v>
      </c>
      <c r="W258" s="14" t="str">
        <f>IF(L258="beforeTx",timingTable[[#This Row],[FRT32_val]]-timingTable[[#This Row],[FRT32_trace]],"EMPTY")</f>
        <v>EMPTY</v>
      </c>
      <c r="X258" s="14" t="str">
        <f t="shared" si="42"/>
        <v>EMPTY</v>
      </c>
      <c r="Y258" s="14" t="str">
        <f t="shared" si="43"/>
        <v>EMPTY</v>
      </c>
      <c r="Z258" s="14" t="str">
        <f>IF(AND(P258="beforeRx",O259="afterRx"),J259-timingTable[[#This Row],[FRT32_trace]],"EMPTY")</f>
        <v>EMPTY</v>
      </c>
      <c r="AA258" s="14" t="str">
        <f>IF(AND(timingTable[[#This Row],[txEnd]]="txEnd",Q262="rxStart"),I262-timingTable[[#This Row],[FRT32_val]],"EMPTY")</f>
        <v>EMPTY</v>
      </c>
    </row>
    <row r="259" spans="1:27" x14ac:dyDescent="0.25">
      <c r="A259" s="14" t="s">
        <v>1783</v>
      </c>
      <c r="B259">
        <v>1556339016184</v>
      </c>
      <c r="C259" s="14" t="s">
        <v>6025</v>
      </c>
      <c r="D259">
        <v>129</v>
      </c>
      <c r="E259" s="14" t="s">
        <v>3734</v>
      </c>
      <c r="F259" s="14" t="s">
        <v>6026</v>
      </c>
      <c r="G259" s="14">
        <f>timingTable[[#This Row],[FRT_DEC]]-B258</f>
        <v>134</v>
      </c>
      <c r="H2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INFO]]))),H258)</f>
        <v>60</v>
      </c>
      <c r="I2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1560855827</v>
      </c>
      <c r="J259" s="14">
        <f>HEX2DEC(RIGHT(timingTable[[#This Row],[FRT_HEX]],MIN(LEN(timingTable[[#This Row],[FRT_HEX]])-2,8)))</f>
        <v>1560855032</v>
      </c>
      <c r="K259" s="14" t="str">
        <f>IF(timingTable[[#This Row],['[TRACECODE']:.1]]=140,"afterTx","")</f>
        <v/>
      </c>
      <c r="L259" s="14" t="str">
        <f t="shared" si="33"/>
        <v>beforeTx</v>
      </c>
      <c r="M259" s="14" t="str">
        <f>IF(AND(H259=H258,K258="afterTx",timingTable[[#This Row],['[TRACECODE']:.1]]=6),"dc","")</f>
        <v/>
      </c>
      <c r="N259" s="14" t="str">
        <f t="shared" si="34"/>
        <v/>
      </c>
      <c r="O259" s="14" t="str">
        <f>IF(timingTable[[#This Row],['[TRACECODE']:.1]]=141,"afterRx","")</f>
        <v/>
      </c>
      <c r="P259" s="14" t="str">
        <f t="shared" si="35"/>
        <v/>
      </c>
      <c r="Q259" s="14" t="str">
        <f t="shared" si="36"/>
        <v/>
      </c>
      <c r="R259" s="14" t="str">
        <f t="shared" si="37"/>
        <v/>
      </c>
      <c r="S259" s="14">
        <f t="shared" si="38"/>
        <v>722</v>
      </c>
      <c r="T259" s="14" t="str">
        <f t="shared" si="39"/>
        <v>EMPTY</v>
      </c>
      <c r="U259" s="14" t="str">
        <f t="shared" si="40"/>
        <v>EMPTY</v>
      </c>
      <c r="V259" s="14" t="str">
        <f t="shared" si="41"/>
        <v>EMPTY</v>
      </c>
      <c r="W259" s="14">
        <f>IF(L259="beforeTx",timingTable[[#This Row],[FRT32_val]]-timingTable[[#This Row],[FRT32_trace]],"EMPTY")</f>
        <v>795</v>
      </c>
      <c r="X259" s="14">
        <f t="shared" si="42"/>
        <v>808</v>
      </c>
      <c r="Y259" s="14" t="str">
        <f t="shared" si="43"/>
        <v>EMPTY</v>
      </c>
      <c r="Z259" s="14" t="str">
        <f>IF(AND(P259="beforeRx",O260="afterRx"),J260-timingTable[[#This Row],[FRT32_trace]],"EMPTY")</f>
        <v>EMPTY</v>
      </c>
      <c r="AA259" s="14" t="str">
        <f>IF(AND(timingTable[[#This Row],[txEnd]]="txEnd",Q263="rxStart"),I263-timingTable[[#This Row],[FRT32_val]],"EMPTY")</f>
        <v>EMPTY</v>
      </c>
    </row>
    <row r="260" spans="1:27" x14ac:dyDescent="0.25">
      <c r="A260" s="14" t="s">
        <v>1784</v>
      </c>
      <c r="B260">
        <v>1556339016186</v>
      </c>
      <c r="C260" s="14" t="s">
        <v>6027</v>
      </c>
      <c r="D260">
        <v>129</v>
      </c>
      <c r="E260" s="14" t="s">
        <v>3734</v>
      </c>
      <c r="F260" s="14" t="s">
        <v>3986</v>
      </c>
      <c r="G260" s="14">
        <f>timingTable[[#This Row],[FRT_DEC]]-B259</f>
        <v>2</v>
      </c>
      <c r="H2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INFO]]))),H259)</f>
        <v>60</v>
      </c>
      <c r="I2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60" s="14">
        <f>HEX2DEC(RIGHT(timingTable[[#This Row],[FRT_HEX]],MIN(LEN(timingTable[[#This Row],[FRT_HEX]])-2,8)))</f>
        <v>1560855034</v>
      </c>
      <c r="K260" s="14" t="str">
        <f>IF(timingTable[[#This Row],['[TRACECODE']:.1]]=140,"afterTx","")</f>
        <v/>
      </c>
      <c r="L260" s="14" t="str">
        <f t="shared" si="33"/>
        <v/>
      </c>
      <c r="M260" s="14" t="str">
        <f>IF(AND(H260=H259,K259="afterTx",timingTable[[#This Row],['[TRACECODE']:.1]]=6),"dc","")</f>
        <v/>
      </c>
      <c r="N260" s="14" t="str">
        <f t="shared" si="34"/>
        <v/>
      </c>
      <c r="O260" s="14" t="str">
        <f>IF(timingTable[[#This Row],['[TRACECODE']:.1]]=141,"afterRx","")</f>
        <v/>
      </c>
      <c r="P260" s="14" t="str">
        <f t="shared" si="35"/>
        <v/>
      </c>
      <c r="Q260" s="14" t="str">
        <f t="shared" si="36"/>
        <v/>
      </c>
      <c r="R260" s="14" t="str">
        <f t="shared" si="37"/>
        <v/>
      </c>
      <c r="S260" s="14" t="str">
        <f t="shared" si="38"/>
        <v>EMPTY</v>
      </c>
      <c r="T260" s="14" t="str">
        <f t="shared" si="39"/>
        <v>EMPTY</v>
      </c>
      <c r="U260" s="14" t="str">
        <f t="shared" si="40"/>
        <v>EMPTY</v>
      </c>
      <c r="V260" s="14" t="str">
        <f t="shared" si="41"/>
        <v>EMPTY</v>
      </c>
      <c r="W260" s="14" t="str">
        <f>IF(L260="beforeTx",timingTable[[#This Row],[FRT32_val]]-timingTable[[#This Row],[FRT32_trace]],"EMPTY")</f>
        <v>EMPTY</v>
      </c>
      <c r="X260" s="14" t="str">
        <f t="shared" si="42"/>
        <v>EMPTY</v>
      </c>
      <c r="Y260" s="14" t="str">
        <f t="shared" si="43"/>
        <v>EMPTY</v>
      </c>
      <c r="Z260" s="14" t="str">
        <f>IF(AND(P260="beforeRx",O261="afterRx"),J261-timingTable[[#This Row],[FRT32_trace]],"EMPTY")</f>
        <v>EMPTY</v>
      </c>
      <c r="AA260" s="14" t="str">
        <f>IF(AND(timingTable[[#This Row],[txEnd]]="txEnd",Q264="rxStart"),I264-timingTable[[#This Row],[FRT32_val]],"EMPTY")</f>
        <v>EMPTY</v>
      </c>
    </row>
    <row r="261" spans="1:27" x14ac:dyDescent="0.25">
      <c r="A261" s="14" t="s">
        <v>1785</v>
      </c>
      <c r="B261">
        <v>1556339016992</v>
      </c>
      <c r="C261" s="14" t="s">
        <v>6028</v>
      </c>
      <c r="D261">
        <v>140</v>
      </c>
      <c r="E261" s="14" t="s">
        <v>1107</v>
      </c>
      <c r="F261" s="14" t="s">
        <v>5953</v>
      </c>
      <c r="G261" s="14">
        <f>timingTable[[#This Row],[FRT_DEC]]-B260</f>
        <v>806</v>
      </c>
      <c r="H2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INFO]]))),H260)</f>
        <v>60</v>
      </c>
      <c r="I26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61" s="14">
        <f>HEX2DEC(RIGHT(timingTable[[#This Row],[FRT_HEX]],MIN(LEN(timingTable[[#This Row],[FRT_HEX]])-2,8)))</f>
        <v>1560855840</v>
      </c>
      <c r="K261" s="14" t="str">
        <f>IF(timingTable[[#This Row],['[TRACECODE']:.1]]=140,"afterTx","")</f>
        <v>afterTx</v>
      </c>
      <c r="L261" s="14" t="str">
        <f t="shared" ref="L261:L324" si="44">IF(AND(H263=H261,K263="afterTx"),"beforeTx","")</f>
        <v/>
      </c>
      <c r="M261" s="14" t="str">
        <f>IF(AND(H261=H260,K260="afterTx",timingTable[[#This Row],['[TRACECODE']:.1]]=6),"dc","")</f>
        <v/>
      </c>
      <c r="N261" s="14" t="str">
        <f t="shared" ref="N261:N324" si="45">IF(AND(H261=H259,M259="dc"),"txEnd","")</f>
        <v/>
      </c>
      <c r="O261" s="14" t="str">
        <f>IF(timingTable[[#This Row],['[TRACECODE']:.1]]=141,"afterRx","")</f>
        <v/>
      </c>
      <c r="P261" s="14" t="str">
        <f t="shared" ref="P261:P324" si="46">IF(AND(H261=H262,O262="afterRx"),"beforeRx","")</f>
        <v/>
      </c>
      <c r="Q261" s="14" t="str">
        <f t="shared" ref="Q261:Q324" si="47">IF(AND(H261=H260,O260="afterRx"),"rxStart","")</f>
        <v/>
      </c>
      <c r="R261" s="14" t="str">
        <f t="shared" ref="R261:R324" si="48">IF(AND(H261=H259,Q259="rxStart"),"rxEnd","")</f>
        <v/>
      </c>
      <c r="S261" s="14" t="str">
        <f t="shared" ref="S261:S324" si="49">IF(AND(H264=H261,M264="dc",L261="beforeTx"),I264-I261,"EMPTY")</f>
        <v>EMPTY</v>
      </c>
      <c r="T261" s="14" t="str">
        <f t="shared" ref="T261:T324" si="50">IF(AND(N261="txEnd",P263="beforeRx",O264="afterRx"),J264-I261,"EMPTY")</f>
        <v>EMPTY</v>
      </c>
      <c r="U261" s="14" t="str">
        <f t="shared" ref="U261:U324" si="51">IF(AND(L263="beforeTx",R261="rxEnd",H263=H261),I263-I261,"EMPTY")</f>
        <v>EMPTY</v>
      </c>
      <c r="V261" s="14" t="str">
        <f t="shared" ref="V261:V324" si="52">IF(AND(R261="rxEnd",M266="dc",H261=H266),I266-I261,"EMPTY")</f>
        <v>EMPTY</v>
      </c>
      <c r="W261" s="14" t="str">
        <f>IF(L261="beforeTx",timingTable[[#This Row],[FRT32_val]]-timingTable[[#This Row],[FRT32_trace]],"EMPTY")</f>
        <v>EMPTY</v>
      </c>
      <c r="X261" s="14" t="str">
        <f t="shared" ref="X261:X324" si="53">IF(AND(L261="beforeTx",K263="afterTx"),J263-J261,"EMPTY")</f>
        <v>EMPTY</v>
      </c>
      <c r="Y261" s="14" t="str">
        <f t="shared" ref="Y261:Y324" si="54">IF(AND(R261="rxEnd",L263="beforeTx"),J263-I261,"EMPTY")</f>
        <v>EMPTY</v>
      </c>
      <c r="Z261" s="14" t="str">
        <f>IF(AND(P261="beforeRx",O262="afterRx"),J262-timingTable[[#This Row],[FRT32_trace]],"EMPTY")</f>
        <v>EMPTY</v>
      </c>
      <c r="AA261" s="14" t="str">
        <f>IF(AND(timingTable[[#This Row],[txEnd]]="txEnd",Q265="rxStart"),I265-timingTable[[#This Row],[FRT32_val]],"EMPTY")</f>
        <v>EMPTY</v>
      </c>
    </row>
    <row r="262" spans="1:27" x14ac:dyDescent="0.25">
      <c r="A262" s="14" t="s">
        <v>1788</v>
      </c>
      <c r="B262">
        <v>1556339018321</v>
      </c>
      <c r="C262" s="14" t="s">
        <v>6031</v>
      </c>
      <c r="D262">
        <v>6</v>
      </c>
      <c r="E262" s="14" t="s">
        <v>1108</v>
      </c>
      <c r="F262" s="14" t="s">
        <v>6032</v>
      </c>
      <c r="G262" s="14">
        <f>timingTable[[#This Row],[FRT_DEC]]-B261</f>
        <v>1329</v>
      </c>
      <c r="H2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INFO]]))),H261)</f>
        <v>60</v>
      </c>
      <c r="I2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1560856549</v>
      </c>
      <c r="J262" s="14">
        <f>HEX2DEC(RIGHT(timingTable[[#This Row],[FRT_HEX]],MIN(LEN(timingTable[[#This Row],[FRT_HEX]])-2,8)))</f>
        <v>1560857169</v>
      </c>
      <c r="K262" s="14" t="str">
        <f>IF(timingTable[[#This Row],['[TRACECODE']:.1]]=140,"afterTx","")</f>
        <v/>
      </c>
      <c r="L262" s="14" t="str">
        <f t="shared" si="44"/>
        <v/>
      </c>
      <c r="M262" s="14" t="str">
        <f>IF(AND(H262=H261,K261="afterTx",timingTable[[#This Row],['[TRACECODE']:.1]]=6),"dc","")</f>
        <v>dc</v>
      </c>
      <c r="N262" s="14" t="str">
        <f t="shared" si="45"/>
        <v/>
      </c>
      <c r="O262" s="14" t="str">
        <f>IF(timingTable[[#This Row],['[TRACECODE']:.1]]=141,"afterRx","")</f>
        <v/>
      </c>
      <c r="P262" s="14" t="str">
        <f t="shared" si="46"/>
        <v/>
      </c>
      <c r="Q262" s="14" t="str">
        <f t="shared" si="47"/>
        <v/>
      </c>
      <c r="R262" s="14" t="str">
        <f t="shared" si="48"/>
        <v/>
      </c>
      <c r="S262" s="14" t="str">
        <f t="shared" si="49"/>
        <v>EMPTY</v>
      </c>
      <c r="T262" s="14" t="str">
        <f t="shared" si="50"/>
        <v>EMPTY</v>
      </c>
      <c r="U262" s="14" t="str">
        <f t="shared" si="51"/>
        <v>EMPTY</v>
      </c>
      <c r="V262" s="14" t="str">
        <f t="shared" si="52"/>
        <v>EMPTY</v>
      </c>
      <c r="W262" s="14" t="str">
        <f>IF(L262="beforeTx",timingTable[[#This Row],[FRT32_val]]-timingTable[[#This Row],[FRT32_trace]],"EMPTY")</f>
        <v>EMPTY</v>
      </c>
      <c r="X262" s="14" t="str">
        <f t="shared" si="53"/>
        <v>EMPTY</v>
      </c>
      <c r="Y262" s="14" t="str">
        <f t="shared" si="54"/>
        <v>EMPTY</v>
      </c>
      <c r="Z262" s="14" t="str">
        <f>IF(AND(P262="beforeRx",O263="afterRx"),J263-timingTable[[#This Row],[FRT32_trace]],"EMPTY")</f>
        <v>EMPTY</v>
      </c>
      <c r="AA262" s="14" t="str">
        <f>IF(AND(timingTable[[#This Row],[txEnd]]="txEnd",Q266="rxStart"),I266-timingTable[[#This Row],[FRT32_val]],"EMPTY")</f>
        <v>EMPTY</v>
      </c>
    </row>
    <row r="263" spans="1:27" x14ac:dyDescent="0.25">
      <c r="A263" s="14" t="s">
        <v>1789</v>
      </c>
      <c r="B263">
        <v>1556339018324</v>
      </c>
      <c r="C263" s="14" t="s">
        <v>6033</v>
      </c>
      <c r="D263">
        <v>6</v>
      </c>
      <c r="E263" s="14" t="s">
        <v>1108</v>
      </c>
      <c r="F263" s="14" t="s">
        <v>3987</v>
      </c>
      <c r="G263" s="14">
        <f>timingTable[[#This Row],[FRT_DEC]]-B262</f>
        <v>3</v>
      </c>
      <c r="H2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INFO]]))),H262)</f>
        <v>60</v>
      </c>
      <c r="I2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63" s="14">
        <f>HEX2DEC(RIGHT(timingTable[[#This Row],[FRT_HEX]],MIN(LEN(timingTable[[#This Row],[FRT_HEX]])-2,8)))</f>
        <v>1560857172</v>
      </c>
      <c r="K263" s="14" t="str">
        <f>IF(timingTable[[#This Row],['[TRACECODE']:.1]]=140,"afterTx","")</f>
        <v/>
      </c>
      <c r="L263" s="14" t="str">
        <f t="shared" si="44"/>
        <v/>
      </c>
      <c r="M263" s="14" t="str">
        <f>IF(AND(H263=H262,K262="afterTx",timingTable[[#This Row],['[TRACECODE']:.1]]=6),"dc","")</f>
        <v/>
      </c>
      <c r="N263" s="14" t="str">
        <f t="shared" si="45"/>
        <v/>
      </c>
      <c r="O263" s="14" t="str">
        <f>IF(timingTable[[#This Row],['[TRACECODE']:.1]]=141,"afterRx","")</f>
        <v/>
      </c>
      <c r="P263" s="14" t="str">
        <f t="shared" si="46"/>
        <v/>
      </c>
      <c r="Q263" s="14" t="str">
        <f t="shared" si="47"/>
        <v/>
      </c>
      <c r="R263" s="14" t="str">
        <f t="shared" si="48"/>
        <v/>
      </c>
      <c r="S263" s="14" t="str">
        <f t="shared" si="49"/>
        <v>EMPTY</v>
      </c>
      <c r="T263" s="14" t="str">
        <f t="shared" si="50"/>
        <v>EMPTY</v>
      </c>
      <c r="U263" s="14" t="str">
        <f t="shared" si="51"/>
        <v>EMPTY</v>
      </c>
      <c r="V263" s="14" t="str">
        <f t="shared" si="52"/>
        <v>EMPTY</v>
      </c>
      <c r="W263" s="14" t="str">
        <f>IF(L263="beforeTx",timingTable[[#This Row],[FRT32_val]]-timingTable[[#This Row],[FRT32_trace]],"EMPTY")</f>
        <v>EMPTY</v>
      </c>
      <c r="X263" s="14" t="str">
        <f t="shared" si="53"/>
        <v>EMPTY</v>
      </c>
      <c r="Y263" s="14" t="str">
        <f t="shared" si="54"/>
        <v>EMPTY</v>
      </c>
      <c r="Z263" s="14" t="str">
        <f>IF(AND(P263="beforeRx",O264="afterRx"),J264-timingTable[[#This Row],[FRT32_trace]],"EMPTY")</f>
        <v>EMPTY</v>
      </c>
      <c r="AA263" s="14" t="str">
        <f>IF(AND(timingTable[[#This Row],[txEnd]]="txEnd",Q267="rxStart"),I267-timingTable[[#This Row],[FRT32_val]],"EMPTY")</f>
        <v>EMPTY</v>
      </c>
    </row>
    <row r="264" spans="1:27" x14ac:dyDescent="0.25">
      <c r="A264" s="14" t="s">
        <v>1790</v>
      </c>
      <c r="B264">
        <v>1556339018326</v>
      </c>
      <c r="C264" s="14" t="s">
        <v>6034</v>
      </c>
      <c r="D264">
        <v>122</v>
      </c>
      <c r="E264" s="14" t="s">
        <v>7968</v>
      </c>
      <c r="F264" s="14" t="s">
        <v>6035</v>
      </c>
      <c r="G264" s="14">
        <f>timingTable[[#This Row],[FRT_DEC]]-B263</f>
        <v>2</v>
      </c>
      <c r="H2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INFO]]))),H263)</f>
        <v>60</v>
      </c>
      <c r="I2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1560857168</v>
      </c>
      <c r="J264" s="14">
        <f>HEX2DEC(RIGHT(timingTable[[#This Row],[FRT_HEX]],MIN(LEN(timingTable[[#This Row],[FRT_HEX]])-2,8)))</f>
        <v>1560857174</v>
      </c>
      <c r="K264" s="14" t="str">
        <f>IF(timingTable[[#This Row],['[TRACECODE']:.1]]=140,"afterTx","")</f>
        <v/>
      </c>
      <c r="L264" s="14" t="str">
        <f t="shared" si="44"/>
        <v/>
      </c>
      <c r="M264" s="14" t="str">
        <f>IF(AND(H264=H263,K263="afterTx",timingTable[[#This Row],['[TRACECODE']:.1]]=6),"dc","")</f>
        <v/>
      </c>
      <c r="N264" s="14" t="str">
        <f t="shared" si="45"/>
        <v>txEnd</v>
      </c>
      <c r="O264" s="14" t="str">
        <f>IF(timingTable[[#This Row],['[TRACECODE']:.1]]=141,"afterRx","")</f>
        <v/>
      </c>
      <c r="P264" s="14" t="str">
        <f t="shared" si="46"/>
        <v/>
      </c>
      <c r="Q264" s="14" t="str">
        <f t="shared" si="47"/>
        <v/>
      </c>
      <c r="R264" s="14" t="str">
        <f t="shared" si="48"/>
        <v/>
      </c>
      <c r="S264" s="14" t="str">
        <f t="shared" si="49"/>
        <v>EMPTY</v>
      </c>
      <c r="T264" s="14" t="str">
        <f t="shared" si="50"/>
        <v>EMPTY</v>
      </c>
      <c r="U264" s="14" t="str">
        <f t="shared" si="51"/>
        <v>EMPTY</v>
      </c>
      <c r="V264" s="14" t="str">
        <f t="shared" si="52"/>
        <v>EMPTY</v>
      </c>
      <c r="W264" s="14" t="str">
        <f>IF(L264="beforeTx",timingTable[[#This Row],[FRT32_val]]-timingTable[[#This Row],[FRT32_trace]],"EMPTY")</f>
        <v>EMPTY</v>
      </c>
      <c r="X264" s="14" t="str">
        <f t="shared" si="53"/>
        <v>EMPTY</v>
      </c>
      <c r="Y264" s="14" t="str">
        <f t="shared" si="54"/>
        <v>EMPTY</v>
      </c>
      <c r="Z264" s="14" t="str">
        <f>IF(AND(P264="beforeRx",O265="afterRx"),J265-timingTable[[#This Row],[FRT32_trace]],"EMPTY")</f>
        <v>EMPTY</v>
      </c>
      <c r="AA264" s="14" t="str">
        <f>IF(AND(timingTable[[#This Row],[txEnd]]="txEnd",Q268="rxStart"),I268-timingTable[[#This Row],[FRT32_val]],"EMPTY")</f>
        <v>EMPTY</v>
      </c>
    </row>
    <row r="265" spans="1:27" x14ac:dyDescent="0.25">
      <c r="A265" s="14" t="s">
        <v>1791</v>
      </c>
      <c r="B265">
        <v>1556339018328</v>
      </c>
      <c r="C265" s="14" t="s">
        <v>6036</v>
      </c>
      <c r="D265">
        <v>122</v>
      </c>
      <c r="E265" s="14" t="s">
        <v>7968</v>
      </c>
      <c r="F265" s="14" t="s">
        <v>3988</v>
      </c>
      <c r="G265" s="14">
        <f>timingTable[[#This Row],[FRT_DEC]]-B264</f>
        <v>2</v>
      </c>
      <c r="H2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INFO]]))),H264)</f>
        <v>60</v>
      </c>
      <c r="I2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65" s="14">
        <f>HEX2DEC(RIGHT(timingTable[[#This Row],[FRT_HEX]],MIN(LEN(timingTable[[#This Row],[FRT_HEX]])-2,8)))</f>
        <v>1560857176</v>
      </c>
      <c r="K265" s="14" t="str">
        <f>IF(timingTable[[#This Row],['[TRACECODE']:.1]]=140,"afterTx","")</f>
        <v/>
      </c>
      <c r="L265" s="14" t="str">
        <f t="shared" si="44"/>
        <v/>
      </c>
      <c r="M265" s="14" t="str">
        <f>IF(AND(H265=H264,K264="afterTx",timingTable[[#This Row],['[TRACECODE']:.1]]=6),"dc","")</f>
        <v/>
      </c>
      <c r="N265" s="14" t="str">
        <f t="shared" si="45"/>
        <v/>
      </c>
      <c r="O265" s="14" t="str">
        <f>IF(timingTable[[#This Row],['[TRACECODE']:.1]]=141,"afterRx","")</f>
        <v/>
      </c>
      <c r="P265" s="14" t="str">
        <f t="shared" si="46"/>
        <v/>
      </c>
      <c r="Q265" s="14" t="str">
        <f t="shared" si="47"/>
        <v/>
      </c>
      <c r="R265" s="14" t="str">
        <f t="shared" si="48"/>
        <v/>
      </c>
      <c r="S265" s="14" t="str">
        <f t="shared" si="49"/>
        <v>EMPTY</v>
      </c>
      <c r="T265" s="14" t="str">
        <f t="shared" si="50"/>
        <v>EMPTY</v>
      </c>
      <c r="U265" s="14" t="str">
        <f t="shared" si="51"/>
        <v>EMPTY</v>
      </c>
      <c r="V265" s="14" t="str">
        <f t="shared" si="52"/>
        <v>EMPTY</v>
      </c>
      <c r="W265" s="14" t="str">
        <f>IF(L265="beforeTx",timingTable[[#This Row],[FRT32_val]]-timingTable[[#This Row],[FRT32_trace]],"EMPTY")</f>
        <v>EMPTY</v>
      </c>
      <c r="X265" s="14" t="str">
        <f t="shared" si="53"/>
        <v>EMPTY</v>
      </c>
      <c r="Y265" s="14" t="str">
        <f t="shared" si="54"/>
        <v>EMPTY</v>
      </c>
      <c r="Z265" s="14" t="str">
        <f>IF(AND(P265="beforeRx",O266="afterRx"),J266-timingTable[[#This Row],[FRT32_trace]],"EMPTY")</f>
        <v>EMPTY</v>
      </c>
      <c r="AA265" s="14" t="str">
        <f>IF(AND(timingTable[[#This Row],[txEnd]]="txEnd",Q269="rxStart"),I269-timingTable[[#This Row],[FRT32_val]],"EMPTY")</f>
        <v>EMPTY</v>
      </c>
    </row>
    <row r="266" spans="1:27" x14ac:dyDescent="0.25">
      <c r="A266" s="14" t="s">
        <v>1924</v>
      </c>
      <c r="B266">
        <v>1556339983095</v>
      </c>
      <c r="C266" s="14" t="s">
        <v>6110</v>
      </c>
      <c r="D266">
        <v>131</v>
      </c>
      <c r="E266" s="14" t="s">
        <v>1106</v>
      </c>
      <c r="F266" s="14" t="s">
        <v>4059</v>
      </c>
      <c r="G266" s="14">
        <f>timingTable[[#This Row],[FRT_DEC]]-B265</f>
        <v>964767</v>
      </c>
      <c r="H2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INFO]]))),H265)</f>
        <v>61</v>
      </c>
      <c r="I26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66" s="14">
        <f>HEX2DEC(RIGHT(timingTable[[#This Row],[FRT_HEX]],MIN(LEN(timingTable[[#This Row],[FRT_HEX]])-2,8)))</f>
        <v>1561821943</v>
      </c>
      <c r="K266" s="14" t="str">
        <f>IF(timingTable[[#This Row],['[TRACECODE']:.1]]=140,"afterTx","")</f>
        <v/>
      </c>
      <c r="L266" s="14" t="str">
        <f t="shared" si="44"/>
        <v/>
      </c>
      <c r="M266" s="14" t="str">
        <f>IF(AND(H266=H265,K265="afterTx",timingTable[[#This Row],['[TRACECODE']:.1]]=6),"dc","")</f>
        <v/>
      </c>
      <c r="N266" s="14" t="str">
        <f t="shared" si="45"/>
        <v/>
      </c>
      <c r="O266" s="14" t="str">
        <f>IF(timingTable[[#This Row],['[TRACECODE']:.1]]=141,"afterRx","")</f>
        <v/>
      </c>
      <c r="P266" s="14" t="str">
        <f t="shared" si="46"/>
        <v/>
      </c>
      <c r="Q266" s="14" t="str">
        <f t="shared" si="47"/>
        <v/>
      </c>
      <c r="R266" s="14" t="str">
        <f t="shared" si="48"/>
        <v/>
      </c>
      <c r="S266" s="14" t="str">
        <f t="shared" si="49"/>
        <v>EMPTY</v>
      </c>
      <c r="T266" s="14" t="str">
        <f t="shared" si="50"/>
        <v>EMPTY</v>
      </c>
      <c r="U266" s="14" t="str">
        <f t="shared" si="51"/>
        <v>EMPTY</v>
      </c>
      <c r="V266" s="14" t="str">
        <f t="shared" si="52"/>
        <v>EMPTY</v>
      </c>
      <c r="W266" s="14" t="str">
        <f>IF(L266="beforeTx",timingTable[[#This Row],[FRT32_val]]-timingTable[[#This Row],[FRT32_trace]],"EMPTY")</f>
        <v>EMPTY</v>
      </c>
      <c r="X266" s="14" t="str">
        <f t="shared" si="53"/>
        <v>EMPTY</v>
      </c>
      <c r="Y266" s="14" t="str">
        <f t="shared" si="54"/>
        <v>EMPTY</v>
      </c>
      <c r="Z266" s="14" t="str">
        <f>IF(AND(P266="beforeRx",O267="afterRx"),J267-timingTable[[#This Row],[FRT32_trace]],"EMPTY")</f>
        <v>EMPTY</v>
      </c>
      <c r="AA266" s="14" t="str">
        <f>IF(AND(timingTable[[#This Row],[txEnd]]="txEnd",Q270="rxStart"),I270-timingTable[[#This Row],[FRT32_val]],"EMPTY")</f>
        <v>EMPTY</v>
      </c>
    </row>
    <row r="267" spans="1:27" x14ac:dyDescent="0.25">
      <c r="A267" s="14" t="s">
        <v>1854</v>
      </c>
      <c r="B267">
        <v>1556339983138</v>
      </c>
      <c r="C267" s="14" t="s">
        <v>6112</v>
      </c>
      <c r="D267">
        <v>129</v>
      </c>
      <c r="E267" s="14" t="s">
        <v>3734</v>
      </c>
      <c r="F267" s="14" t="s">
        <v>6113</v>
      </c>
      <c r="G267" s="14">
        <f>timingTable[[#This Row],[FRT_DEC]]-B266</f>
        <v>43</v>
      </c>
      <c r="H2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INFO]]))),H266)</f>
        <v>61</v>
      </c>
      <c r="I2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1561822874</v>
      </c>
      <c r="J267" s="14">
        <f>HEX2DEC(RIGHT(timingTable[[#This Row],[FRT_HEX]],MIN(LEN(timingTable[[#This Row],[FRT_HEX]])-2,8)))</f>
        <v>1561821986</v>
      </c>
      <c r="K267" s="14" t="str">
        <f>IF(timingTable[[#This Row],['[TRACECODE']:.1]]=140,"afterTx","")</f>
        <v/>
      </c>
      <c r="L267" s="14" t="str">
        <f t="shared" si="44"/>
        <v>beforeTx</v>
      </c>
      <c r="M267" s="14" t="str">
        <f>IF(AND(H267=H266,K266="afterTx",timingTable[[#This Row],['[TRACECODE']:.1]]=6),"dc","")</f>
        <v/>
      </c>
      <c r="N267" s="14" t="str">
        <f t="shared" si="45"/>
        <v/>
      </c>
      <c r="O267" s="14" t="str">
        <f>IF(timingTable[[#This Row],['[TRACECODE']:.1]]=141,"afterRx","")</f>
        <v/>
      </c>
      <c r="P267" s="14" t="str">
        <f t="shared" si="46"/>
        <v/>
      </c>
      <c r="Q267" s="14" t="str">
        <f t="shared" si="47"/>
        <v/>
      </c>
      <c r="R267" s="14" t="str">
        <f t="shared" si="48"/>
        <v/>
      </c>
      <c r="S267" s="14">
        <f t="shared" si="49"/>
        <v>719</v>
      </c>
      <c r="T267" s="14" t="str">
        <f t="shared" si="50"/>
        <v>EMPTY</v>
      </c>
      <c r="U267" s="14" t="str">
        <f t="shared" si="51"/>
        <v>EMPTY</v>
      </c>
      <c r="V267" s="14" t="str">
        <f t="shared" si="52"/>
        <v>EMPTY</v>
      </c>
      <c r="W267" s="14">
        <f>IF(L267="beforeTx",timingTable[[#This Row],[FRT32_val]]-timingTable[[#This Row],[FRT32_trace]],"EMPTY")</f>
        <v>888</v>
      </c>
      <c r="X267" s="14">
        <f t="shared" si="53"/>
        <v>907</v>
      </c>
      <c r="Y267" s="14" t="str">
        <f t="shared" si="54"/>
        <v>EMPTY</v>
      </c>
      <c r="Z267" s="14" t="str">
        <f>IF(AND(P267="beforeRx",O268="afterRx"),J268-timingTable[[#This Row],[FRT32_trace]],"EMPTY")</f>
        <v>EMPTY</v>
      </c>
      <c r="AA267" s="14" t="str">
        <f>IF(AND(timingTable[[#This Row],[txEnd]]="txEnd",Q271="rxStart"),I271-timingTable[[#This Row],[FRT32_val]],"EMPTY")</f>
        <v>EMPTY</v>
      </c>
    </row>
    <row r="268" spans="1:27" x14ac:dyDescent="0.25">
      <c r="A268" s="14" t="s">
        <v>1855</v>
      </c>
      <c r="B268">
        <v>1556339983141</v>
      </c>
      <c r="C268" s="14" t="s">
        <v>6114</v>
      </c>
      <c r="D268">
        <v>129</v>
      </c>
      <c r="E268" s="14" t="s">
        <v>3734</v>
      </c>
      <c r="F268" s="14" t="s">
        <v>3986</v>
      </c>
      <c r="G268" s="14">
        <f>timingTable[[#This Row],[FRT_DEC]]-B267</f>
        <v>3</v>
      </c>
      <c r="H2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INFO]]))),H267)</f>
        <v>61</v>
      </c>
      <c r="I2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68" s="14">
        <f>HEX2DEC(RIGHT(timingTable[[#This Row],[FRT_HEX]],MIN(LEN(timingTable[[#This Row],[FRT_HEX]])-2,8)))</f>
        <v>1561821989</v>
      </c>
      <c r="K268" s="14" t="str">
        <f>IF(timingTable[[#This Row],['[TRACECODE']:.1]]=140,"afterTx","")</f>
        <v/>
      </c>
      <c r="L268" s="14" t="str">
        <f t="shared" si="44"/>
        <v/>
      </c>
      <c r="M268" s="14" t="str">
        <f>IF(AND(H268=H267,K267="afterTx",timingTable[[#This Row],['[TRACECODE']:.1]]=6),"dc","")</f>
        <v/>
      </c>
      <c r="N268" s="14" t="str">
        <f t="shared" si="45"/>
        <v/>
      </c>
      <c r="O268" s="14" t="str">
        <f>IF(timingTable[[#This Row],['[TRACECODE']:.1]]=141,"afterRx","")</f>
        <v/>
      </c>
      <c r="P268" s="14" t="str">
        <f t="shared" si="46"/>
        <v/>
      </c>
      <c r="Q268" s="14" t="str">
        <f t="shared" si="47"/>
        <v/>
      </c>
      <c r="R268" s="14" t="str">
        <f t="shared" si="48"/>
        <v/>
      </c>
      <c r="S268" s="14" t="str">
        <f t="shared" si="49"/>
        <v>EMPTY</v>
      </c>
      <c r="T268" s="14" t="str">
        <f t="shared" si="50"/>
        <v>EMPTY</v>
      </c>
      <c r="U268" s="14" t="str">
        <f t="shared" si="51"/>
        <v>EMPTY</v>
      </c>
      <c r="V268" s="14" t="str">
        <f t="shared" si="52"/>
        <v>EMPTY</v>
      </c>
      <c r="W268" s="14" t="str">
        <f>IF(L268="beforeTx",timingTable[[#This Row],[FRT32_val]]-timingTable[[#This Row],[FRT32_trace]],"EMPTY")</f>
        <v>EMPTY</v>
      </c>
      <c r="X268" s="14" t="str">
        <f t="shared" si="53"/>
        <v>EMPTY</v>
      </c>
      <c r="Y268" s="14" t="str">
        <f t="shared" si="54"/>
        <v>EMPTY</v>
      </c>
      <c r="Z268" s="14" t="str">
        <f>IF(AND(P268="beforeRx",O269="afterRx"),J269-timingTable[[#This Row],[FRT32_trace]],"EMPTY")</f>
        <v>EMPTY</v>
      </c>
      <c r="AA268" s="14" t="str">
        <f>IF(AND(timingTable[[#This Row],[txEnd]]="txEnd",Q272="rxStart"),I272-timingTable[[#This Row],[FRT32_val]],"EMPTY")</f>
        <v>EMPTY</v>
      </c>
    </row>
    <row r="269" spans="1:27" x14ac:dyDescent="0.25">
      <c r="A269" s="14" t="s">
        <v>1926</v>
      </c>
      <c r="B269">
        <v>1556339984045</v>
      </c>
      <c r="C269" s="14" t="s">
        <v>6115</v>
      </c>
      <c r="D269">
        <v>140</v>
      </c>
      <c r="E269" s="14" t="s">
        <v>1107</v>
      </c>
      <c r="F269" s="14" t="s">
        <v>6116</v>
      </c>
      <c r="G269" s="14">
        <f>timingTable[[#This Row],[FRT_DEC]]-B268</f>
        <v>904</v>
      </c>
      <c r="H2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INFO]]))),H268)</f>
        <v>61</v>
      </c>
      <c r="I26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69" s="14">
        <f>HEX2DEC(RIGHT(timingTable[[#This Row],[FRT_HEX]],MIN(LEN(timingTable[[#This Row],[FRT_HEX]])-2,8)))</f>
        <v>1561822893</v>
      </c>
      <c r="K269" s="14" t="str">
        <f>IF(timingTable[[#This Row],['[TRACECODE']:.1]]=140,"afterTx","")</f>
        <v>afterTx</v>
      </c>
      <c r="L269" s="14" t="str">
        <f t="shared" si="44"/>
        <v/>
      </c>
      <c r="M269" s="14" t="str">
        <f>IF(AND(H269=H268,K268="afterTx",timingTable[[#This Row],['[TRACECODE']:.1]]=6),"dc","")</f>
        <v/>
      </c>
      <c r="N269" s="14" t="str">
        <f t="shared" si="45"/>
        <v/>
      </c>
      <c r="O269" s="14" t="str">
        <f>IF(timingTable[[#This Row],['[TRACECODE']:.1]]=141,"afterRx","")</f>
        <v/>
      </c>
      <c r="P269" s="14" t="str">
        <f t="shared" si="46"/>
        <v/>
      </c>
      <c r="Q269" s="14" t="str">
        <f t="shared" si="47"/>
        <v/>
      </c>
      <c r="R269" s="14" t="str">
        <f t="shared" si="48"/>
        <v/>
      </c>
      <c r="S269" s="14" t="str">
        <f t="shared" si="49"/>
        <v>EMPTY</v>
      </c>
      <c r="T269" s="14" t="str">
        <f t="shared" si="50"/>
        <v>EMPTY</v>
      </c>
      <c r="U269" s="14" t="str">
        <f t="shared" si="51"/>
        <v>EMPTY</v>
      </c>
      <c r="V269" s="14" t="str">
        <f t="shared" si="52"/>
        <v>EMPTY</v>
      </c>
      <c r="W269" s="14" t="str">
        <f>IF(L269="beforeTx",timingTable[[#This Row],[FRT32_val]]-timingTable[[#This Row],[FRT32_trace]],"EMPTY")</f>
        <v>EMPTY</v>
      </c>
      <c r="X269" s="14" t="str">
        <f t="shared" si="53"/>
        <v>EMPTY</v>
      </c>
      <c r="Y269" s="14" t="str">
        <f t="shared" si="54"/>
        <v>EMPTY</v>
      </c>
      <c r="Z269" s="14" t="str">
        <f>IF(AND(P269="beforeRx",O270="afterRx"),J270-timingTable[[#This Row],[FRT32_trace]],"EMPTY")</f>
        <v>EMPTY</v>
      </c>
      <c r="AA269" s="14" t="str">
        <f>IF(AND(timingTable[[#This Row],[txEnd]]="txEnd",Q273="rxStart"),I273-timingTable[[#This Row],[FRT32_val]],"EMPTY")</f>
        <v>EMPTY</v>
      </c>
    </row>
    <row r="270" spans="1:27" x14ac:dyDescent="0.25">
      <c r="A270" s="14" t="s">
        <v>1927</v>
      </c>
      <c r="B270">
        <v>1556339987135</v>
      </c>
      <c r="C270" s="14" t="s">
        <v>6117</v>
      </c>
      <c r="D270">
        <v>6</v>
      </c>
      <c r="E270" s="14" t="s">
        <v>1108</v>
      </c>
      <c r="F270" s="14" t="s">
        <v>6118</v>
      </c>
      <c r="G270" s="14">
        <f>timingTable[[#This Row],[FRT_DEC]]-B269</f>
        <v>3090</v>
      </c>
      <c r="H2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INFO]]))),H269)</f>
        <v>61</v>
      </c>
      <c r="I2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1561823593</v>
      </c>
      <c r="J270" s="14">
        <f>HEX2DEC(RIGHT(timingTable[[#This Row],[FRT_HEX]],MIN(LEN(timingTable[[#This Row],[FRT_HEX]])-2,8)))</f>
        <v>1561825983</v>
      </c>
      <c r="K270" s="14" t="str">
        <f>IF(timingTable[[#This Row],['[TRACECODE']:.1]]=140,"afterTx","")</f>
        <v/>
      </c>
      <c r="L270" s="14" t="str">
        <f t="shared" si="44"/>
        <v/>
      </c>
      <c r="M270" s="14" t="str">
        <f>IF(AND(H270=H269,K269="afterTx",timingTable[[#This Row],['[TRACECODE']:.1]]=6),"dc","")</f>
        <v>dc</v>
      </c>
      <c r="N270" s="14" t="str">
        <f t="shared" si="45"/>
        <v/>
      </c>
      <c r="O270" s="14" t="str">
        <f>IF(timingTable[[#This Row],['[TRACECODE']:.1]]=141,"afterRx","")</f>
        <v/>
      </c>
      <c r="P270" s="14" t="str">
        <f t="shared" si="46"/>
        <v/>
      </c>
      <c r="Q270" s="14" t="str">
        <f t="shared" si="47"/>
        <v/>
      </c>
      <c r="R270" s="14" t="str">
        <f t="shared" si="48"/>
        <v/>
      </c>
      <c r="S270" s="14" t="str">
        <f t="shared" si="49"/>
        <v>EMPTY</v>
      </c>
      <c r="T270" s="14" t="str">
        <f t="shared" si="50"/>
        <v>EMPTY</v>
      </c>
      <c r="U270" s="14" t="str">
        <f t="shared" si="51"/>
        <v>EMPTY</v>
      </c>
      <c r="V270" s="14" t="str">
        <f t="shared" si="52"/>
        <v>EMPTY</v>
      </c>
      <c r="W270" s="14" t="str">
        <f>IF(L270="beforeTx",timingTable[[#This Row],[FRT32_val]]-timingTable[[#This Row],[FRT32_trace]],"EMPTY")</f>
        <v>EMPTY</v>
      </c>
      <c r="X270" s="14" t="str">
        <f t="shared" si="53"/>
        <v>EMPTY</v>
      </c>
      <c r="Y270" s="14" t="str">
        <f t="shared" si="54"/>
        <v>EMPTY</v>
      </c>
      <c r="Z270" s="14" t="str">
        <f>IF(AND(P270="beforeRx",O271="afterRx"),J271-timingTable[[#This Row],[FRT32_trace]],"EMPTY")</f>
        <v>EMPTY</v>
      </c>
      <c r="AA270" s="14" t="str">
        <f>IF(AND(timingTable[[#This Row],[txEnd]]="txEnd",Q274="rxStart"),I274-timingTable[[#This Row],[FRT32_val]],"EMPTY")</f>
        <v>EMPTY</v>
      </c>
    </row>
    <row r="271" spans="1:27" x14ac:dyDescent="0.25">
      <c r="A271" s="14" t="s">
        <v>1928</v>
      </c>
      <c r="B271">
        <v>1556339987138</v>
      </c>
      <c r="C271" s="14" t="s">
        <v>6119</v>
      </c>
      <c r="D271">
        <v>6</v>
      </c>
      <c r="E271" s="14" t="s">
        <v>1108</v>
      </c>
      <c r="F271" s="14" t="s">
        <v>3987</v>
      </c>
      <c r="G271" s="14">
        <f>timingTable[[#This Row],[FRT_DEC]]-B270</f>
        <v>3</v>
      </c>
      <c r="H2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INFO]]))),H270)</f>
        <v>61</v>
      </c>
      <c r="I2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71" s="14">
        <f>HEX2DEC(RIGHT(timingTable[[#This Row],[FRT_HEX]],MIN(LEN(timingTable[[#This Row],[FRT_HEX]])-2,8)))</f>
        <v>1561825986</v>
      </c>
      <c r="K271" s="14" t="str">
        <f>IF(timingTable[[#This Row],['[TRACECODE']:.1]]=140,"afterTx","")</f>
        <v/>
      </c>
      <c r="L271" s="14" t="str">
        <f t="shared" si="44"/>
        <v/>
      </c>
      <c r="M271" s="14" t="str">
        <f>IF(AND(H271=H270,K270="afterTx",timingTable[[#This Row],['[TRACECODE']:.1]]=6),"dc","")</f>
        <v/>
      </c>
      <c r="N271" s="14" t="str">
        <f t="shared" si="45"/>
        <v/>
      </c>
      <c r="O271" s="14" t="str">
        <f>IF(timingTable[[#This Row],['[TRACECODE']:.1]]=141,"afterRx","")</f>
        <v/>
      </c>
      <c r="P271" s="14" t="str">
        <f t="shared" si="46"/>
        <v/>
      </c>
      <c r="Q271" s="14" t="str">
        <f t="shared" si="47"/>
        <v/>
      </c>
      <c r="R271" s="14" t="str">
        <f t="shared" si="48"/>
        <v/>
      </c>
      <c r="S271" s="14" t="str">
        <f t="shared" si="49"/>
        <v>EMPTY</v>
      </c>
      <c r="T271" s="14" t="str">
        <f t="shared" si="50"/>
        <v>EMPTY</v>
      </c>
      <c r="U271" s="14" t="str">
        <f t="shared" si="51"/>
        <v>EMPTY</v>
      </c>
      <c r="V271" s="14" t="str">
        <f t="shared" si="52"/>
        <v>EMPTY</v>
      </c>
      <c r="W271" s="14" t="str">
        <f>IF(L271="beforeTx",timingTable[[#This Row],[FRT32_val]]-timingTable[[#This Row],[FRT32_trace]],"EMPTY")</f>
        <v>EMPTY</v>
      </c>
      <c r="X271" s="14" t="str">
        <f t="shared" si="53"/>
        <v>EMPTY</v>
      </c>
      <c r="Y271" s="14" t="str">
        <f t="shared" si="54"/>
        <v>EMPTY</v>
      </c>
      <c r="Z271" s="14" t="str">
        <f>IF(AND(P271="beforeRx",O272="afterRx"),J272-timingTable[[#This Row],[FRT32_trace]],"EMPTY")</f>
        <v>EMPTY</v>
      </c>
      <c r="AA271" s="14" t="str">
        <f>IF(AND(timingTable[[#This Row],[txEnd]]="txEnd",Q275="rxStart"),I275-timingTable[[#This Row],[FRT32_val]],"EMPTY")</f>
        <v>EMPTY</v>
      </c>
    </row>
    <row r="272" spans="1:27" x14ac:dyDescent="0.25">
      <c r="A272" s="14" t="s">
        <v>1929</v>
      </c>
      <c r="B272">
        <v>1556339987140</v>
      </c>
      <c r="C272" s="14" t="s">
        <v>6120</v>
      </c>
      <c r="D272">
        <v>122</v>
      </c>
      <c r="E272" s="14" t="s">
        <v>7968</v>
      </c>
      <c r="F272" s="14" t="s">
        <v>6121</v>
      </c>
      <c r="G272" s="14">
        <f>timingTable[[#This Row],[FRT_DEC]]-B271</f>
        <v>2</v>
      </c>
      <c r="H2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INFO]]))),H271)</f>
        <v>61</v>
      </c>
      <c r="I2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1561825928</v>
      </c>
      <c r="J272" s="14">
        <f>HEX2DEC(RIGHT(timingTable[[#This Row],[FRT_HEX]],MIN(LEN(timingTable[[#This Row],[FRT_HEX]])-2,8)))</f>
        <v>1561825988</v>
      </c>
      <c r="K272" s="14" t="str">
        <f>IF(timingTable[[#This Row],['[TRACECODE']:.1]]=140,"afterTx","")</f>
        <v/>
      </c>
      <c r="L272" s="14" t="str">
        <f t="shared" si="44"/>
        <v/>
      </c>
      <c r="M272" s="14" t="str">
        <f>IF(AND(H272=H271,K271="afterTx",timingTable[[#This Row],['[TRACECODE']:.1]]=6),"dc","")</f>
        <v/>
      </c>
      <c r="N272" s="14" t="str">
        <f t="shared" si="45"/>
        <v>txEnd</v>
      </c>
      <c r="O272" s="14" t="str">
        <f>IF(timingTable[[#This Row],['[TRACECODE']:.1]]=141,"afterRx","")</f>
        <v/>
      </c>
      <c r="P272" s="14" t="str">
        <f t="shared" si="46"/>
        <v/>
      </c>
      <c r="Q272" s="14" t="str">
        <f t="shared" si="47"/>
        <v/>
      </c>
      <c r="R272" s="14" t="str">
        <f t="shared" si="48"/>
        <v/>
      </c>
      <c r="S272" s="14" t="str">
        <f t="shared" si="49"/>
        <v>EMPTY</v>
      </c>
      <c r="T272" s="14">
        <f t="shared" si="50"/>
        <v>819</v>
      </c>
      <c r="U272" s="14" t="str">
        <f t="shared" si="51"/>
        <v>EMPTY</v>
      </c>
      <c r="V272" s="14" t="str">
        <f t="shared" si="52"/>
        <v>EMPTY</v>
      </c>
      <c r="W272" s="14" t="str">
        <f>IF(L272="beforeTx",timingTable[[#This Row],[FRT32_val]]-timingTable[[#This Row],[FRT32_trace]],"EMPTY")</f>
        <v>EMPTY</v>
      </c>
      <c r="X272" s="14" t="str">
        <f t="shared" si="53"/>
        <v>EMPTY</v>
      </c>
      <c r="Y272" s="14" t="str">
        <f t="shared" si="54"/>
        <v>EMPTY</v>
      </c>
      <c r="Z272" s="14" t="str">
        <f>IF(AND(P272="beforeRx",O273="afterRx"),J273-timingTable[[#This Row],[FRT32_trace]],"EMPTY")</f>
        <v>EMPTY</v>
      </c>
      <c r="AA272" s="14">
        <f>IF(AND(timingTable[[#This Row],[txEnd]]="txEnd",Q276="rxStart"),I276-timingTable[[#This Row],[FRT32_val]],"EMPTY")</f>
        <v>1687</v>
      </c>
    </row>
    <row r="273" spans="1:27" x14ac:dyDescent="0.25">
      <c r="A273" s="14" t="s">
        <v>1930</v>
      </c>
      <c r="B273">
        <v>1556339987142</v>
      </c>
      <c r="C273" s="14" t="s">
        <v>6122</v>
      </c>
      <c r="D273">
        <v>122</v>
      </c>
      <c r="E273" s="14" t="s">
        <v>7968</v>
      </c>
      <c r="F273" s="14" t="s">
        <v>3988</v>
      </c>
      <c r="G273" s="14">
        <f>timingTable[[#This Row],[FRT_DEC]]-B272</f>
        <v>2</v>
      </c>
      <c r="H2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INFO]]))),H272)</f>
        <v>61</v>
      </c>
      <c r="I2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73" s="14">
        <f>HEX2DEC(RIGHT(timingTable[[#This Row],[FRT_HEX]],MIN(LEN(timingTable[[#This Row],[FRT_HEX]])-2,8)))</f>
        <v>1561825990</v>
      </c>
      <c r="K273" s="14" t="str">
        <f>IF(timingTable[[#This Row],['[TRACECODE']:.1]]=140,"afterTx","")</f>
        <v/>
      </c>
      <c r="L273" s="14" t="str">
        <f t="shared" si="44"/>
        <v/>
      </c>
      <c r="M273" s="14" t="str">
        <f>IF(AND(H273=H272,K272="afterTx",timingTable[[#This Row],['[TRACECODE']:.1]]=6),"dc","")</f>
        <v/>
      </c>
      <c r="N273" s="14" t="str">
        <f t="shared" si="45"/>
        <v/>
      </c>
      <c r="O273" s="14" t="str">
        <f>IF(timingTable[[#This Row],['[TRACECODE']:.1]]=141,"afterRx","")</f>
        <v/>
      </c>
      <c r="P273" s="14" t="str">
        <f t="shared" si="46"/>
        <v/>
      </c>
      <c r="Q273" s="14" t="str">
        <f t="shared" si="47"/>
        <v/>
      </c>
      <c r="R273" s="14" t="str">
        <f t="shared" si="48"/>
        <v/>
      </c>
      <c r="S273" s="14" t="str">
        <f t="shared" si="49"/>
        <v>EMPTY</v>
      </c>
      <c r="T273" s="14" t="str">
        <f t="shared" si="50"/>
        <v>EMPTY</v>
      </c>
      <c r="U273" s="14" t="str">
        <f t="shared" si="51"/>
        <v>EMPTY</v>
      </c>
      <c r="V273" s="14" t="str">
        <f t="shared" si="52"/>
        <v>EMPTY</v>
      </c>
      <c r="W273" s="14" t="str">
        <f>IF(L273="beforeTx",timingTable[[#This Row],[FRT32_val]]-timingTable[[#This Row],[FRT32_trace]],"EMPTY")</f>
        <v>EMPTY</v>
      </c>
      <c r="X273" s="14" t="str">
        <f t="shared" si="53"/>
        <v>EMPTY</v>
      </c>
      <c r="Y273" s="14" t="str">
        <f t="shared" si="54"/>
        <v>EMPTY</v>
      </c>
      <c r="Z273" s="14" t="str">
        <f>IF(AND(P273="beforeRx",O274="afterRx"),J274-timingTable[[#This Row],[FRT32_trace]],"EMPTY")</f>
        <v>EMPTY</v>
      </c>
      <c r="AA273" s="14" t="str">
        <f>IF(AND(timingTable[[#This Row],[txEnd]]="txEnd",Q277="rxStart"),I277-timingTable[[#This Row],[FRT32_val]],"EMPTY")</f>
        <v>EMPTY</v>
      </c>
    </row>
    <row r="274" spans="1:27" x14ac:dyDescent="0.25">
      <c r="A274" s="14" t="s">
        <v>1861</v>
      </c>
      <c r="B274">
        <v>1556339987759</v>
      </c>
      <c r="C274" s="14" t="s">
        <v>6133</v>
      </c>
      <c r="D274">
        <v>130</v>
      </c>
      <c r="E274" s="14" t="s">
        <v>3735</v>
      </c>
      <c r="F274" s="14" t="s">
        <v>6134</v>
      </c>
      <c r="G274" s="14">
        <f>timingTable[[#This Row],[FRT_DEC]]-B273</f>
        <v>617</v>
      </c>
      <c r="H2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INFO]]))),H273)</f>
        <v>61</v>
      </c>
      <c r="I2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5111809</v>
      </c>
      <c r="J274" s="14">
        <f>HEX2DEC(RIGHT(timingTable[[#This Row],[FRT_HEX]],MIN(LEN(timingTable[[#This Row],[FRT_HEX]])-2,8)))</f>
        <v>1561826607</v>
      </c>
      <c r="K274" s="14" t="str">
        <f>IF(timingTable[[#This Row],['[TRACECODE']:.1]]=140,"afterTx","")</f>
        <v/>
      </c>
      <c r="L274" s="14" t="str">
        <f t="shared" si="44"/>
        <v/>
      </c>
      <c r="M274" s="14" t="str">
        <f>IF(AND(H274=H273,K273="afterTx",timingTable[[#This Row],['[TRACECODE']:.1]]=6),"dc","")</f>
        <v/>
      </c>
      <c r="N274" s="14" t="str">
        <f t="shared" si="45"/>
        <v/>
      </c>
      <c r="O274" s="14" t="str">
        <f>IF(timingTable[[#This Row],['[TRACECODE']:.1]]=141,"afterRx","")</f>
        <v/>
      </c>
      <c r="P274" s="14" t="str">
        <f t="shared" si="46"/>
        <v>beforeRx</v>
      </c>
      <c r="Q274" s="14" t="str">
        <f t="shared" si="47"/>
        <v/>
      </c>
      <c r="R274" s="14" t="str">
        <f t="shared" si="48"/>
        <v/>
      </c>
      <c r="S274" s="14" t="str">
        <f t="shared" si="49"/>
        <v>EMPTY</v>
      </c>
      <c r="T274" s="14" t="str">
        <f t="shared" si="50"/>
        <v>EMPTY</v>
      </c>
      <c r="U274" s="14" t="str">
        <f t="shared" si="51"/>
        <v>EMPTY</v>
      </c>
      <c r="V274" s="14" t="str">
        <f t="shared" si="52"/>
        <v>EMPTY</v>
      </c>
      <c r="W274" s="14" t="str">
        <f>IF(L274="beforeTx",timingTable[[#This Row],[FRT32_val]]-timingTable[[#This Row],[FRT32_trace]],"EMPTY")</f>
        <v>EMPTY</v>
      </c>
      <c r="X274" s="14" t="str">
        <f t="shared" si="53"/>
        <v>EMPTY</v>
      </c>
      <c r="Y274" s="14" t="str">
        <f t="shared" si="54"/>
        <v>EMPTY</v>
      </c>
      <c r="Z274" s="14">
        <f>IF(AND(P274="beforeRx",O275="afterRx"),J275-timingTable[[#This Row],[FRT32_trace]],"EMPTY")</f>
        <v>140</v>
      </c>
      <c r="AA274" s="14" t="str">
        <f>IF(AND(timingTable[[#This Row],[txEnd]]="txEnd",Q278="rxStart"),I278-timingTable[[#This Row],[FRT32_val]],"EMPTY")</f>
        <v>EMPTY</v>
      </c>
    </row>
    <row r="275" spans="1:27" x14ac:dyDescent="0.25">
      <c r="A275" s="14" t="s">
        <v>1862</v>
      </c>
      <c r="B275">
        <v>1556339987899</v>
      </c>
      <c r="C275" s="14" t="s">
        <v>6135</v>
      </c>
      <c r="D275">
        <v>141</v>
      </c>
      <c r="E275" s="14" t="s">
        <v>1109</v>
      </c>
      <c r="F275" s="14" t="s">
        <v>6136</v>
      </c>
      <c r="G275" s="14">
        <f>timingTable[[#This Row],[FRT_DEC]]-B274</f>
        <v>140</v>
      </c>
      <c r="H2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INFO]]))),H274)</f>
        <v>61</v>
      </c>
      <c r="I27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75" s="14">
        <f>HEX2DEC(RIGHT(timingTable[[#This Row],[FRT_HEX]],MIN(LEN(timingTable[[#This Row],[FRT_HEX]])-2,8)))</f>
        <v>1561826747</v>
      </c>
      <c r="K275" s="14" t="str">
        <f>IF(timingTable[[#This Row],['[TRACECODE']:.1]]=140,"afterTx","")</f>
        <v/>
      </c>
      <c r="L275" s="14" t="str">
        <f t="shared" si="44"/>
        <v/>
      </c>
      <c r="M275" s="14" t="str">
        <f>IF(AND(H275=H274,K274="afterTx",timingTable[[#This Row],['[TRACECODE']:.1]]=6),"dc","")</f>
        <v/>
      </c>
      <c r="N275" s="14" t="str">
        <f t="shared" si="45"/>
        <v/>
      </c>
      <c r="O275" s="14" t="str">
        <f>IF(timingTable[[#This Row],['[TRACECODE']:.1]]=141,"afterRx","")</f>
        <v>afterRx</v>
      </c>
      <c r="P275" s="14" t="str">
        <f t="shared" si="46"/>
        <v/>
      </c>
      <c r="Q275" s="14" t="str">
        <f t="shared" si="47"/>
        <v/>
      </c>
      <c r="R275" s="14" t="str">
        <f t="shared" si="48"/>
        <v/>
      </c>
      <c r="S275" s="14" t="str">
        <f t="shared" si="49"/>
        <v>EMPTY</v>
      </c>
      <c r="T275" s="14" t="str">
        <f t="shared" si="50"/>
        <v>EMPTY</v>
      </c>
      <c r="U275" s="14" t="str">
        <f t="shared" si="51"/>
        <v>EMPTY</v>
      </c>
      <c r="V275" s="14" t="str">
        <f t="shared" si="52"/>
        <v>EMPTY</v>
      </c>
      <c r="W275" s="14" t="str">
        <f>IF(L275="beforeTx",timingTable[[#This Row],[FRT32_val]]-timingTable[[#This Row],[FRT32_trace]],"EMPTY")</f>
        <v>EMPTY</v>
      </c>
      <c r="X275" s="14" t="str">
        <f t="shared" si="53"/>
        <v>EMPTY</v>
      </c>
      <c r="Y275" s="14" t="str">
        <f t="shared" si="54"/>
        <v>EMPTY</v>
      </c>
      <c r="Z275" s="14" t="str">
        <f>IF(AND(P275="beforeRx",O276="afterRx"),J276-timingTable[[#This Row],[FRT32_trace]],"EMPTY")</f>
        <v>EMPTY</v>
      </c>
      <c r="AA275" s="14" t="str">
        <f>IF(AND(timingTable[[#This Row],[txEnd]]="txEnd",Q279="rxStart"),I279-timingTable[[#This Row],[FRT32_val]],"EMPTY")</f>
        <v>EMPTY</v>
      </c>
    </row>
    <row r="276" spans="1:27" x14ac:dyDescent="0.25">
      <c r="A276" s="14" t="s">
        <v>1864</v>
      </c>
      <c r="B276">
        <v>1556339989067</v>
      </c>
      <c r="C276" s="14" t="s">
        <v>6138</v>
      </c>
      <c r="D276">
        <v>123</v>
      </c>
      <c r="E276" s="14" t="s">
        <v>7969</v>
      </c>
      <c r="F276" s="14" t="s">
        <v>6139</v>
      </c>
      <c r="G276" s="14">
        <f>timingTable[[#This Row],[FRT_DEC]]-B275</f>
        <v>1168</v>
      </c>
      <c r="H2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INFO]]))),H275)</f>
        <v>61</v>
      </c>
      <c r="I2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1561827615</v>
      </c>
      <c r="J276" s="14">
        <f>HEX2DEC(RIGHT(timingTable[[#This Row],[FRT_HEX]],MIN(LEN(timingTable[[#This Row],[FRT_HEX]])-2,8)))</f>
        <v>1561827915</v>
      </c>
      <c r="K276" s="14" t="str">
        <f>IF(timingTable[[#This Row],['[TRACECODE']:.1]]=140,"afterTx","")</f>
        <v/>
      </c>
      <c r="L276" s="14" t="str">
        <f t="shared" si="44"/>
        <v/>
      </c>
      <c r="M276" s="14" t="str">
        <f>IF(AND(H276=H275,K275="afterTx",timingTable[[#This Row],['[TRACECODE']:.1]]=6),"dc","")</f>
        <v/>
      </c>
      <c r="N276" s="14" t="str">
        <f t="shared" si="45"/>
        <v/>
      </c>
      <c r="O276" s="14" t="str">
        <f>IF(timingTable[[#This Row],['[TRACECODE']:.1]]=141,"afterRx","")</f>
        <v/>
      </c>
      <c r="P276" s="14" t="str">
        <f t="shared" si="46"/>
        <v/>
      </c>
      <c r="Q276" s="14" t="str">
        <f t="shared" si="47"/>
        <v>rxStart</v>
      </c>
      <c r="R276" s="14" t="str">
        <f t="shared" si="48"/>
        <v/>
      </c>
      <c r="S276" s="14" t="str">
        <f t="shared" si="49"/>
        <v>EMPTY</v>
      </c>
      <c r="T276" s="14" t="str">
        <f t="shared" si="50"/>
        <v>EMPTY</v>
      </c>
      <c r="U276" s="14" t="str">
        <f t="shared" si="51"/>
        <v>EMPTY</v>
      </c>
      <c r="V276" s="14" t="str">
        <f t="shared" si="52"/>
        <v>EMPTY</v>
      </c>
      <c r="W276" s="14" t="str">
        <f>IF(L276="beforeTx",timingTable[[#This Row],[FRT32_val]]-timingTable[[#This Row],[FRT32_trace]],"EMPTY")</f>
        <v>EMPTY</v>
      </c>
      <c r="X276" s="14" t="str">
        <f t="shared" si="53"/>
        <v>EMPTY</v>
      </c>
      <c r="Y276" s="14" t="str">
        <f t="shared" si="54"/>
        <v>EMPTY</v>
      </c>
      <c r="Z276" s="14" t="str">
        <f>IF(AND(P276="beforeRx",O277="afterRx"),J277-timingTable[[#This Row],[FRT32_trace]],"EMPTY")</f>
        <v>EMPTY</v>
      </c>
      <c r="AA276" s="14" t="str">
        <f>IF(AND(timingTable[[#This Row],[txEnd]]="txEnd",Q280="rxStart"),I280-timingTable[[#This Row],[FRT32_val]],"EMPTY")</f>
        <v>EMPTY</v>
      </c>
    </row>
    <row r="277" spans="1:27" x14ac:dyDescent="0.25">
      <c r="A277" s="14" t="s">
        <v>1865</v>
      </c>
      <c r="B277">
        <v>1556339989069</v>
      </c>
      <c r="C277" s="14" t="s">
        <v>6140</v>
      </c>
      <c r="D277">
        <v>123</v>
      </c>
      <c r="E277" s="14" t="s">
        <v>7969</v>
      </c>
      <c r="F277" s="14" t="s">
        <v>3982</v>
      </c>
      <c r="G277" s="14">
        <f>timingTable[[#This Row],[FRT_DEC]]-B276</f>
        <v>2</v>
      </c>
      <c r="H2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INFO]]))),H276)</f>
        <v>61</v>
      </c>
      <c r="I2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77" s="14">
        <f>HEX2DEC(RIGHT(timingTable[[#This Row],[FRT_HEX]],MIN(LEN(timingTable[[#This Row],[FRT_HEX]])-2,8)))</f>
        <v>1561827917</v>
      </c>
      <c r="K277" s="14" t="str">
        <f>IF(timingTable[[#This Row],['[TRACECODE']:.1]]=140,"afterTx","")</f>
        <v/>
      </c>
      <c r="L277" s="14" t="str">
        <f t="shared" si="44"/>
        <v/>
      </c>
      <c r="M277" s="14" t="str">
        <f>IF(AND(H277=H276,K276="afterTx",timingTable[[#This Row],['[TRACECODE']:.1]]=6),"dc","")</f>
        <v/>
      </c>
      <c r="N277" s="14" t="str">
        <f t="shared" si="45"/>
        <v/>
      </c>
      <c r="O277" s="14" t="str">
        <f>IF(timingTable[[#This Row],['[TRACECODE']:.1]]=141,"afterRx","")</f>
        <v/>
      </c>
      <c r="P277" s="14" t="str">
        <f t="shared" si="46"/>
        <v/>
      </c>
      <c r="Q277" s="14" t="str">
        <f t="shared" si="47"/>
        <v/>
      </c>
      <c r="R277" s="14" t="str">
        <f t="shared" si="48"/>
        <v/>
      </c>
      <c r="S277" s="14" t="str">
        <f t="shared" si="49"/>
        <v>EMPTY</v>
      </c>
      <c r="T277" s="14" t="str">
        <f t="shared" si="50"/>
        <v>EMPTY</v>
      </c>
      <c r="U277" s="14" t="str">
        <f t="shared" si="51"/>
        <v>EMPTY</v>
      </c>
      <c r="V277" s="14" t="str">
        <f t="shared" si="52"/>
        <v>EMPTY</v>
      </c>
      <c r="W277" s="14" t="str">
        <f>IF(L277="beforeTx",timingTable[[#This Row],[FRT32_val]]-timingTable[[#This Row],[FRT32_trace]],"EMPTY")</f>
        <v>EMPTY</v>
      </c>
      <c r="X277" s="14" t="str">
        <f t="shared" si="53"/>
        <v>EMPTY</v>
      </c>
      <c r="Y277" s="14" t="str">
        <f t="shared" si="54"/>
        <v>EMPTY</v>
      </c>
      <c r="Z277" s="14" t="str">
        <f>IF(AND(P277="beforeRx",O278="afterRx"),J278-timingTable[[#This Row],[FRT32_trace]],"EMPTY")</f>
        <v>EMPTY</v>
      </c>
      <c r="AA277" s="14" t="str">
        <f>IF(AND(timingTable[[#This Row],[txEnd]]="txEnd",Q281="rxStart"),I281-timingTable[[#This Row],[FRT32_val]],"EMPTY")</f>
        <v>EMPTY</v>
      </c>
    </row>
    <row r="278" spans="1:27" x14ac:dyDescent="0.25">
      <c r="A278" s="14" t="s">
        <v>1876</v>
      </c>
      <c r="B278">
        <v>1556339990514</v>
      </c>
      <c r="C278" s="14" t="s">
        <v>6163</v>
      </c>
      <c r="D278">
        <v>124</v>
      </c>
      <c r="E278" s="14" t="s">
        <v>7970</v>
      </c>
      <c r="F278" s="14" t="s">
        <v>6164</v>
      </c>
      <c r="G278" s="14">
        <f>timingTable[[#This Row],[FRT_DEC]]-B277</f>
        <v>1445</v>
      </c>
      <c r="H2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INFO]]))),H277)</f>
        <v>61</v>
      </c>
      <c r="I2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1561829295</v>
      </c>
      <c r="J278" s="14">
        <f>HEX2DEC(RIGHT(timingTable[[#This Row],[FRT_HEX]],MIN(LEN(timingTable[[#This Row],[FRT_HEX]])-2,8)))</f>
        <v>1561829362</v>
      </c>
      <c r="K278" s="14" t="str">
        <f>IF(timingTable[[#This Row],['[TRACECODE']:.1]]=140,"afterTx","")</f>
        <v/>
      </c>
      <c r="L278" s="14" t="str">
        <f t="shared" si="44"/>
        <v/>
      </c>
      <c r="M278" s="14" t="str">
        <f>IF(AND(H278=H277,K277="afterTx",timingTable[[#This Row],['[TRACECODE']:.1]]=6),"dc","")</f>
        <v/>
      </c>
      <c r="N278" s="14" t="str">
        <f t="shared" si="45"/>
        <v/>
      </c>
      <c r="O278" s="14" t="str">
        <f>IF(timingTable[[#This Row],['[TRACECODE']:.1]]=141,"afterRx","")</f>
        <v/>
      </c>
      <c r="P278" s="14" t="str">
        <f t="shared" si="46"/>
        <v/>
      </c>
      <c r="Q278" s="14" t="str">
        <f t="shared" si="47"/>
        <v/>
      </c>
      <c r="R278" s="14" t="str">
        <f t="shared" si="48"/>
        <v>rxEnd</v>
      </c>
      <c r="S278" s="14" t="str">
        <f t="shared" si="49"/>
        <v>EMPTY</v>
      </c>
      <c r="T278" s="14" t="str">
        <f t="shared" si="50"/>
        <v>EMPTY</v>
      </c>
      <c r="U278" s="14">
        <f t="shared" si="51"/>
        <v>1000</v>
      </c>
      <c r="V278" s="14">
        <f t="shared" si="52"/>
        <v>1721</v>
      </c>
      <c r="W278" s="14" t="str">
        <f>IF(L278="beforeTx",timingTable[[#This Row],[FRT32_val]]-timingTable[[#This Row],[FRT32_trace]],"EMPTY")</f>
        <v>EMPTY</v>
      </c>
      <c r="X278" s="14" t="str">
        <f t="shared" si="53"/>
        <v>EMPTY</v>
      </c>
      <c r="Y278" s="14">
        <f t="shared" si="54"/>
        <v>213</v>
      </c>
      <c r="Z278" s="14" t="str">
        <f>IF(AND(P278="beforeRx",O279="afterRx"),J279-timingTable[[#This Row],[FRT32_trace]],"EMPTY")</f>
        <v>EMPTY</v>
      </c>
      <c r="AA278" s="14" t="str">
        <f>IF(AND(timingTable[[#This Row],[txEnd]]="txEnd",Q282="rxStart"),I282-timingTable[[#This Row],[FRT32_val]],"EMPTY")</f>
        <v>EMPTY</v>
      </c>
    </row>
    <row r="279" spans="1:27" x14ac:dyDescent="0.25">
      <c r="A279" s="14" t="s">
        <v>1877</v>
      </c>
      <c r="B279">
        <v>1556339990516</v>
      </c>
      <c r="C279" s="14" t="s">
        <v>6165</v>
      </c>
      <c r="D279">
        <v>124</v>
      </c>
      <c r="E279" s="14" t="s">
        <v>7970</v>
      </c>
      <c r="F279" s="14" t="s">
        <v>3983</v>
      </c>
      <c r="G279" s="14">
        <f>timingTable[[#This Row],[FRT_DEC]]-B278</f>
        <v>2</v>
      </c>
      <c r="H2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INFO]]))),H278)</f>
        <v>61</v>
      </c>
      <c r="I2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79" s="14">
        <f>HEX2DEC(RIGHT(timingTable[[#This Row],[FRT_HEX]],MIN(LEN(timingTable[[#This Row],[FRT_HEX]])-2,8)))</f>
        <v>1561829364</v>
      </c>
      <c r="K279" s="14" t="str">
        <f>IF(timingTable[[#This Row],['[TRACECODE']:.1]]=140,"afterTx","")</f>
        <v/>
      </c>
      <c r="L279" s="14" t="str">
        <f t="shared" si="44"/>
        <v/>
      </c>
      <c r="M279" s="14" t="str">
        <f>IF(AND(H279=H278,K278="afterTx",timingTable[[#This Row],['[TRACECODE']:.1]]=6),"dc","")</f>
        <v/>
      </c>
      <c r="N279" s="14" t="str">
        <f t="shared" si="45"/>
        <v/>
      </c>
      <c r="O279" s="14" t="str">
        <f>IF(timingTable[[#This Row],['[TRACECODE']:.1]]=141,"afterRx","")</f>
        <v/>
      </c>
      <c r="P279" s="14" t="str">
        <f t="shared" si="46"/>
        <v/>
      </c>
      <c r="Q279" s="14" t="str">
        <f t="shared" si="47"/>
        <v/>
      </c>
      <c r="R279" s="14" t="str">
        <f t="shared" si="48"/>
        <v/>
      </c>
      <c r="S279" s="14" t="str">
        <f t="shared" si="49"/>
        <v>EMPTY</v>
      </c>
      <c r="T279" s="14" t="str">
        <f t="shared" si="50"/>
        <v>EMPTY</v>
      </c>
      <c r="U279" s="14" t="str">
        <f t="shared" si="51"/>
        <v>EMPTY</v>
      </c>
      <c r="V279" s="14" t="str">
        <f t="shared" si="52"/>
        <v>EMPTY</v>
      </c>
      <c r="W279" s="14" t="str">
        <f>IF(L279="beforeTx",timingTable[[#This Row],[FRT32_val]]-timingTable[[#This Row],[FRT32_trace]],"EMPTY")</f>
        <v>EMPTY</v>
      </c>
      <c r="X279" s="14" t="str">
        <f t="shared" si="53"/>
        <v>EMPTY</v>
      </c>
      <c r="Y279" s="14" t="str">
        <f t="shared" si="54"/>
        <v>EMPTY</v>
      </c>
      <c r="Z279" s="14" t="str">
        <f>IF(AND(P279="beforeRx",O280="afterRx"),J280-timingTable[[#This Row],[FRT32_trace]],"EMPTY")</f>
        <v>EMPTY</v>
      </c>
      <c r="AA279" s="14" t="str">
        <f>IF(AND(timingTable[[#This Row],[txEnd]]="txEnd",Q283="rxStart"),I283-timingTable[[#This Row],[FRT32_val]],"EMPTY")</f>
        <v>EMPTY</v>
      </c>
    </row>
    <row r="280" spans="1:27" x14ac:dyDescent="0.25">
      <c r="A280" s="14" t="s">
        <v>1887</v>
      </c>
      <c r="B280">
        <v>1556339990660</v>
      </c>
      <c r="C280" s="14" t="s">
        <v>6176</v>
      </c>
      <c r="D280">
        <v>129</v>
      </c>
      <c r="E280" s="14" t="s">
        <v>3734</v>
      </c>
      <c r="F280" s="14" t="s">
        <v>6177</v>
      </c>
      <c r="G280" s="14">
        <f>timingTable[[#This Row],[FRT_DEC]]-B279</f>
        <v>144</v>
      </c>
      <c r="H2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INFO]]))),H279)</f>
        <v>61</v>
      </c>
      <c r="I2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1561830295</v>
      </c>
      <c r="J280" s="14">
        <f>HEX2DEC(RIGHT(timingTable[[#This Row],[FRT_HEX]],MIN(LEN(timingTable[[#This Row],[FRT_HEX]])-2,8)))</f>
        <v>1561829508</v>
      </c>
      <c r="K280" s="14" t="str">
        <f>IF(timingTable[[#This Row],['[TRACECODE']:.1]]=140,"afterTx","")</f>
        <v/>
      </c>
      <c r="L280" s="14" t="str">
        <f t="shared" si="44"/>
        <v>beforeTx</v>
      </c>
      <c r="M280" s="14" t="str">
        <f>IF(AND(H280=H279,K279="afterTx",timingTable[[#This Row],['[TRACECODE']:.1]]=6),"dc","")</f>
        <v/>
      </c>
      <c r="N280" s="14" t="str">
        <f t="shared" si="45"/>
        <v/>
      </c>
      <c r="O280" s="14" t="str">
        <f>IF(timingTable[[#This Row],['[TRACECODE']:.1]]=141,"afterRx","")</f>
        <v/>
      </c>
      <c r="P280" s="14" t="str">
        <f t="shared" si="46"/>
        <v/>
      </c>
      <c r="Q280" s="14" t="str">
        <f t="shared" si="47"/>
        <v/>
      </c>
      <c r="R280" s="14" t="str">
        <f t="shared" si="48"/>
        <v/>
      </c>
      <c r="S280" s="14">
        <f t="shared" si="49"/>
        <v>721</v>
      </c>
      <c r="T280" s="14" t="str">
        <f t="shared" si="50"/>
        <v>EMPTY</v>
      </c>
      <c r="U280" s="14" t="str">
        <f t="shared" si="51"/>
        <v>EMPTY</v>
      </c>
      <c r="V280" s="14" t="str">
        <f t="shared" si="52"/>
        <v>EMPTY</v>
      </c>
      <c r="W280" s="14">
        <f>IF(L280="beforeTx",timingTable[[#This Row],[FRT32_val]]-timingTable[[#This Row],[FRT32_trace]],"EMPTY")</f>
        <v>787</v>
      </c>
      <c r="X280" s="14">
        <f t="shared" si="53"/>
        <v>805</v>
      </c>
      <c r="Y280" s="14" t="str">
        <f t="shared" si="54"/>
        <v>EMPTY</v>
      </c>
      <c r="Z280" s="14" t="str">
        <f>IF(AND(P280="beforeRx",O281="afterRx"),J281-timingTable[[#This Row],[FRT32_trace]],"EMPTY")</f>
        <v>EMPTY</v>
      </c>
      <c r="AA280" s="14" t="str">
        <f>IF(AND(timingTable[[#This Row],[txEnd]]="txEnd",Q284="rxStart"),I284-timingTable[[#This Row],[FRT32_val]],"EMPTY")</f>
        <v>EMPTY</v>
      </c>
    </row>
    <row r="281" spans="1:27" x14ac:dyDescent="0.25">
      <c r="A281" s="14" t="s">
        <v>1888</v>
      </c>
      <c r="B281">
        <v>1556339990662</v>
      </c>
      <c r="C281" s="14" t="s">
        <v>6178</v>
      </c>
      <c r="D281">
        <v>129</v>
      </c>
      <c r="E281" s="14" t="s">
        <v>3734</v>
      </c>
      <c r="F281" s="14" t="s">
        <v>3986</v>
      </c>
      <c r="G281" s="14">
        <f>timingTable[[#This Row],[FRT_DEC]]-B280</f>
        <v>2</v>
      </c>
      <c r="H2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INFO]]))),H280)</f>
        <v>61</v>
      </c>
      <c r="I2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81" s="14">
        <f>HEX2DEC(RIGHT(timingTable[[#This Row],[FRT_HEX]],MIN(LEN(timingTable[[#This Row],[FRT_HEX]])-2,8)))</f>
        <v>1561829510</v>
      </c>
      <c r="K281" s="14" t="str">
        <f>IF(timingTable[[#This Row],['[TRACECODE']:.1]]=140,"afterTx","")</f>
        <v/>
      </c>
      <c r="L281" s="14" t="str">
        <f t="shared" si="44"/>
        <v/>
      </c>
      <c r="M281" s="14" t="str">
        <f>IF(AND(H281=H280,K280="afterTx",timingTable[[#This Row],['[TRACECODE']:.1]]=6),"dc","")</f>
        <v/>
      </c>
      <c r="N281" s="14" t="str">
        <f t="shared" si="45"/>
        <v/>
      </c>
      <c r="O281" s="14" t="str">
        <f>IF(timingTable[[#This Row],['[TRACECODE']:.1]]=141,"afterRx","")</f>
        <v/>
      </c>
      <c r="P281" s="14" t="str">
        <f t="shared" si="46"/>
        <v/>
      </c>
      <c r="Q281" s="14" t="str">
        <f t="shared" si="47"/>
        <v/>
      </c>
      <c r="R281" s="14" t="str">
        <f t="shared" si="48"/>
        <v/>
      </c>
      <c r="S281" s="14" t="str">
        <f t="shared" si="49"/>
        <v>EMPTY</v>
      </c>
      <c r="T281" s="14" t="str">
        <f t="shared" si="50"/>
        <v>EMPTY</v>
      </c>
      <c r="U281" s="14" t="str">
        <f t="shared" si="51"/>
        <v>EMPTY</v>
      </c>
      <c r="V281" s="14" t="str">
        <f t="shared" si="52"/>
        <v>EMPTY</v>
      </c>
      <c r="W281" s="14" t="str">
        <f>IF(L281="beforeTx",timingTable[[#This Row],[FRT32_val]]-timingTable[[#This Row],[FRT32_trace]],"EMPTY")</f>
        <v>EMPTY</v>
      </c>
      <c r="X281" s="14" t="str">
        <f t="shared" si="53"/>
        <v>EMPTY</v>
      </c>
      <c r="Y281" s="14" t="str">
        <f t="shared" si="54"/>
        <v>EMPTY</v>
      </c>
      <c r="Z281" s="14" t="str">
        <f>IF(AND(P281="beforeRx",O282="afterRx"),J282-timingTable[[#This Row],[FRT32_trace]],"EMPTY")</f>
        <v>EMPTY</v>
      </c>
      <c r="AA281" s="14" t="str">
        <f>IF(AND(timingTable[[#This Row],[txEnd]]="txEnd",Q285="rxStart"),I285-timingTable[[#This Row],[FRT32_val]],"EMPTY")</f>
        <v>EMPTY</v>
      </c>
    </row>
    <row r="282" spans="1:27" x14ac:dyDescent="0.25">
      <c r="A282" s="14" t="s">
        <v>1889</v>
      </c>
      <c r="B282">
        <v>1556339991465</v>
      </c>
      <c r="C282" s="14" t="s">
        <v>6179</v>
      </c>
      <c r="D282">
        <v>140</v>
      </c>
      <c r="E282" s="14" t="s">
        <v>1107</v>
      </c>
      <c r="F282" s="14" t="s">
        <v>6116</v>
      </c>
      <c r="G282" s="14">
        <f>timingTable[[#This Row],[FRT_DEC]]-B281</f>
        <v>803</v>
      </c>
      <c r="H2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INFO]]))),H281)</f>
        <v>61</v>
      </c>
      <c r="I28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82" s="14">
        <f>HEX2DEC(RIGHT(timingTable[[#This Row],[FRT_HEX]],MIN(LEN(timingTable[[#This Row],[FRT_HEX]])-2,8)))</f>
        <v>1561830313</v>
      </c>
      <c r="K282" s="14" t="str">
        <f>IF(timingTable[[#This Row],['[TRACECODE']:.1]]=140,"afterTx","")</f>
        <v>afterTx</v>
      </c>
      <c r="L282" s="14" t="str">
        <f t="shared" si="44"/>
        <v/>
      </c>
      <c r="M282" s="14" t="str">
        <f>IF(AND(H282=H281,K281="afterTx",timingTable[[#This Row],['[TRACECODE']:.1]]=6),"dc","")</f>
        <v/>
      </c>
      <c r="N282" s="14" t="str">
        <f t="shared" si="45"/>
        <v/>
      </c>
      <c r="O282" s="14" t="str">
        <f>IF(timingTable[[#This Row],['[TRACECODE']:.1]]=141,"afterRx","")</f>
        <v/>
      </c>
      <c r="P282" s="14" t="str">
        <f t="shared" si="46"/>
        <v/>
      </c>
      <c r="Q282" s="14" t="str">
        <f t="shared" si="47"/>
        <v/>
      </c>
      <c r="R282" s="14" t="str">
        <f t="shared" si="48"/>
        <v/>
      </c>
      <c r="S282" s="14" t="str">
        <f t="shared" si="49"/>
        <v>EMPTY</v>
      </c>
      <c r="T282" s="14" t="str">
        <f t="shared" si="50"/>
        <v>EMPTY</v>
      </c>
      <c r="U282" s="14" t="str">
        <f t="shared" si="51"/>
        <v>EMPTY</v>
      </c>
      <c r="V282" s="14" t="str">
        <f t="shared" si="52"/>
        <v>EMPTY</v>
      </c>
      <c r="W282" s="14" t="str">
        <f>IF(L282="beforeTx",timingTable[[#This Row],[FRT32_val]]-timingTable[[#This Row],[FRT32_trace]],"EMPTY")</f>
        <v>EMPTY</v>
      </c>
      <c r="X282" s="14" t="str">
        <f t="shared" si="53"/>
        <v>EMPTY</v>
      </c>
      <c r="Y282" s="14" t="str">
        <f t="shared" si="54"/>
        <v>EMPTY</v>
      </c>
      <c r="Z282" s="14" t="str">
        <f>IF(AND(P282="beforeRx",O283="afterRx"),J283-timingTable[[#This Row],[FRT32_trace]],"EMPTY")</f>
        <v>EMPTY</v>
      </c>
      <c r="AA282" s="14" t="str">
        <f>IF(AND(timingTable[[#This Row],[txEnd]]="txEnd",Q286="rxStart"),I286-timingTable[[#This Row],[FRT32_val]],"EMPTY")</f>
        <v>EMPTY</v>
      </c>
    </row>
    <row r="283" spans="1:27" x14ac:dyDescent="0.25">
      <c r="A283" s="14" t="s">
        <v>1942</v>
      </c>
      <c r="B283">
        <v>1556340004875</v>
      </c>
      <c r="C283" s="14" t="s">
        <v>6191</v>
      </c>
      <c r="D283">
        <v>6</v>
      </c>
      <c r="E283" s="14" t="s">
        <v>1108</v>
      </c>
      <c r="F283" s="14" t="s">
        <v>6192</v>
      </c>
      <c r="G283" s="14">
        <f>timingTable[[#This Row],[FRT_DEC]]-B282</f>
        <v>13410</v>
      </c>
      <c r="H2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INFO]]))),H282)</f>
        <v>61</v>
      </c>
      <c r="I2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1561831016</v>
      </c>
      <c r="J283" s="14">
        <f>HEX2DEC(RIGHT(timingTable[[#This Row],[FRT_HEX]],MIN(LEN(timingTable[[#This Row],[FRT_HEX]])-2,8)))</f>
        <v>1561843723</v>
      </c>
      <c r="K283" s="14" t="str">
        <f>IF(timingTable[[#This Row],['[TRACECODE']:.1]]=140,"afterTx","")</f>
        <v/>
      </c>
      <c r="L283" s="14" t="str">
        <f t="shared" si="44"/>
        <v/>
      </c>
      <c r="M283" s="14" t="str">
        <f>IF(AND(H283=H282,K282="afterTx",timingTable[[#This Row],['[TRACECODE']:.1]]=6),"dc","")</f>
        <v>dc</v>
      </c>
      <c r="N283" s="14" t="str">
        <f t="shared" si="45"/>
        <v/>
      </c>
      <c r="O283" s="14" t="str">
        <f>IF(timingTable[[#This Row],['[TRACECODE']:.1]]=141,"afterRx","")</f>
        <v/>
      </c>
      <c r="P283" s="14" t="str">
        <f t="shared" si="46"/>
        <v/>
      </c>
      <c r="Q283" s="14" t="str">
        <f t="shared" si="47"/>
        <v/>
      </c>
      <c r="R283" s="14" t="str">
        <f t="shared" si="48"/>
        <v/>
      </c>
      <c r="S283" s="14" t="str">
        <f t="shared" si="49"/>
        <v>EMPTY</v>
      </c>
      <c r="T283" s="14" t="str">
        <f t="shared" si="50"/>
        <v>EMPTY</v>
      </c>
      <c r="U283" s="14" t="str">
        <f t="shared" si="51"/>
        <v>EMPTY</v>
      </c>
      <c r="V283" s="14" t="str">
        <f t="shared" si="52"/>
        <v>EMPTY</v>
      </c>
      <c r="W283" s="14" t="str">
        <f>IF(L283="beforeTx",timingTable[[#This Row],[FRT32_val]]-timingTable[[#This Row],[FRT32_trace]],"EMPTY")</f>
        <v>EMPTY</v>
      </c>
      <c r="X283" s="14" t="str">
        <f t="shared" si="53"/>
        <v>EMPTY</v>
      </c>
      <c r="Y283" s="14" t="str">
        <f t="shared" si="54"/>
        <v>EMPTY</v>
      </c>
      <c r="Z283" s="14" t="str">
        <f>IF(AND(P283="beforeRx",O284="afterRx"),J284-timingTable[[#This Row],[FRT32_trace]],"EMPTY")</f>
        <v>EMPTY</v>
      </c>
      <c r="AA283" s="14" t="str">
        <f>IF(AND(timingTable[[#This Row],[txEnd]]="txEnd",Q287="rxStart"),I287-timingTable[[#This Row],[FRT32_val]],"EMPTY")</f>
        <v>EMPTY</v>
      </c>
    </row>
    <row r="284" spans="1:27" x14ac:dyDescent="0.25">
      <c r="A284" s="14" t="s">
        <v>1943</v>
      </c>
      <c r="B284">
        <v>1556340004877</v>
      </c>
      <c r="C284" s="14" t="s">
        <v>6193</v>
      </c>
      <c r="D284">
        <v>6</v>
      </c>
      <c r="E284" s="14" t="s">
        <v>1108</v>
      </c>
      <c r="F284" s="14" t="s">
        <v>3987</v>
      </c>
      <c r="G284" s="14">
        <f>timingTable[[#This Row],[FRT_DEC]]-B283</f>
        <v>2</v>
      </c>
      <c r="H2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INFO]]))),H283)</f>
        <v>61</v>
      </c>
      <c r="I2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84" s="14">
        <f>HEX2DEC(RIGHT(timingTable[[#This Row],[FRT_HEX]],MIN(LEN(timingTable[[#This Row],[FRT_HEX]])-2,8)))</f>
        <v>1561843725</v>
      </c>
      <c r="K284" s="14" t="str">
        <f>IF(timingTable[[#This Row],['[TRACECODE']:.1]]=140,"afterTx","")</f>
        <v/>
      </c>
      <c r="L284" s="14" t="str">
        <f t="shared" si="44"/>
        <v/>
      </c>
      <c r="M284" s="14" t="str">
        <f>IF(AND(H284=H283,K283="afterTx",timingTable[[#This Row],['[TRACECODE']:.1]]=6),"dc","")</f>
        <v/>
      </c>
      <c r="N284" s="14" t="str">
        <f t="shared" si="45"/>
        <v/>
      </c>
      <c r="O284" s="14" t="str">
        <f>IF(timingTable[[#This Row],['[TRACECODE']:.1]]=141,"afterRx","")</f>
        <v/>
      </c>
      <c r="P284" s="14" t="str">
        <f t="shared" si="46"/>
        <v/>
      </c>
      <c r="Q284" s="14" t="str">
        <f t="shared" si="47"/>
        <v/>
      </c>
      <c r="R284" s="14" t="str">
        <f t="shared" si="48"/>
        <v/>
      </c>
      <c r="S284" s="14" t="str">
        <f t="shared" si="49"/>
        <v>EMPTY</v>
      </c>
      <c r="T284" s="14" t="str">
        <f t="shared" si="50"/>
        <v>EMPTY</v>
      </c>
      <c r="U284" s="14" t="str">
        <f t="shared" si="51"/>
        <v>EMPTY</v>
      </c>
      <c r="V284" s="14" t="str">
        <f t="shared" si="52"/>
        <v>EMPTY</v>
      </c>
      <c r="W284" s="14" t="str">
        <f>IF(L284="beforeTx",timingTable[[#This Row],[FRT32_val]]-timingTable[[#This Row],[FRT32_trace]],"EMPTY")</f>
        <v>EMPTY</v>
      </c>
      <c r="X284" s="14" t="str">
        <f t="shared" si="53"/>
        <v>EMPTY</v>
      </c>
      <c r="Y284" s="14" t="str">
        <f t="shared" si="54"/>
        <v>EMPTY</v>
      </c>
      <c r="Z284" s="14" t="str">
        <f>IF(AND(P284="beforeRx",O285="afterRx"),J285-timingTable[[#This Row],[FRT32_trace]],"EMPTY")</f>
        <v>EMPTY</v>
      </c>
      <c r="AA284" s="14" t="str">
        <f>IF(AND(timingTable[[#This Row],[txEnd]]="txEnd",Q288="rxStart"),I288-timingTable[[#This Row],[FRT32_val]],"EMPTY")</f>
        <v>EMPTY</v>
      </c>
    </row>
    <row r="285" spans="1:27" x14ac:dyDescent="0.25">
      <c r="A285" s="14" t="s">
        <v>1895</v>
      </c>
      <c r="B285">
        <v>1556340004881</v>
      </c>
      <c r="C285" s="14" t="s">
        <v>6194</v>
      </c>
      <c r="D285">
        <v>122</v>
      </c>
      <c r="E285" s="14" t="s">
        <v>7968</v>
      </c>
      <c r="F285" s="14" t="s">
        <v>6195</v>
      </c>
      <c r="G285" s="14">
        <f>timingTable[[#This Row],[FRT_DEC]]-B284</f>
        <v>4</v>
      </c>
      <c r="H2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INFO]]))),H284)</f>
        <v>61</v>
      </c>
      <c r="I2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1561843666</v>
      </c>
      <c r="J285" s="14">
        <f>HEX2DEC(RIGHT(timingTable[[#This Row],[FRT_HEX]],MIN(LEN(timingTable[[#This Row],[FRT_HEX]])-2,8)))</f>
        <v>1561843729</v>
      </c>
      <c r="K285" s="14" t="str">
        <f>IF(timingTable[[#This Row],['[TRACECODE']:.1]]=140,"afterTx","")</f>
        <v/>
      </c>
      <c r="L285" s="14" t="str">
        <f t="shared" si="44"/>
        <v/>
      </c>
      <c r="M285" s="14" t="str">
        <f>IF(AND(H285=H284,K284="afterTx",timingTable[[#This Row],['[TRACECODE']:.1]]=6),"dc","")</f>
        <v/>
      </c>
      <c r="N285" s="14" t="str">
        <f t="shared" si="45"/>
        <v>txEnd</v>
      </c>
      <c r="O285" s="14" t="str">
        <f>IF(timingTable[[#This Row],['[TRACECODE']:.1]]=141,"afterRx","")</f>
        <v/>
      </c>
      <c r="P285" s="14" t="str">
        <f t="shared" si="46"/>
        <v/>
      </c>
      <c r="Q285" s="14" t="str">
        <f t="shared" si="47"/>
        <v/>
      </c>
      <c r="R285" s="14" t="str">
        <f t="shared" si="48"/>
        <v/>
      </c>
      <c r="S285" s="14" t="str">
        <f t="shared" si="49"/>
        <v>EMPTY</v>
      </c>
      <c r="T285" s="14">
        <f t="shared" si="50"/>
        <v>555</v>
      </c>
      <c r="U285" s="14" t="str">
        <f t="shared" si="51"/>
        <v>EMPTY</v>
      </c>
      <c r="V285" s="14" t="str">
        <f t="shared" si="52"/>
        <v>EMPTY</v>
      </c>
      <c r="W285" s="14" t="str">
        <f>IF(L285="beforeTx",timingTable[[#This Row],[FRT32_val]]-timingTable[[#This Row],[FRT32_trace]],"EMPTY")</f>
        <v>EMPTY</v>
      </c>
      <c r="X285" s="14" t="str">
        <f t="shared" si="53"/>
        <v>EMPTY</v>
      </c>
      <c r="Y285" s="14" t="str">
        <f t="shared" si="54"/>
        <v>EMPTY</v>
      </c>
      <c r="Z285" s="14" t="str">
        <f>IF(AND(P285="beforeRx",O286="afterRx"),J286-timingTable[[#This Row],[FRT32_trace]],"EMPTY")</f>
        <v>EMPTY</v>
      </c>
      <c r="AA285" s="14">
        <f>IF(AND(timingTable[[#This Row],[txEnd]]="txEnd",Q289="rxStart"),I289-timingTable[[#This Row],[FRT32_val]],"EMPTY")</f>
        <v>1687</v>
      </c>
    </row>
    <row r="286" spans="1:27" x14ac:dyDescent="0.25">
      <c r="A286" s="14" t="s">
        <v>2167</v>
      </c>
      <c r="B286">
        <v>1556340004884</v>
      </c>
      <c r="C286" s="14" t="s">
        <v>6196</v>
      </c>
      <c r="D286">
        <v>122</v>
      </c>
      <c r="E286" s="14" t="s">
        <v>7968</v>
      </c>
      <c r="F286" s="14" t="s">
        <v>3988</v>
      </c>
      <c r="G286" s="14">
        <f>timingTable[[#This Row],[FRT_DEC]]-B285</f>
        <v>3</v>
      </c>
      <c r="H2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INFO]]))),H285)</f>
        <v>61</v>
      </c>
      <c r="I2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86" s="14">
        <f>HEX2DEC(RIGHT(timingTable[[#This Row],[FRT_HEX]],MIN(LEN(timingTable[[#This Row],[FRT_HEX]])-2,8)))</f>
        <v>1561843732</v>
      </c>
      <c r="K286" s="14" t="str">
        <f>IF(timingTable[[#This Row],['[TRACECODE']:.1]]=140,"afterTx","")</f>
        <v/>
      </c>
      <c r="L286" s="14" t="str">
        <f t="shared" si="44"/>
        <v/>
      </c>
      <c r="M286" s="14" t="str">
        <f>IF(AND(H286=H285,K285="afterTx",timingTable[[#This Row],['[TRACECODE']:.1]]=6),"dc","")</f>
        <v/>
      </c>
      <c r="N286" s="14" t="str">
        <f t="shared" si="45"/>
        <v/>
      </c>
      <c r="O286" s="14" t="str">
        <f>IF(timingTable[[#This Row],['[TRACECODE']:.1]]=141,"afterRx","")</f>
        <v/>
      </c>
      <c r="P286" s="14" t="str">
        <f t="shared" si="46"/>
        <v/>
      </c>
      <c r="Q286" s="14" t="str">
        <f t="shared" si="47"/>
        <v/>
      </c>
      <c r="R286" s="14" t="str">
        <f t="shared" si="48"/>
        <v/>
      </c>
      <c r="S286" s="14" t="str">
        <f t="shared" si="49"/>
        <v>EMPTY</v>
      </c>
      <c r="T286" s="14" t="str">
        <f t="shared" si="50"/>
        <v>EMPTY</v>
      </c>
      <c r="U286" s="14" t="str">
        <f t="shared" si="51"/>
        <v>EMPTY</v>
      </c>
      <c r="V286" s="14" t="str">
        <f t="shared" si="52"/>
        <v>EMPTY</v>
      </c>
      <c r="W286" s="14" t="str">
        <f>IF(L286="beforeTx",timingTable[[#This Row],[FRT32_val]]-timingTable[[#This Row],[FRT32_trace]],"EMPTY")</f>
        <v>EMPTY</v>
      </c>
      <c r="X286" s="14" t="str">
        <f t="shared" si="53"/>
        <v>EMPTY</v>
      </c>
      <c r="Y286" s="14" t="str">
        <f t="shared" si="54"/>
        <v>EMPTY</v>
      </c>
      <c r="Z286" s="14" t="str">
        <f>IF(AND(P286="beforeRx",O287="afterRx"),J287-timingTable[[#This Row],[FRT32_trace]],"EMPTY")</f>
        <v>EMPTY</v>
      </c>
      <c r="AA286" s="14" t="str">
        <f>IF(AND(timingTable[[#This Row],[txEnd]]="txEnd",Q290="rxStart"),I290-timingTable[[#This Row],[FRT32_val]],"EMPTY")</f>
        <v>EMPTY</v>
      </c>
    </row>
    <row r="287" spans="1:27" x14ac:dyDescent="0.25">
      <c r="A287" s="14" t="s">
        <v>2177</v>
      </c>
      <c r="B287">
        <v>1556340005357</v>
      </c>
      <c r="C287" s="14" t="s">
        <v>6207</v>
      </c>
      <c r="D287">
        <v>130</v>
      </c>
      <c r="E287" s="14" t="s">
        <v>3735</v>
      </c>
      <c r="F287" s="14" t="s">
        <v>6134</v>
      </c>
      <c r="G287" s="14">
        <f>timingTable[[#This Row],[FRT_DEC]]-B286</f>
        <v>473</v>
      </c>
      <c r="H2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INFO]]))),H286)</f>
        <v>61</v>
      </c>
      <c r="I2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5111809</v>
      </c>
      <c r="J287" s="14">
        <f>HEX2DEC(RIGHT(timingTable[[#This Row],[FRT_HEX]],MIN(LEN(timingTable[[#This Row],[FRT_HEX]])-2,8)))</f>
        <v>1561844205</v>
      </c>
      <c r="K287" s="14" t="str">
        <f>IF(timingTable[[#This Row],['[TRACECODE']:.1]]=140,"afterTx","")</f>
        <v/>
      </c>
      <c r="L287" s="14" t="str">
        <f t="shared" si="44"/>
        <v/>
      </c>
      <c r="M287" s="14" t="str">
        <f>IF(AND(H287=H286,K286="afterTx",timingTable[[#This Row],['[TRACECODE']:.1]]=6),"dc","")</f>
        <v/>
      </c>
      <c r="N287" s="14" t="str">
        <f t="shared" si="45"/>
        <v/>
      </c>
      <c r="O287" s="14" t="str">
        <f>IF(timingTable[[#This Row],['[TRACECODE']:.1]]=141,"afterRx","")</f>
        <v/>
      </c>
      <c r="P287" s="14" t="str">
        <f t="shared" si="46"/>
        <v>beforeRx</v>
      </c>
      <c r="Q287" s="14" t="str">
        <f t="shared" si="47"/>
        <v/>
      </c>
      <c r="R287" s="14" t="str">
        <f t="shared" si="48"/>
        <v/>
      </c>
      <c r="S287" s="14" t="str">
        <f t="shared" si="49"/>
        <v>EMPTY</v>
      </c>
      <c r="T287" s="14" t="str">
        <f t="shared" si="50"/>
        <v>EMPTY</v>
      </c>
      <c r="U287" s="14" t="str">
        <f t="shared" si="51"/>
        <v>EMPTY</v>
      </c>
      <c r="V287" s="14" t="str">
        <f t="shared" si="52"/>
        <v>EMPTY</v>
      </c>
      <c r="W287" s="14" t="str">
        <f>IF(L287="beforeTx",timingTable[[#This Row],[FRT32_val]]-timingTable[[#This Row],[FRT32_trace]],"EMPTY")</f>
        <v>EMPTY</v>
      </c>
      <c r="X287" s="14" t="str">
        <f t="shared" si="53"/>
        <v>EMPTY</v>
      </c>
      <c r="Y287" s="14" t="str">
        <f t="shared" si="54"/>
        <v>EMPTY</v>
      </c>
      <c r="Z287" s="14">
        <f>IF(AND(P287="beforeRx",O288="afterRx"),J288-timingTable[[#This Row],[FRT32_trace]],"EMPTY")</f>
        <v>16</v>
      </c>
      <c r="AA287" s="14" t="str">
        <f>IF(AND(timingTable[[#This Row],[txEnd]]="txEnd",Q291="rxStart"),I291-timingTable[[#This Row],[FRT32_val]],"EMPTY")</f>
        <v>EMPTY</v>
      </c>
    </row>
    <row r="288" spans="1:27" x14ac:dyDescent="0.25">
      <c r="A288" s="14" t="s">
        <v>2178</v>
      </c>
      <c r="B288">
        <v>1556340005373</v>
      </c>
      <c r="C288" s="14" t="s">
        <v>6208</v>
      </c>
      <c r="D288">
        <v>141</v>
      </c>
      <c r="E288" s="14" t="s">
        <v>1109</v>
      </c>
      <c r="F288" s="14" t="s">
        <v>6136</v>
      </c>
      <c r="G288" s="14">
        <f>timingTable[[#This Row],[FRT_DEC]]-B287</f>
        <v>16</v>
      </c>
      <c r="H2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INFO]]))),H287)</f>
        <v>61</v>
      </c>
      <c r="I28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88" s="14">
        <f>HEX2DEC(RIGHT(timingTable[[#This Row],[FRT_HEX]],MIN(LEN(timingTable[[#This Row],[FRT_HEX]])-2,8)))</f>
        <v>1561844221</v>
      </c>
      <c r="K288" s="14" t="str">
        <f>IF(timingTable[[#This Row],['[TRACECODE']:.1]]=140,"afterTx","")</f>
        <v/>
      </c>
      <c r="L288" s="14" t="str">
        <f t="shared" si="44"/>
        <v/>
      </c>
      <c r="M288" s="14" t="str">
        <f>IF(AND(H288=H287,K287="afterTx",timingTable[[#This Row],['[TRACECODE']:.1]]=6),"dc","")</f>
        <v/>
      </c>
      <c r="N288" s="14" t="str">
        <f t="shared" si="45"/>
        <v/>
      </c>
      <c r="O288" s="14" t="str">
        <f>IF(timingTable[[#This Row],['[TRACECODE']:.1]]=141,"afterRx","")</f>
        <v>afterRx</v>
      </c>
      <c r="P288" s="14" t="str">
        <f t="shared" si="46"/>
        <v/>
      </c>
      <c r="Q288" s="14" t="str">
        <f t="shared" si="47"/>
        <v/>
      </c>
      <c r="R288" s="14" t="str">
        <f t="shared" si="48"/>
        <v/>
      </c>
      <c r="S288" s="14" t="str">
        <f t="shared" si="49"/>
        <v>EMPTY</v>
      </c>
      <c r="T288" s="14" t="str">
        <f t="shared" si="50"/>
        <v>EMPTY</v>
      </c>
      <c r="U288" s="14" t="str">
        <f t="shared" si="51"/>
        <v>EMPTY</v>
      </c>
      <c r="V288" s="14" t="str">
        <f t="shared" si="52"/>
        <v>EMPTY</v>
      </c>
      <c r="W288" s="14" t="str">
        <f>IF(L288="beforeTx",timingTable[[#This Row],[FRT32_val]]-timingTable[[#This Row],[FRT32_trace]],"EMPTY")</f>
        <v>EMPTY</v>
      </c>
      <c r="X288" s="14" t="str">
        <f t="shared" si="53"/>
        <v>EMPTY</v>
      </c>
      <c r="Y288" s="14" t="str">
        <f t="shared" si="54"/>
        <v>EMPTY</v>
      </c>
      <c r="Z288" s="14" t="str">
        <f>IF(AND(P288="beforeRx",O289="afterRx"),J289-timingTable[[#This Row],[FRT32_trace]],"EMPTY")</f>
        <v>EMPTY</v>
      </c>
      <c r="AA288" s="14" t="str">
        <f>IF(AND(timingTable[[#This Row],[txEnd]]="txEnd",Q292="rxStart"),I292-timingTable[[#This Row],[FRT32_val]],"EMPTY")</f>
        <v>EMPTY</v>
      </c>
    </row>
    <row r="289" spans="1:27" x14ac:dyDescent="0.25">
      <c r="A289" s="14" t="s">
        <v>2180</v>
      </c>
      <c r="B289">
        <v>1556340006807</v>
      </c>
      <c r="C289" s="14" t="s">
        <v>6210</v>
      </c>
      <c r="D289">
        <v>123</v>
      </c>
      <c r="E289" s="14" t="s">
        <v>7969</v>
      </c>
      <c r="F289" s="14" t="s">
        <v>6211</v>
      </c>
      <c r="G289" s="14">
        <f>timingTable[[#This Row],[FRT_DEC]]-B288</f>
        <v>1434</v>
      </c>
      <c r="H2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INFO]]))),H288)</f>
        <v>61</v>
      </c>
      <c r="I2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1561845353</v>
      </c>
      <c r="J289" s="14">
        <f>HEX2DEC(RIGHT(timingTable[[#This Row],[FRT_HEX]],MIN(LEN(timingTable[[#This Row],[FRT_HEX]])-2,8)))</f>
        <v>1561845655</v>
      </c>
      <c r="K289" s="14" t="str">
        <f>IF(timingTable[[#This Row],['[TRACECODE']:.1]]=140,"afterTx","")</f>
        <v/>
      </c>
      <c r="L289" s="14" t="str">
        <f t="shared" si="44"/>
        <v/>
      </c>
      <c r="M289" s="14" t="str">
        <f>IF(AND(H289=H288,K288="afterTx",timingTable[[#This Row],['[TRACECODE']:.1]]=6),"dc","")</f>
        <v/>
      </c>
      <c r="N289" s="14" t="str">
        <f t="shared" si="45"/>
        <v/>
      </c>
      <c r="O289" s="14" t="str">
        <f>IF(timingTable[[#This Row],['[TRACECODE']:.1]]=141,"afterRx","")</f>
        <v/>
      </c>
      <c r="P289" s="14" t="str">
        <f t="shared" si="46"/>
        <v/>
      </c>
      <c r="Q289" s="14" t="str">
        <f t="shared" si="47"/>
        <v>rxStart</v>
      </c>
      <c r="R289" s="14" t="str">
        <f t="shared" si="48"/>
        <v/>
      </c>
      <c r="S289" s="14" t="str">
        <f t="shared" si="49"/>
        <v>EMPTY</v>
      </c>
      <c r="T289" s="14" t="str">
        <f t="shared" si="50"/>
        <v>EMPTY</v>
      </c>
      <c r="U289" s="14" t="str">
        <f t="shared" si="51"/>
        <v>EMPTY</v>
      </c>
      <c r="V289" s="14" t="str">
        <f t="shared" si="52"/>
        <v>EMPTY</v>
      </c>
      <c r="W289" s="14" t="str">
        <f>IF(L289="beforeTx",timingTable[[#This Row],[FRT32_val]]-timingTable[[#This Row],[FRT32_trace]],"EMPTY")</f>
        <v>EMPTY</v>
      </c>
      <c r="X289" s="14" t="str">
        <f t="shared" si="53"/>
        <v>EMPTY</v>
      </c>
      <c r="Y289" s="14" t="str">
        <f t="shared" si="54"/>
        <v>EMPTY</v>
      </c>
      <c r="Z289" s="14" t="str">
        <f>IF(AND(P289="beforeRx",O290="afterRx"),J290-timingTable[[#This Row],[FRT32_trace]],"EMPTY")</f>
        <v>EMPTY</v>
      </c>
      <c r="AA289" s="14" t="str">
        <f>IF(AND(timingTable[[#This Row],[txEnd]]="txEnd",Q293="rxStart"),I293-timingTable[[#This Row],[FRT32_val]],"EMPTY")</f>
        <v>EMPTY</v>
      </c>
    </row>
    <row r="290" spans="1:27" x14ac:dyDescent="0.25">
      <c r="A290" s="14" t="s">
        <v>2181</v>
      </c>
      <c r="B290">
        <v>1556340006809</v>
      </c>
      <c r="C290" s="14" t="s">
        <v>6212</v>
      </c>
      <c r="D290">
        <v>123</v>
      </c>
      <c r="E290" s="14" t="s">
        <v>7969</v>
      </c>
      <c r="F290" s="14" t="s">
        <v>3982</v>
      </c>
      <c r="G290" s="14">
        <f>timingTable[[#This Row],[FRT_DEC]]-B289</f>
        <v>2</v>
      </c>
      <c r="H2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INFO]]))),H289)</f>
        <v>61</v>
      </c>
      <c r="I2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0" s="14">
        <f>HEX2DEC(RIGHT(timingTable[[#This Row],[FRT_HEX]],MIN(LEN(timingTable[[#This Row],[FRT_HEX]])-2,8)))</f>
        <v>1561845657</v>
      </c>
      <c r="K290" s="14" t="str">
        <f>IF(timingTable[[#This Row],['[TRACECODE']:.1]]=140,"afterTx","")</f>
        <v/>
      </c>
      <c r="L290" s="14" t="str">
        <f t="shared" si="44"/>
        <v/>
      </c>
      <c r="M290" s="14" t="str">
        <f>IF(AND(H290=H289,K289="afterTx",timingTable[[#This Row],['[TRACECODE']:.1]]=6),"dc","")</f>
        <v/>
      </c>
      <c r="N290" s="14" t="str">
        <f t="shared" si="45"/>
        <v/>
      </c>
      <c r="O290" s="14" t="str">
        <f>IF(timingTable[[#This Row],['[TRACECODE']:.1]]=141,"afterRx","")</f>
        <v/>
      </c>
      <c r="P290" s="14" t="str">
        <f t="shared" si="46"/>
        <v/>
      </c>
      <c r="Q290" s="14" t="str">
        <f t="shared" si="47"/>
        <v/>
      </c>
      <c r="R290" s="14" t="str">
        <f t="shared" si="48"/>
        <v/>
      </c>
      <c r="S290" s="14" t="str">
        <f t="shared" si="49"/>
        <v>EMPTY</v>
      </c>
      <c r="T290" s="14" t="str">
        <f t="shared" si="50"/>
        <v>EMPTY</v>
      </c>
      <c r="U290" s="14" t="str">
        <f t="shared" si="51"/>
        <v>EMPTY</v>
      </c>
      <c r="V290" s="14" t="str">
        <f t="shared" si="52"/>
        <v>EMPTY</v>
      </c>
      <c r="W290" s="14" t="str">
        <f>IF(L290="beforeTx",timingTable[[#This Row],[FRT32_val]]-timingTable[[#This Row],[FRT32_trace]],"EMPTY")</f>
        <v>EMPTY</v>
      </c>
      <c r="X290" s="14" t="str">
        <f t="shared" si="53"/>
        <v>EMPTY</v>
      </c>
      <c r="Y290" s="14" t="str">
        <f t="shared" si="54"/>
        <v>EMPTY</v>
      </c>
      <c r="Z290" s="14" t="str">
        <f>IF(AND(P290="beforeRx",O291="afterRx"),J291-timingTable[[#This Row],[FRT32_trace]],"EMPTY")</f>
        <v>EMPTY</v>
      </c>
      <c r="AA290" s="14" t="str">
        <f>IF(AND(timingTable[[#This Row],[txEnd]]="txEnd",Q294="rxStart"),I294-timingTable[[#This Row],[FRT32_val]],"EMPTY")</f>
        <v>EMPTY</v>
      </c>
    </row>
    <row r="291" spans="1:27" x14ac:dyDescent="0.25">
      <c r="A291" s="14" t="s">
        <v>2208</v>
      </c>
      <c r="B291">
        <v>1556340008413</v>
      </c>
      <c r="C291" s="14" t="s">
        <v>6241</v>
      </c>
      <c r="D291">
        <v>124</v>
      </c>
      <c r="E291" s="14" t="s">
        <v>7970</v>
      </c>
      <c r="F291" s="14" t="s">
        <v>6242</v>
      </c>
      <c r="G291" s="14">
        <f>timingTable[[#This Row],[FRT_DEC]]-B290</f>
        <v>1604</v>
      </c>
      <c r="H2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INFO]]))),H290)</f>
        <v>61</v>
      </c>
      <c r="I2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1561847193</v>
      </c>
      <c r="J291" s="14">
        <f>HEX2DEC(RIGHT(timingTable[[#This Row],[FRT_HEX]],MIN(LEN(timingTable[[#This Row],[FRT_HEX]])-2,8)))</f>
        <v>1561847261</v>
      </c>
      <c r="K291" s="14" t="str">
        <f>IF(timingTable[[#This Row],['[TRACECODE']:.1]]=140,"afterTx","")</f>
        <v/>
      </c>
      <c r="L291" s="14" t="str">
        <f t="shared" si="44"/>
        <v/>
      </c>
      <c r="M291" s="14" t="str">
        <f>IF(AND(H291=H290,K290="afterTx",timingTable[[#This Row],['[TRACECODE']:.1]]=6),"dc","")</f>
        <v/>
      </c>
      <c r="N291" s="14" t="str">
        <f t="shared" si="45"/>
        <v/>
      </c>
      <c r="O291" s="14" t="str">
        <f>IF(timingTable[[#This Row],['[TRACECODE']:.1]]=141,"afterRx","")</f>
        <v/>
      </c>
      <c r="P291" s="14" t="str">
        <f t="shared" si="46"/>
        <v/>
      </c>
      <c r="Q291" s="14" t="str">
        <f t="shared" si="47"/>
        <v/>
      </c>
      <c r="R291" s="14" t="str">
        <f t="shared" si="48"/>
        <v>rxEnd</v>
      </c>
      <c r="S291" s="14" t="str">
        <f t="shared" si="49"/>
        <v>EMPTY</v>
      </c>
      <c r="T291" s="14" t="str">
        <f t="shared" si="50"/>
        <v>EMPTY</v>
      </c>
      <c r="U291" s="14" t="str">
        <f t="shared" si="51"/>
        <v>EMPTY</v>
      </c>
      <c r="V291" s="14" t="str">
        <f t="shared" si="52"/>
        <v>EMPTY</v>
      </c>
      <c r="W291" s="14" t="str">
        <f>IF(L291="beforeTx",timingTable[[#This Row],[FRT32_val]]-timingTable[[#This Row],[FRT32_trace]],"EMPTY")</f>
        <v>EMPTY</v>
      </c>
      <c r="X291" s="14" t="str">
        <f t="shared" si="53"/>
        <v>EMPTY</v>
      </c>
      <c r="Y291" s="14" t="str">
        <f t="shared" si="54"/>
        <v>EMPTY</v>
      </c>
      <c r="Z291" s="14" t="str">
        <f>IF(AND(P291="beforeRx",O292="afterRx"),J292-timingTable[[#This Row],[FRT32_trace]],"EMPTY")</f>
        <v>EMPTY</v>
      </c>
      <c r="AA291" s="14" t="str">
        <f>IF(AND(timingTable[[#This Row],[txEnd]]="txEnd",Q295="rxStart"),I295-timingTable[[#This Row],[FRT32_val]],"EMPTY")</f>
        <v>EMPTY</v>
      </c>
    </row>
    <row r="292" spans="1:27" x14ac:dyDescent="0.25">
      <c r="A292" s="14" t="s">
        <v>2209</v>
      </c>
      <c r="B292">
        <v>1556340008416</v>
      </c>
      <c r="C292" s="14" t="s">
        <v>6243</v>
      </c>
      <c r="D292">
        <v>124</v>
      </c>
      <c r="E292" s="14" t="s">
        <v>7970</v>
      </c>
      <c r="F292" s="14" t="s">
        <v>3983</v>
      </c>
      <c r="G292" s="14">
        <f>timingTable[[#This Row],[FRT_DEC]]-B291</f>
        <v>3</v>
      </c>
      <c r="H2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INFO]]))),H291)</f>
        <v>61</v>
      </c>
      <c r="I2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2" s="14">
        <f>HEX2DEC(RIGHT(timingTable[[#This Row],[FRT_HEX]],MIN(LEN(timingTable[[#This Row],[FRT_HEX]])-2,8)))</f>
        <v>1561847264</v>
      </c>
      <c r="K292" s="14" t="str">
        <f>IF(timingTable[[#This Row],['[TRACECODE']:.1]]=140,"afterTx","")</f>
        <v/>
      </c>
      <c r="L292" s="14" t="str">
        <f t="shared" si="44"/>
        <v/>
      </c>
      <c r="M292" s="14" t="str">
        <f>IF(AND(H292=H291,K291="afterTx",timingTable[[#This Row],['[TRACECODE']:.1]]=6),"dc","")</f>
        <v/>
      </c>
      <c r="N292" s="14" t="str">
        <f t="shared" si="45"/>
        <v/>
      </c>
      <c r="O292" s="14" t="str">
        <f>IF(timingTable[[#This Row],['[TRACECODE']:.1]]=141,"afterRx","")</f>
        <v/>
      </c>
      <c r="P292" s="14" t="str">
        <f t="shared" si="46"/>
        <v/>
      </c>
      <c r="Q292" s="14" t="str">
        <f t="shared" si="47"/>
        <v/>
      </c>
      <c r="R292" s="14" t="str">
        <f t="shared" si="48"/>
        <v/>
      </c>
      <c r="S292" s="14" t="str">
        <f t="shared" si="49"/>
        <v>EMPTY</v>
      </c>
      <c r="T292" s="14" t="str">
        <f t="shared" si="50"/>
        <v>EMPTY</v>
      </c>
      <c r="U292" s="14" t="str">
        <f t="shared" si="51"/>
        <v>EMPTY</v>
      </c>
      <c r="V292" s="14" t="str">
        <f t="shared" si="52"/>
        <v>EMPTY</v>
      </c>
      <c r="W292" s="14" t="str">
        <f>IF(L292="beforeTx",timingTable[[#This Row],[FRT32_val]]-timingTable[[#This Row],[FRT32_trace]],"EMPTY")</f>
        <v>EMPTY</v>
      </c>
      <c r="X292" s="14" t="str">
        <f t="shared" si="53"/>
        <v>EMPTY</v>
      </c>
      <c r="Y292" s="14" t="str">
        <f t="shared" si="54"/>
        <v>EMPTY</v>
      </c>
      <c r="Z292" s="14" t="str">
        <f>IF(AND(P292="beforeRx",O293="afterRx"),J293-timingTable[[#This Row],[FRT32_trace]],"EMPTY")</f>
        <v>EMPTY</v>
      </c>
      <c r="AA292" s="14" t="str">
        <f>IF(AND(timingTable[[#This Row],[txEnd]]="txEnd",Q296="rxStart"),I296-timingTable[[#This Row],[FRT32_val]],"EMPTY")</f>
        <v>EMPTY</v>
      </c>
    </row>
    <row r="293" spans="1:27" x14ac:dyDescent="0.25">
      <c r="A293" s="14" t="s">
        <v>2246</v>
      </c>
      <c r="B293">
        <v>1556340013551</v>
      </c>
      <c r="C293" s="14" t="s">
        <v>6282</v>
      </c>
      <c r="D293">
        <v>123</v>
      </c>
      <c r="E293" s="14" t="s">
        <v>7969</v>
      </c>
      <c r="F293" s="14" t="s">
        <v>6283</v>
      </c>
      <c r="G293" s="14">
        <f>timingTable[[#This Row],[FRT_DEC]]-B292</f>
        <v>5135</v>
      </c>
      <c r="H2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INFO]]))),H292)</f>
        <v>61</v>
      </c>
      <c r="I2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1561852099</v>
      </c>
      <c r="J293" s="14">
        <f>HEX2DEC(RIGHT(timingTable[[#This Row],[FRT_HEX]],MIN(LEN(timingTable[[#This Row],[FRT_HEX]])-2,8)))</f>
        <v>1561852399</v>
      </c>
      <c r="K293" s="14" t="str">
        <f>IF(timingTable[[#This Row],['[TRACECODE']:.1]]=140,"afterTx","")</f>
        <v/>
      </c>
      <c r="L293" s="14" t="str">
        <f t="shared" si="44"/>
        <v/>
      </c>
      <c r="M293" s="14" t="str">
        <f>IF(AND(H293=H292,K292="afterTx",timingTable[[#This Row],['[TRACECODE']:.1]]=6),"dc","")</f>
        <v/>
      </c>
      <c r="N293" s="14" t="str">
        <f t="shared" si="45"/>
        <v/>
      </c>
      <c r="O293" s="14" t="str">
        <f>IF(timingTable[[#This Row],['[TRACECODE']:.1]]=141,"afterRx","")</f>
        <v/>
      </c>
      <c r="P293" s="14" t="str">
        <f t="shared" si="46"/>
        <v/>
      </c>
      <c r="Q293" s="14" t="str">
        <f t="shared" si="47"/>
        <v/>
      </c>
      <c r="R293" s="14" t="str">
        <f t="shared" si="48"/>
        <v/>
      </c>
      <c r="S293" s="14" t="str">
        <f t="shared" si="49"/>
        <v>EMPTY</v>
      </c>
      <c r="T293" s="14" t="str">
        <f t="shared" si="50"/>
        <v>EMPTY</v>
      </c>
      <c r="U293" s="14" t="str">
        <f t="shared" si="51"/>
        <v>EMPTY</v>
      </c>
      <c r="V293" s="14" t="str">
        <f t="shared" si="52"/>
        <v>EMPTY</v>
      </c>
      <c r="W293" s="14" t="str">
        <f>IF(L293="beforeTx",timingTable[[#This Row],[FRT32_val]]-timingTable[[#This Row],[FRT32_trace]],"EMPTY")</f>
        <v>EMPTY</v>
      </c>
      <c r="X293" s="14" t="str">
        <f t="shared" si="53"/>
        <v>EMPTY</v>
      </c>
      <c r="Y293" s="14" t="str">
        <f t="shared" si="54"/>
        <v>EMPTY</v>
      </c>
      <c r="Z293" s="14" t="str">
        <f>IF(AND(P293="beforeRx",O294="afterRx"),J294-timingTable[[#This Row],[FRT32_trace]],"EMPTY")</f>
        <v>EMPTY</v>
      </c>
      <c r="AA293" s="14" t="str">
        <f>IF(AND(timingTable[[#This Row],[txEnd]]="txEnd",Q297="rxStart"),I297-timingTable[[#This Row],[FRT32_val]],"EMPTY")</f>
        <v>EMPTY</v>
      </c>
    </row>
    <row r="294" spans="1:27" x14ac:dyDescent="0.25">
      <c r="A294" s="14" t="s">
        <v>2247</v>
      </c>
      <c r="B294">
        <v>1556340013553</v>
      </c>
      <c r="C294" s="14" t="s">
        <v>6284</v>
      </c>
      <c r="D294">
        <v>123</v>
      </c>
      <c r="E294" s="14" t="s">
        <v>7969</v>
      </c>
      <c r="F294" s="14" t="s">
        <v>3982</v>
      </c>
      <c r="G294" s="14">
        <f>timingTable[[#This Row],[FRT_DEC]]-B293</f>
        <v>2</v>
      </c>
      <c r="H2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INFO]]))),H293)</f>
        <v>61</v>
      </c>
      <c r="I2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4" s="14">
        <f>HEX2DEC(RIGHT(timingTable[[#This Row],[FRT_HEX]],MIN(LEN(timingTable[[#This Row],[FRT_HEX]])-2,8)))</f>
        <v>1561852401</v>
      </c>
      <c r="K294" s="14" t="str">
        <f>IF(timingTable[[#This Row],['[TRACECODE']:.1]]=140,"afterTx","")</f>
        <v/>
      </c>
      <c r="L294" s="14" t="str">
        <f t="shared" si="44"/>
        <v/>
      </c>
      <c r="M294" s="14" t="str">
        <f>IF(AND(H294=H293,K293="afterTx",timingTable[[#This Row],['[TRACECODE']:.1]]=6),"dc","")</f>
        <v/>
      </c>
      <c r="N294" s="14" t="str">
        <f t="shared" si="45"/>
        <v/>
      </c>
      <c r="O294" s="14" t="str">
        <f>IF(timingTable[[#This Row],['[TRACECODE']:.1]]=141,"afterRx","")</f>
        <v/>
      </c>
      <c r="P294" s="14" t="str">
        <f t="shared" si="46"/>
        <v/>
      </c>
      <c r="Q294" s="14" t="str">
        <f t="shared" si="47"/>
        <v/>
      </c>
      <c r="R294" s="14" t="str">
        <f t="shared" si="48"/>
        <v/>
      </c>
      <c r="S294" s="14" t="str">
        <f t="shared" si="49"/>
        <v>EMPTY</v>
      </c>
      <c r="T294" s="14" t="str">
        <f t="shared" si="50"/>
        <v>EMPTY</v>
      </c>
      <c r="U294" s="14" t="str">
        <f t="shared" si="51"/>
        <v>EMPTY</v>
      </c>
      <c r="V294" s="14" t="str">
        <f t="shared" si="52"/>
        <v>EMPTY</v>
      </c>
      <c r="W294" s="14" t="str">
        <f>IF(L294="beforeTx",timingTable[[#This Row],[FRT32_val]]-timingTable[[#This Row],[FRT32_trace]],"EMPTY")</f>
        <v>EMPTY</v>
      </c>
      <c r="X294" s="14" t="str">
        <f t="shared" si="53"/>
        <v>EMPTY</v>
      </c>
      <c r="Y294" s="14" t="str">
        <f t="shared" si="54"/>
        <v>EMPTY</v>
      </c>
      <c r="Z294" s="14" t="str">
        <f>IF(AND(P294="beforeRx",O295="afterRx"),J295-timingTable[[#This Row],[FRT32_trace]],"EMPTY")</f>
        <v>EMPTY</v>
      </c>
      <c r="AA294" s="14" t="str">
        <f>IF(AND(timingTable[[#This Row],[txEnd]]="txEnd",Q298="rxStart"),I298-timingTable[[#This Row],[FRT32_val]],"EMPTY")</f>
        <v>EMPTY</v>
      </c>
    </row>
    <row r="295" spans="1:27" x14ac:dyDescent="0.25">
      <c r="A295" s="14" t="s">
        <v>2273</v>
      </c>
      <c r="B295">
        <v>1556340015121</v>
      </c>
      <c r="C295" s="14" t="s">
        <v>6313</v>
      </c>
      <c r="D295">
        <v>131</v>
      </c>
      <c r="E295" s="14" t="s">
        <v>1106</v>
      </c>
      <c r="F295" s="14" t="s">
        <v>4062</v>
      </c>
      <c r="G295" s="14">
        <f>timingTable[[#This Row],[FRT_DEC]]-B294</f>
        <v>1568</v>
      </c>
      <c r="H2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INFO]]))),H294)</f>
        <v>62</v>
      </c>
      <c r="I29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95" s="14">
        <f>HEX2DEC(RIGHT(timingTable[[#This Row],[FRT_HEX]],MIN(LEN(timingTable[[#This Row],[FRT_HEX]])-2,8)))</f>
        <v>1561853969</v>
      </c>
      <c r="K295" s="14" t="str">
        <f>IF(timingTable[[#This Row],['[TRACECODE']:.1]]=140,"afterTx","")</f>
        <v/>
      </c>
      <c r="L295" s="14" t="str">
        <f t="shared" si="44"/>
        <v/>
      </c>
      <c r="M295" s="14" t="str">
        <f>IF(AND(H295=H294,K294="afterTx",timingTable[[#This Row],['[TRACECODE']:.1]]=6),"dc","")</f>
        <v/>
      </c>
      <c r="N295" s="14" t="str">
        <f t="shared" si="45"/>
        <v/>
      </c>
      <c r="O295" s="14" t="str">
        <f>IF(timingTable[[#This Row],['[TRACECODE']:.1]]=141,"afterRx","")</f>
        <v/>
      </c>
      <c r="P295" s="14" t="str">
        <f t="shared" si="46"/>
        <v/>
      </c>
      <c r="Q295" s="14" t="str">
        <f t="shared" si="47"/>
        <v/>
      </c>
      <c r="R295" s="14" t="str">
        <f t="shared" si="48"/>
        <v/>
      </c>
      <c r="S295" s="14" t="str">
        <f t="shared" si="49"/>
        <v>EMPTY</v>
      </c>
      <c r="T295" s="14" t="str">
        <f t="shared" si="50"/>
        <v>EMPTY</v>
      </c>
      <c r="U295" s="14" t="str">
        <f t="shared" si="51"/>
        <v>EMPTY</v>
      </c>
      <c r="V295" s="14" t="str">
        <f t="shared" si="52"/>
        <v>EMPTY</v>
      </c>
      <c r="W295" s="14" t="str">
        <f>IF(L295="beforeTx",timingTable[[#This Row],[FRT32_val]]-timingTable[[#This Row],[FRT32_trace]],"EMPTY")</f>
        <v>EMPTY</v>
      </c>
      <c r="X295" s="14" t="str">
        <f t="shared" si="53"/>
        <v>EMPTY</v>
      </c>
      <c r="Y295" s="14" t="str">
        <f t="shared" si="54"/>
        <v>EMPTY</v>
      </c>
      <c r="Z295" s="14" t="str">
        <f>IF(AND(P295="beforeRx",O296="afterRx"),J296-timingTable[[#This Row],[FRT32_trace]],"EMPTY")</f>
        <v>EMPTY</v>
      </c>
      <c r="AA295" s="14" t="str">
        <f>IF(AND(timingTable[[#This Row],[txEnd]]="txEnd",Q299="rxStart"),I299-timingTable[[#This Row],[FRT32_val]],"EMPTY")</f>
        <v>EMPTY</v>
      </c>
    </row>
    <row r="296" spans="1:27" x14ac:dyDescent="0.25">
      <c r="A296" s="14" t="s">
        <v>2291</v>
      </c>
      <c r="B296">
        <v>1556340016195</v>
      </c>
      <c r="C296" s="14" t="s">
        <v>6331</v>
      </c>
      <c r="D296">
        <v>124</v>
      </c>
      <c r="E296" s="14" t="s">
        <v>7970</v>
      </c>
      <c r="F296" s="14" t="s">
        <v>6332</v>
      </c>
      <c r="G296" s="14">
        <f>timingTable[[#This Row],[FRT_DEC]]-B295</f>
        <v>1074</v>
      </c>
      <c r="H2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INFO]]))),H295)</f>
        <v>62</v>
      </c>
      <c r="I2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1561854979</v>
      </c>
      <c r="J296" s="14">
        <f>HEX2DEC(RIGHT(timingTable[[#This Row],[FRT_HEX]],MIN(LEN(timingTable[[#This Row],[FRT_HEX]])-2,8)))</f>
        <v>1561855043</v>
      </c>
      <c r="K296" s="14" t="str">
        <f>IF(timingTable[[#This Row],['[TRACECODE']:.1]]=140,"afterTx","")</f>
        <v/>
      </c>
      <c r="L296" s="14" t="str">
        <f t="shared" si="44"/>
        <v/>
      </c>
      <c r="M296" s="14" t="str">
        <f>IF(AND(H296=H295,K295="afterTx",timingTable[[#This Row],['[TRACECODE']:.1]]=6),"dc","")</f>
        <v/>
      </c>
      <c r="N296" s="14" t="str">
        <f t="shared" si="45"/>
        <v/>
      </c>
      <c r="O296" s="14" t="str">
        <f>IF(timingTable[[#This Row],['[TRACECODE']:.1]]=141,"afterRx","")</f>
        <v/>
      </c>
      <c r="P296" s="14" t="str">
        <f t="shared" si="46"/>
        <v/>
      </c>
      <c r="Q296" s="14" t="str">
        <f t="shared" si="47"/>
        <v/>
      </c>
      <c r="R296" s="14" t="str">
        <f t="shared" si="48"/>
        <v/>
      </c>
      <c r="S296" s="14" t="str">
        <f t="shared" si="49"/>
        <v>EMPTY</v>
      </c>
      <c r="T296" s="14" t="str">
        <f t="shared" si="50"/>
        <v>EMPTY</v>
      </c>
      <c r="U296" s="14" t="str">
        <f t="shared" si="51"/>
        <v>EMPTY</v>
      </c>
      <c r="V296" s="14" t="str">
        <f t="shared" si="52"/>
        <v>EMPTY</v>
      </c>
      <c r="W296" s="14" t="str">
        <f>IF(L296="beforeTx",timingTable[[#This Row],[FRT32_val]]-timingTable[[#This Row],[FRT32_trace]],"EMPTY")</f>
        <v>EMPTY</v>
      </c>
      <c r="X296" s="14" t="str">
        <f t="shared" si="53"/>
        <v>EMPTY</v>
      </c>
      <c r="Y296" s="14" t="str">
        <f t="shared" si="54"/>
        <v>EMPTY</v>
      </c>
      <c r="Z296" s="14" t="str">
        <f>IF(AND(P296="beforeRx",O297="afterRx"),J297-timingTable[[#This Row],[FRT32_trace]],"EMPTY")</f>
        <v>EMPTY</v>
      </c>
      <c r="AA296" s="14" t="str">
        <f>IF(AND(timingTable[[#This Row],[txEnd]]="txEnd",Q300="rxStart"),I300-timingTable[[#This Row],[FRT32_val]],"EMPTY")</f>
        <v>EMPTY</v>
      </c>
    </row>
    <row r="297" spans="1:27" x14ac:dyDescent="0.25">
      <c r="A297" s="14" t="s">
        <v>2292</v>
      </c>
      <c r="B297">
        <v>1556340016199</v>
      </c>
      <c r="C297" s="14" t="s">
        <v>6333</v>
      </c>
      <c r="D297">
        <v>124</v>
      </c>
      <c r="E297" s="14" t="s">
        <v>7970</v>
      </c>
      <c r="F297" s="14" t="s">
        <v>3983</v>
      </c>
      <c r="G297" s="14">
        <f>timingTable[[#This Row],[FRT_DEC]]-B296</f>
        <v>4</v>
      </c>
      <c r="H2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INFO]]))),H296)</f>
        <v>62</v>
      </c>
      <c r="I2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7" s="14">
        <f>HEX2DEC(RIGHT(timingTable[[#This Row],[FRT_HEX]],MIN(LEN(timingTable[[#This Row],[FRT_HEX]])-2,8)))</f>
        <v>1561855047</v>
      </c>
      <c r="K297" s="14" t="str">
        <f>IF(timingTable[[#This Row],['[TRACECODE']:.1]]=140,"afterTx","")</f>
        <v/>
      </c>
      <c r="L297" s="14" t="str">
        <f t="shared" si="44"/>
        <v/>
      </c>
      <c r="M297" s="14" t="str">
        <f>IF(AND(H297=H296,K296="afterTx",timingTable[[#This Row],['[TRACECODE']:.1]]=6),"dc","")</f>
        <v/>
      </c>
      <c r="N297" s="14" t="str">
        <f t="shared" si="45"/>
        <v/>
      </c>
      <c r="O297" s="14" t="str">
        <f>IF(timingTable[[#This Row],['[TRACECODE']:.1]]=141,"afterRx","")</f>
        <v/>
      </c>
      <c r="P297" s="14" t="str">
        <f t="shared" si="46"/>
        <v/>
      </c>
      <c r="Q297" s="14" t="str">
        <f t="shared" si="47"/>
        <v/>
      </c>
      <c r="R297" s="14" t="str">
        <f t="shared" si="48"/>
        <v/>
      </c>
      <c r="S297" s="14" t="str">
        <f t="shared" si="49"/>
        <v>EMPTY</v>
      </c>
      <c r="T297" s="14" t="str">
        <f t="shared" si="50"/>
        <v>EMPTY</v>
      </c>
      <c r="U297" s="14" t="str">
        <f t="shared" si="51"/>
        <v>EMPTY</v>
      </c>
      <c r="V297" s="14" t="str">
        <f t="shared" si="52"/>
        <v>EMPTY</v>
      </c>
      <c r="W297" s="14" t="str">
        <f>IF(L297="beforeTx",timingTable[[#This Row],[FRT32_val]]-timingTable[[#This Row],[FRT32_trace]],"EMPTY")</f>
        <v>EMPTY</v>
      </c>
      <c r="X297" s="14" t="str">
        <f t="shared" si="53"/>
        <v>EMPTY</v>
      </c>
      <c r="Y297" s="14" t="str">
        <f t="shared" si="54"/>
        <v>EMPTY</v>
      </c>
      <c r="Z297" s="14" t="str">
        <f>IF(AND(P297="beforeRx",O298="afterRx"),J298-timingTable[[#This Row],[FRT32_trace]],"EMPTY")</f>
        <v>EMPTY</v>
      </c>
      <c r="AA297" s="14" t="str">
        <f>IF(AND(timingTable[[#This Row],[txEnd]]="txEnd",Q301="rxStart"),I301-timingTable[[#This Row],[FRT32_val]],"EMPTY")</f>
        <v>EMPTY</v>
      </c>
    </row>
    <row r="298" spans="1:27" x14ac:dyDescent="0.25">
      <c r="A298" s="14" t="s">
        <v>2300</v>
      </c>
      <c r="B298">
        <v>1556340016310</v>
      </c>
      <c r="C298" s="14" t="s">
        <v>6342</v>
      </c>
      <c r="D298">
        <v>129</v>
      </c>
      <c r="E298" s="14" t="s">
        <v>3734</v>
      </c>
      <c r="F298" s="14" t="s">
        <v>6343</v>
      </c>
      <c r="G298" s="14">
        <f>timingTable[[#This Row],[FRT_DEC]]-B297</f>
        <v>111</v>
      </c>
      <c r="H2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INFO]]))),H297)</f>
        <v>62</v>
      </c>
      <c r="I2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1561856379</v>
      </c>
      <c r="J298" s="14">
        <f>HEX2DEC(RIGHT(timingTable[[#This Row],[FRT_HEX]],MIN(LEN(timingTable[[#This Row],[FRT_HEX]])-2,8)))</f>
        <v>1561855158</v>
      </c>
      <c r="K298" s="14" t="str">
        <f>IF(timingTable[[#This Row],['[TRACECODE']:.1]]=140,"afterTx","")</f>
        <v/>
      </c>
      <c r="L298" s="14" t="str">
        <f t="shared" si="44"/>
        <v>beforeTx</v>
      </c>
      <c r="M298" s="14" t="str">
        <f>IF(AND(H298=H297,K297="afterTx",timingTable[[#This Row],['[TRACECODE']:.1]]=6),"dc","")</f>
        <v/>
      </c>
      <c r="N298" s="14" t="str">
        <f t="shared" si="45"/>
        <v/>
      </c>
      <c r="O298" s="14" t="str">
        <f>IF(timingTable[[#This Row],['[TRACECODE']:.1]]=141,"afterRx","")</f>
        <v/>
      </c>
      <c r="P298" s="14" t="str">
        <f t="shared" si="46"/>
        <v/>
      </c>
      <c r="Q298" s="14" t="str">
        <f t="shared" si="47"/>
        <v/>
      </c>
      <c r="R298" s="14" t="str">
        <f t="shared" si="48"/>
        <v/>
      </c>
      <c r="S298" s="14">
        <f t="shared" si="49"/>
        <v>722</v>
      </c>
      <c r="T298" s="14" t="str">
        <f t="shared" si="50"/>
        <v>EMPTY</v>
      </c>
      <c r="U298" s="14" t="str">
        <f t="shared" si="51"/>
        <v>EMPTY</v>
      </c>
      <c r="V298" s="14" t="str">
        <f t="shared" si="52"/>
        <v>EMPTY</v>
      </c>
      <c r="W298" s="14">
        <f>IF(L298="beforeTx",timingTable[[#This Row],[FRT32_val]]-timingTable[[#This Row],[FRT32_trace]],"EMPTY")</f>
        <v>1221</v>
      </c>
      <c r="X298" s="14">
        <f t="shared" si="53"/>
        <v>1234</v>
      </c>
      <c r="Y298" s="14" t="str">
        <f t="shared" si="54"/>
        <v>EMPTY</v>
      </c>
      <c r="Z298" s="14" t="str">
        <f>IF(AND(P298="beforeRx",O299="afterRx"),J299-timingTable[[#This Row],[FRT32_trace]],"EMPTY")</f>
        <v>EMPTY</v>
      </c>
      <c r="AA298" s="14" t="str">
        <f>IF(AND(timingTable[[#This Row],[txEnd]]="txEnd",Q302="rxStart"),I302-timingTable[[#This Row],[FRT32_val]],"EMPTY")</f>
        <v>EMPTY</v>
      </c>
    </row>
    <row r="299" spans="1:27" x14ac:dyDescent="0.25">
      <c r="A299" s="14" t="s">
        <v>2301</v>
      </c>
      <c r="B299">
        <v>1556340016312</v>
      </c>
      <c r="C299" s="14" t="s">
        <v>6344</v>
      </c>
      <c r="D299">
        <v>129</v>
      </c>
      <c r="E299" s="14" t="s">
        <v>3734</v>
      </c>
      <c r="F299" s="14" t="s">
        <v>3986</v>
      </c>
      <c r="G299" s="14">
        <f>timingTable[[#This Row],[FRT_DEC]]-B298</f>
        <v>2</v>
      </c>
      <c r="H2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INFO]]))),H298)</f>
        <v>62</v>
      </c>
      <c r="I2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299" s="14">
        <f>HEX2DEC(RIGHT(timingTable[[#This Row],[FRT_HEX]],MIN(LEN(timingTable[[#This Row],[FRT_HEX]])-2,8)))</f>
        <v>1561855160</v>
      </c>
      <c r="K299" s="14" t="str">
        <f>IF(timingTable[[#This Row],['[TRACECODE']:.1]]=140,"afterTx","")</f>
        <v/>
      </c>
      <c r="L299" s="14" t="str">
        <f t="shared" si="44"/>
        <v/>
      </c>
      <c r="M299" s="14" t="str">
        <f>IF(AND(H299=H298,K298="afterTx",timingTable[[#This Row],['[TRACECODE']:.1]]=6),"dc","")</f>
        <v/>
      </c>
      <c r="N299" s="14" t="str">
        <f t="shared" si="45"/>
        <v/>
      </c>
      <c r="O299" s="14" t="str">
        <f>IF(timingTable[[#This Row],['[TRACECODE']:.1]]=141,"afterRx","")</f>
        <v/>
      </c>
      <c r="P299" s="14" t="str">
        <f t="shared" si="46"/>
        <v/>
      </c>
      <c r="Q299" s="14" t="str">
        <f t="shared" si="47"/>
        <v/>
      </c>
      <c r="R299" s="14" t="str">
        <f t="shared" si="48"/>
        <v/>
      </c>
      <c r="S299" s="14" t="str">
        <f t="shared" si="49"/>
        <v>EMPTY</v>
      </c>
      <c r="T299" s="14" t="str">
        <f t="shared" si="50"/>
        <v>EMPTY</v>
      </c>
      <c r="U299" s="14" t="str">
        <f t="shared" si="51"/>
        <v>EMPTY</v>
      </c>
      <c r="V299" s="14" t="str">
        <f t="shared" si="52"/>
        <v>EMPTY</v>
      </c>
      <c r="W299" s="14" t="str">
        <f>IF(L299="beforeTx",timingTable[[#This Row],[FRT32_val]]-timingTable[[#This Row],[FRT32_trace]],"EMPTY")</f>
        <v>EMPTY</v>
      </c>
      <c r="X299" s="14" t="str">
        <f t="shared" si="53"/>
        <v>EMPTY</v>
      </c>
      <c r="Y299" s="14" t="str">
        <f t="shared" si="54"/>
        <v>EMPTY</v>
      </c>
      <c r="Z299" s="14" t="str">
        <f>IF(AND(P299="beforeRx",O300="afterRx"),J300-timingTable[[#This Row],[FRT32_trace]],"EMPTY")</f>
        <v>EMPTY</v>
      </c>
      <c r="AA299" s="14" t="str">
        <f>IF(AND(timingTable[[#This Row],[txEnd]]="txEnd",Q303="rxStart"),I303-timingTable[[#This Row],[FRT32_val]],"EMPTY")</f>
        <v>EMPTY</v>
      </c>
    </row>
    <row r="300" spans="1:27" x14ac:dyDescent="0.25">
      <c r="A300" s="14" t="s">
        <v>2302</v>
      </c>
      <c r="B300">
        <v>1556340017544</v>
      </c>
      <c r="C300" s="14" t="s">
        <v>6345</v>
      </c>
      <c r="D300">
        <v>140</v>
      </c>
      <c r="E300" s="14" t="s">
        <v>1107</v>
      </c>
      <c r="F300" s="14" t="s">
        <v>4096</v>
      </c>
      <c r="G300" s="14">
        <f>timingTable[[#This Row],[FRT_DEC]]-B299</f>
        <v>1232</v>
      </c>
      <c r="H3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INFO]]))),H299)</f>
        <v>62</v>
      </c>
      <c r="I30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00" s="14">
        <f>HEX2DEC(RIGHT(timingTable[[#This Row],[FRT_HEX]],MIN(LEN(timingTable[[#This Row],[FRT_HEX]])-2,8)))</f>
        <v>1561856392</v>
      </c>
      <c r="K300" s="14" t="str">
        <f>IF(timingTable[[#This Row],['[TRACECODE']:.1]]=140,"afterTx","")</f>
        <v>afterTx</v>
      </c>
      <c r="L300" s="14" t="str">
        <f t="shared" si="44"/>
        <v/>
      </c>
      <c r="M300" s="14" t="str">
        <f>IF(AND(H300=H299,K299="afterTx",timingTable[[#This Row],['[TRACECODE']:.1]]=6),"dc","")</f>
        <v/>
      </c>
      <c r="N300" s="14" t="str">
        <f t="shared" si="45"/>
        <v/>
      </c>
      <c r="O300" s="14" t="str">
        <f>IF(timingTable[[#This Row],['[TRACECODE']:.1]]=141,"afterRx","")</f>
        <v/>
      </c>
      <c r="P300" s="14" t="str">
        <f t="shared" si="46"/>
        <v/>
      </c>
      <c r="Q300" s="14" t="str">
        <f t="shared" si="47"/>
        <v/>
      </c>
      <c r="R300" s="14" t="str">
        <f t="shared" si="48"/>
        <v/>
      </c>
      <c r="S300" s="14" t="str">
        <f t="shared" si="49"/>
        <v>EMPTY</v>
      </c>
      <c r="T300" s="14" t="str">
        <f t="shared" si="50"/>
        <v>EMPTY</v>
      </c>
      <c r="U300" s="14" t="str">
        <f t="shared" si="51"/>
        <v>EMPTY</v>
      </c>
      <c r="V300" s="14" t="str">
        <f t="shared" si="52"/>
        <v>EMPTY</v>
      </c>
      <c r="W300" s="14" t="str">
        <f>IF(L300="beforeTx",timingTable[[#This Row],[FRT32_val]]-timingTable[[#This Row],[FRT32_trace]],"EMPTY")</f>
        <v>EMPTY</v>
      </c>
      <c r="X300" s="14" t="str">
        <f t="shared" si="53"/>
        <v>EMPTY</v>
      </c>
      <c r="Y300" s="14" t="str">
        <f t="shared" si="54"/>
        <v>EMPTY</v>
      </c>
      <c r="Z300" s="14" t="str">
        <f>IF(AND(P300="beforeRx",O301="afterRx"),J301-timingTable[[#This Row],[FRT32_trace]],"EMPTY")</f>
        <v>EMPTY</v>
      </c>
      <c r="AA300" s="14" t="str">
        <f>IF(AND(timingTable[[#This Row],[txEnd]]="txEnd",Q304="rxStart"),I304-timingTable[[#This Row],[FRT32_val]],"EMPTY")</f>
        <v>EMPTY</v>
      </c>
    </row>
    <row r="301" spans="1:27" x14ac:dyDescent="0.25">
      <c r="A301" s="14" t="s">
        <v>2305</v>
      </c>
      <c r="B301">
        <v>1556340018873</v>
      </c>
      <c r="C301" s="14" t="s">
        <v>6348</v>
      </c>
      <c r="D301">
        <v>6</v>
      </c>
      <c r="E301" s="14" t="s">
        <v>1108</v>
      </c>
      <c r="F301" s="14" t="s">
        <v>6349</v>
      </c>
      <c r="G301" s="14">
        <f>timingTable[[#This Row],[FRT_DEC]]-B300</f>
        <v>1329</v>
      </c>
      <c r="H3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INFO]]))),H300)</f>
        <v>62</v>
      </c>
      <c r="I3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1561857101</v>
      </c>
      <c r="J301" s="14">
        <f>HEX2DEC(RIGHT(timingTable[[#This Row],[FRT_HEX]],MIN(LEN(timingTable[[#This Row],[FRT_HEX]])-2,8)))</f>
        <v>1561857721</v>
      </c>
      <c r="K301" s="14" t="str">
        <f>IF(timingTable[[#This Row],['[TRACECODE']:.1]]=140,"afterTx","")</f>
        <v/>
      </c>
      <c r="L301" s="14" t="str">
        <f t="shared" si="44"/>
        <v/>
      </c>
      <c r="M301" s="14" t="str">
        <f>IF(AND(H301=H300,K300="afterTx",timingTable[[#This Row],['[TRACECODE']:.1]]=6),"dc","")</f>
        <v>dc</v>
      </c>
      <c r="N301" s="14" t="str">
        <f t="shared" si="45"/>
        <v/>
      </c>
      <c r="O301" s="14" t="str">
        <f>IF(timingTable[[#This Row],['[TRACECODE']:.1]]=141,"afterRx","")</f>
        <v/>
      </c>
      <c r="P301" s="14" t="str">
        <f t="shared" si="46"/>
        <v/>
      </c>
      <c r="Q301" s="14" t="str">
        <f t="shared" si="47"/>
        <v/>
      </c>
      <c r="R301" s="14" t="str">
        <f t="shared" si="48"/>
        <v/>
      </c>
      <c r="S301" s="14" t="str">
        <f t="shared" si="49"/>
        <v>EMPTY</v>
      </c>
      <c r="T301" s="14" t="str">
        <f t="shared" si="50"/>
        <v>EMPTY</v>
      </c>
      <c r="U301" s="14" t="str">
        <f t="shared" si="51"/>
        <v>EMPTY</v>
      </c>
      <c r="V301" s="14" t="str">
        <f t="shared" si="52"/>
        <v>EMPTY</v>
      </c>
      <c r="W301" s="14" t="str">
        <f>IF(L301="beforeTx",timingTable[[#This Row],[FRT32_val]]-timingTable[[#This Row],[FRT32_trace]],"EMPTY")</f>
        <v>EMPTY</v>
      </c>
      <c r="X301" s="14" t="str">
        <f t="shared" si="53"/>
        <v>EMPTY</v>
      </c>
      <c r="Y301" s="14" t="str">
        <f t="shared" si="54"/>
        <v>EMPTY</v>
      </c>
      <c r="Z301" s="14" t="str">
        <f>IF(AND(P301="beforeRx",O302="afterRx"),J302-timingTable[[#This Row],[FRT32_trace]],"EMPTY")</f>
        <v>EMPTY</v>
      </c>
      <c r="AA301" s="14" t="str">
        <f>IF(AND(timingTable[[#This Row],[txEnd]]="txEnd",Q305="rxStart"),I305-timingTable[[#This Row],[FRT32_val]],"EMPTY")</f>
        <v>EMPTY</v>
      </c>
    </row>
    <row r="302" spans="1:27" x14ac:dyDescent="0.25">
      <c r="A302" s="14" t="s">
        <v>2306</v>
      </c>
      <c r="B302">
        <v>1556340018877</v>
      </c>
      <c r="C302" s="14" t="s">
        <v>6350</v>
      </c>
      <c r="D302">
        <v>6</v>
      </c>
      <c r="E302" s="14" t="s">
        <v>1108</v>
      </c>
      <c r="F302" s="14" t="s">
        <v>3987</v>
      </c>
      <c r="G302" s="14">
        <f>timingTable[[#This Row],[FRT_DEC]]-B301</f>
        <v>4</v>
      </c>
      <c r="H3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INFO]]))),H301)</f>
        <v>62</v>
      </c>
      <c r="I3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02" s="14">
        <f>HEX2DEC(RIGHT(timingTable[[#This Row],[FRT_HEX]],MIN(LEN(timingTable[[#This Row],[FRT_HEX]])-2,8)))</f>
        <v>1561857725</v>
      </c>
      <c r="K302" s="14" t="str">
        <f>IF(timingTable[[#This Row],['[TRACECODE']:.1]]=140,"afterTx","")</f>
        <v/>
      </c>
      <c r="L302" s="14" t="str">
        <f t="shared" si="44"/>
        <v/>
      </c>
      <c r="M302" s="14" t="str">
        <f>IF(AND(H302=H301,K301="afterTx",timingTable[[#This Row],['[TRACECODE']:.1]]=6),"dc","")</f>
        <v/>
      </c>
      <c r="N302" s="14" t="str">
        <f t="shared" si="45"/>
        <v/>
      </c>
      <c r="O302" s="14" t="str">
        <f>IF(timingTable[[#This Row],['[TRACECODE']:.1]]=141,"afterRx","")</f>
        <v/>
      </c>
      <c r="P302" s="14" t="str">
        <f t="shared" si="46"/>
        <v/>
      </c>
      <c r="Q302" s="14" t="str">
        <f t="shared" si="47"/>
        <v/>
      </c>
      <c r="R302" s="14" t="str">
        <f t="shared" si="48"/>
        <v/>
      </c>
      <c r="S302" s="14" t="str">
        <f t="shared" si="49"/>
        <v>EMPTY</v>
      </c>
      <c r="T302" s="14" t="str">
        <f t="shared" si="50"/>
        <v>EMPTY</v>
      </c>
      <c r="U302" s="14" t="str">
        <f t="shared" si="51"/>
        <v>EMPTY</v>
      </c>
      <c r="V302" s="14" t="str">
        <f t="shared" si="52"/>
        <v>EMPTY</v>
      </c>
      <c r="W302" s="14" t="str">
        <f>IF(L302="beforeTx",timingTable[[#This Row],[FRT32_val]]-timingTable[[#This Row],[FRT32_trace]],"EMPTY")</f>
        <v>EMPTY</v>
      </c>
      <c r="X302" s="14" t="str">
        <f t="shared" si="53"/>
        <v>EMPTY</v>
      </c>
      <c r="Y302" s="14" t="str">
        <f t="shared" si="54"/>
        <v>EMPTY</v>
      </c>
      <c r="Z302" s="14" t="str">
        <f>IF(AND(P302="beforeRx",O303="afterRx"),J303-timingTable[[#This Row],[FRT32_trace]],"EMPTY")</f>
        <v>EMPTY</v>
      </c>
      <c r="AA302" s="14" t="str">
        <f>IF(AND(timingTable[[#This Row],[txEnd]]="txEnd",Q306="rxStart"),I306-timingTable[[#This Row],[FRT32_val]],"EMPTY")</f>
        <v>EMPTY</v>
      </c>
    </row>
    <row r="303" spans="1:27" x14ac:dyDescent="0.25">
      <c r="A303" s="14" t="s">
        <v>2307</v>
      </c>
      <c r="B303">
        <v>1556340018879</v>
      </c>
      <c r="C303" s="14" t="s">
        <v>6351</v>
      </c>
      <c r="D303">
        <v>122</v>
      </c>
      <c r="E303" s="14" t="s">
        <v>7968</v>
      </c>
      <c r="F303" s="14" t="s">
        <v>6352</v>
      </c>
      <c r="G303" s="14">
        <f>timingTable[[#This Row],[FRT_DEC]]-B302</f>
        <v>2</v>
      </c>
      <c r="H3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INFO]]))),H302)</f>
        <v>62</v>
      </c>
      <c r="I3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1561857720</v>
      </c>
      <c r="J303" s="14">
        <f>HEX2DEC(RIGHT(timingTable[[#This Row],[FRT_HEX]],MIN(LEN(timingTable[[#This Row],[FRT_HEX]])-2,8)))</f>
        <v>1561857727</v>
      </c>
      <c r="K303" s="14" t="str">
        <f>IF(timingTable[[#This Row],['[TRACECODE']:.1]]=140,"afterTx","")</f>
        <v/>
      </c>
      <c r="L303" s="14" t="str">
        <f t="shared" si="44"/>
        <v/>
      </c>
      <c r="M303" s="14" t="str">
        <f>IF(AND(H303=H302,K302="afterTx",timingTable[[#This Row],['[TRACECODE']:.1]]=6),"dc","")</f>
        <v/>
      </c>
      <c r="N303" s="14" t="str">
        <f t="shared" si="45"/>
        <v>txEnd</v>
      </c>
      <c r="O303" s="14" t="str">
        <f>IF(timingTable[[#This Row],['[TRACECODE']:.1]]=141,"afterRx","")</f>
        <v/>
      </c>
      <c r="P303" s="14" t="str">
        <f t="shared" si="46"/>
        <v/>
      </c>
      <c r="Q303" s="14" t="str">
        <f t="shared" si="47"/>
        <v/>
      </c>
      <c r="R303" s="14" t="str">
        <f t="shared" si="48"/>
        <v/>
      </c>
      <c r="S303" s="14" t="str">
        <f t="shared" si="49"/>
        <v>EMPTY</v>
      </c>
      <c r="T303" s="14">
        <f t="shared" si="50"/>
        <v>779</v>
      </c>
      <c r="U303" s="14" t="str">
        <f t="shared" si="51"/>
        <v>EMPTY</v>
      </c>
      <c r="V303" s="14" t="str">
        <f t="shared" si="52"/>
        <v>EMPTY</v>
      </c>
      <c r="W303" s="14" t="str">
        <f>IF(L303="beforeTx",timingTable[[#This Row],[FRT32_val]]-timingTable[[#This Row],[FRT32_trace]],"EMPTY")</f>
        <v>EMPTY</v>
      </c>
      <c r="X303" s="14" t="str">
        <f t="shared" si="53"/>
        <v>EMPTY</v>
      </c>
      <c r="Y303" s="14" t="str">
        <f t="shared" si="54"/>
        <v>EMPTY</v>
      </c>
      <c r="Z303" s="14" t="str">
        <f>IF(AND(P303="beforeRx",O304="afterRx"),J304-timingTable[[#This Row],[FRT32_trace]],"EMPTY")</f>
        <v>EMPTY</v>
      </c>
      <c r="AA303" s="14">
        <f>IF(AND(timingTable[[#This Row],[txEnd]]="txEnd",Q307="rxStart"),I307-timingTable[[#This Row],[FRT32_val]],"EMPTY")</f>
        <v>1699</v>
      </c>
    </row>
    <row r="304" spans="1:27" x14ac:dyDescent="0.25">
      <c r="A304" s="14" t="s">
        <v>2308</v>
      </c>
      <c r="B304">
        <v>1556340018882</v>
      </c>
      <c r="C304" s="14" t="s">
        <v>6353</v>
      </c>
      <c r="D304">
        <v>122</v>
      </c>
      <c r="E304" s="14" t="s">
        <v>7968</v>
      </c>
      <c r="F304" s="14" t="s">
        <v>3988</v>
      </c>
      <c r="G304" s="14">
        <f>timingTable[[#This Row],[FRT_DEC]]-B303</f>
        <v>3</v>
      </c>
      <c r="H3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INFO]]))),H303)</f>
        <v>62</v>
      </c>
      <c r="I3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04" s="14">
        <f>HEX2DEC(RIGHT(timingTable[[#This Row],[FRT_HEX]],MIN(LEN(timingTable[[#This Row],[FRT_HEX]])-2,8)))</f>
        <v>1561857730</v>
      </c>
      <c r="K304" s="14" t="str">
        <f>IF(timingTable[[#This Row],['[TRACECODE']:.1]]=140,"afterTx","")</f>
        <v/>
      </c>
      <c r="L304" s="14" t="str">
        <f t="shared" si="44"/>
        <v/>
      </c>
      <c r="M304" s="14" t="str">
        <f>IF(AND(H304=H303,K303="afterTx",timingTable[[#This Row],['[TRACECODE']:.1]]=6),"dc","")</f>
        <v/>
      </c>
      <c r="N304" s="14" t="str">
        <f t="shared" si="45"/>
        <v/>
      </c>
      <c r="O304" s="14" t="str">
        <f>IF(timingTable[[#This Row],['[TRACECODE']:.1]]=141,"afterRx","")</f>
        <v/>
      </c>
      <c r="P304" s="14" t="str">
        <f t="shared" si="46"/>
        <v/>
      </c>
      <c r="Q304" s="14" t="str">
        <f t="shared" si="47"/>
        <v/>
      </c>
      <c r="R304" s="14" t="str">
        <f t="shared" si="48"/>
        <v/>
      </c>
      <c r="S304" s="14" t="str">
        <f t="shared" si="49"/>
        <v>EMPTY</v>
      </c>
      <c r="T304" s="14" t="str">
        <f t="shared" si="50"/>
        <v>EMPTY</v>
      </c>
      <c r="U304" s="14" t="str">
        <f t="shared" si="51"/>
        <v>EMPTY</v>
      </c>
      <c r="V304" s="14" t="str">
        <f t="shared" si="52"/>
        <v>EMPTY</v>
      </c>
      <c r="W304" s="14" t="str">
        <f>IF(L304="beforeTx",timingTable[[#This Row],[FRT32_val]]-timingTable[[#This Row],[FRT32_trace]],"EMPTY")</f>
        <v>EMPTY</v>
      </c>
      <c r="X304" s="14" t="str">
        <f t="shared" si="53"/>
        <v>EMPTY</v>
      </c>
      <c r="Y304" s="14" t="str">
        <f t="shared" si="54"/>
        <v>EMPTY</v>
      </c>
      <c r="Z304" s="14" t="str">
        <f>IF(AND(P304="beforeRx",O305="afterRx"),J305-timingTable[[#This Row],[FRT32_trace]],"EMPTY")</f>
        <v>EMPTY</v>
      </c>
      <c r="AA304" s="14" t="str">
        <f>IF(AND(timingTable[[#This Row],[txEnd]]="txEnd",Q308="rxStart"),I308-timingTable[[#This Row],[FRT32_val]],"EMPTY")</f>
        <v>EMPTY</v>
      </c>
    </row>
    <row r="305" spans="1:27" x14ac:dyDescent="0.25">
      <c r="A305" s="14" t="s">
        <v>2318</v>
      </c>
      <c r="B305">
        <v>1556340019493</v>
      </c>
      <c r="C305" s="14" t="s">
        <v>6364</v>
      </c>
      <c r="D305">
        <v>130</v>
      </c>
      <c r="E305" s="14" t="s">
        <v>3735</v>
      </c>
      <c r="F305" s="14" t="s">
        <v>4097</v>
      </c>
      <c r="G305" s="14">
        <f>timingTable[[#This Row],[FRT_DEC]]-B304</f>
        <v>611</v>
      </c>
      <c r="H3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INFO]]))),H304)</f>
        <v>62</v>
      </c>
      <c r="I3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589871</v>
      </c>
      <c r="J305" s="14">
        <f>HEX2DEC(RIGHT(timingTable[[#This Row],[FRT_HEX]],MIN(LEN(timingTable[[#This Row],[FRT_HEX]])-2,8)))</f>
        <v>1561858341</v>
      </c>
      <c r="K305" s="14" t="str">
        <f>IF(timingTable[[#This Row],['[TRACECODE']:.1]]=140,"afterTx","")</f>
        <v/>
      </c>
      <c r="L305" s="14" t="str">
        <f t="shared" si="44"/>
        <v/>
      </c>
      <c r="M305" s="14" t="str">
        <f>IF(AND(H305=H304,K304="afterTx",timingTable[[#This Row],['[TRACECODE']:.1]]=6),"dc","")</f>
        <v/>
      </c>
      <c r="N305" s="14" t="str">
        <f t="shared" si="45"/>
        <v/>
      </c>
      <c r="O305" s="14" t="str">
        <f>IF(timingTable[[#This Row],['[TRACECODE']:.1]]=141,"afterRx","")</f>
        <v/>
      </c>
      <c r="P305" s="14" t="str">
        <f t="shared" si="46"/>
        <v>beforeRx</v>
      </c>
      <c r="Q305" s="14" t="str">
        <f t="shared" si="47"/>
        <v/>
      </c>
      <c r="R305" s="14" t="str">
        <f t="shared" si="48"/>
        <v/>
      </c>
      <c r="S305" s="14" t="str">
        <f t="shared" si="49"/>
        <v>EMPTY</v>
      </c>
      <c r="T305" s="14" t="str">
        <f t="shared" si="50"/>
        <v>EMPTY</v>
      </c>
      <c r="U305" s="14" t="str">
        <f t="shared" si="51"/>
        <v>EMPTY</v>
      </c>
      <c r="V305" s="14" t="str">
        <f t="shared" si="52"/>
        <v>EMPTY</v>
      </c>
      <c r="W305" s="14" t="str">
        <f>IF(L305="beforeTx",timingTable[[#This Row],[FRT32_val]]-timingTable[[#This Row],[FRT32_trace]],"EMPTY")</f>
        <v>EMPTY</v>
      </c>
      <c r="X305" s="14" t="str">
        <f t="shared" si="53"/>
        <v>EMPTY</v>
      </c>
      <c r="Y305" s="14" t="str">
        <f t="shared" si="54"/>
        <v>EMPTY</v>
      </c>
      <c r="Z305" s="14">
        <f>IF(AND(P305="beforeRx",O306="afterRx"),J306-timingTable[[#This Row],[FRT32_trace]],"EMPTY")</f>
        <v>158</v>
      </c>
      <c r="AA305" s="14" t="str">
        <f>IF(AND(timingTable[[#This Row],[txEnd]]="txEnd",Q309="rxStart"),I309-timingTable[[#This Row],[FRT32_val]],"EMPTY")</f>
        <v>EMPTY</v>
      </c>
    </row>
    <row r="306" spans="1:27" x14ac:dyDescent="0.25">
      <c r="A306" s="14" t="s">
        <v>2319</v>
      </c>
      <c r="B306">
        <v>1556340019651</v>
      </c>
      <c r="C306" s="14" t="s">
        <v>6365</v>
      </c>
      <c r="D306">
        <v>141</v>
      </c>
      <c r="E306" s="14" t="s">
        <v>1109</v>
      </c>
      <c r="F306" s="14" t="s">
        <v>4098</v>
      </c>
      <c r="G306" s="14">
        <f>timingTable[[#This Row],[FRT_DEC]]-B305</f>
        <v>158</v>
      </c>
      <c r="H3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INFO]]))),H305)</f>
        <v>62</v>
      </c>
      <c r="I30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06" s="14">
        <f>HEX2DEC(RIGHT(timingTable[[#This Row],[FRT_HEX]],MIN(LEN(timingTable[[#This Row],[FRT_HEX]])-2,8)))</f>
        <v>1561858499</v>
      </c>
      <c r="K306" s="14" t="str">
        <f>IF(timingTable[[#This Row],['[TRACECODE']:.1]]=140,"afterTx","")</f>
        <v/>
      </c>
      <c r="L306" s="14" t="str">
        <f t="shared" si="44"/>
        <v/>
      </c>
      <c r="M306" s="14" t="str">
        <f>IF(AND(H306=H305,K305="afterTx",timingTable[[#This Row],['[TRACECODE']:.1]]=6),"dc","")</f>
        <v/>
      </c>
      <c r="N306" s="14" t="str">
        <f t="shared" si="45"/>
        <v/>
      </c>
      <c r="O306" s="14" t="str">
        <f>IF(timingTable[[#This Row],['[TRACECODE']:.1]]=141,"afterRx","")</f>
        <v>afterRx</v>
      </c>
      <c r="P306" s="14" t="str">
        <f t="shared" si="46"/>
        <v/>
      </c>
      <c r="Q306" s="14" t="str">
        <f t="shared" si="47"/>
        <v/>
      </c>
      <c r="R306" s="14" t="str">
        <f t="shared" si="48"/>
        <v/>
      </c>
      <c r="S306" s="14" t="str">
        <f t="shared" si="49"/>
        <v>EMPTY</v>
      </c>
      <c r="T306" s="14" t="str">
        <f t="shared" si="50"/>
        <v>EMPTY</v>
      </c>
      <c r="U306" s="14" t="str">
        <f t="shared" si="51"/>
        <v>EMPTY</v>
      </c>
      <c r="V306" s="14" t="str">
        <f t="shared" si="52"/>
        <v>EMPTY</v>
      </c>
      <c r="W306" s="14" t="str">
        <f>IF(L306="beforeTx",timingTable[[#This Row],[FRT32_val]]-timingTable[[#This Row],[FRT32_trace]],"EMPTY")</f>
        <v>EMPTY</v>
      </c>
      <c r="X306" s="14" t="str">
        <f t="shared" si="53"/>
        <v>EMPTY</v>
      </c>
      <c r="Y306" s="14" t="str">
        <f t="shared" si="54"/>
        <v>EMPTY</v>
      </c>
      <c r="Z306" s="14" t="str">
        <f>IF(AND(P306="beforeRx",O307="afterRx"),J307-timingTable[[#This Row],[FRT32_trace]],"EMPTY")</f>
        <v>EMPTY</v>
      </c>
      <c r="AA306" s="14" t="str">
        <f>IF(AND(timingTable[[#This Row],[txEnd]]="txEnd",Q310="rxStart"),I310-timingTable[[#This Row],[FRT32_val]],"EMPTY")</f>
        <v>EMPTY</v>
      </c>
    </row>
    <row r="307" spans="1:27" x14ac:dyDescent="0.25">
      <c r="A307" s="14" t="s">
        <v>2321</v>
      </c>
      <c r="B307">
        <v>1556340020972</v>
      </c>
      <c r="C307" s="14" t="s">
        <v>6367</v>
      </c>
      <c r="D307">
        <v>123</v>
      </c>
      <c r="E307" s="14" t="s">
        <v>7969</v>
      </c>
      <c r="F307" s="14" t="s">
        <v>6368</v>
      </c>
      <c r="G307" s="14">
        <f>timingTable[[#This Row],[FRT_DEC]]-B306</f>
        <v>1321</v>
      </c>
      <c r="H3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INFO]]))),H306)</f>
        <v>62</v>
      </c>
      <c r="I3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1561859419</v>
      </c>
      <c r="J307" s="14">
        <f>HEX2DEC(RIGHT(timingTable[[#This Row],[FRT_HEX]],MIN(LEN(timingTable[[#This Row],[FRT_HEX]])-2,8)))</f>
        <v>1561859820</v>
      </c>
      <c r="K307" s="14" t="str">
        <f>IF(timingTable[[#This Row],['[TRACECODE']:.1]]=140,"afterTx","")</f>
        <v/>
      </c>
      <c r="L307" s="14" t="str">
        <f t="shared" si="44"/>
        <v/>
      </c>
      <c r="M307" s="14" t="str">
        <f>IF(AND(H307=H306,K306="afterTx",timingTable[[#This Row],['[TRACECODE']:.1]]=6),"dc","")</f>
        <v/>
      </c>
      <c r="N307" s="14" t="str">
        <f t="shared" si="45"/>
        <v/>
      </c>
      <c r="O307" s="14" t="str">
        <f>IF(timingTable[[#This Row],['[TRACECODE']:.1]]=141,"afterRx","")</f>
        <v/>
      </c>
      <c r="P307" s="14" t="str">
        <f t="shared" si="46"/>
        <v/>
      </c>
      <c r="Q307" s="14" t="str">
        <f t="shared" si="47"/>
        <v>rxStart</v>
      </c>
      <c r="R307" s="14" t="str">
        <f t="shared" si="48"/>
        <v/>
      </c>
      <c r="S307" s="14" t="str">
        <f t="shared" si="49"/>
        <v>EMPTY</v>
      </c>
      <c r="T307" s="14" t="str">
        <f t="shared" si="50"/>
        <v>EMPTY</v>
      </c>
      <c r="U307" s="14" t="str">
        <f t="shared" si="51"/>
        <v>EMPTY</v>
      </c>
      <c r="V307" s="14" t="str">
        <f t="shared" si="52"/>
        <v>EMPTY</v>
      </c>
      <c r="W307" s="14" t="str">
        <f>IF(L307="beforeTx",timingTable[[#This Row],[FRT32_val]]-timingTable[[#This Row],[FRT32_trace]],"EMPTY")</f>
        <v>EMPTY</v>
      </c>
      <c r="X307" s="14" t="str">
        <f t="shared" si="53"/>
        <v>EMPTY</v>
      </c>
      <c r="Y307" s="14" t="str">
        <f t="shared" si="54"/>
        <v>EMPTY</v>
      </c>
      <c r="Z307" s="14" t="str">
        <f>IF(AND(P307="beforeRx",O308="afterRx"),J308-timingTable[[#This Row],[FRT32_trace]],"EMPTY")</f>
        <v>EMPTY</v>
      </c>
      <c r="AA307" s="14" t="str">
        <f>IF(AND(timingTable[[#This Row],[txEnd]]="txEnd",Q311="rxStart"),I311-timingTable[[#This Row],[FRT32_val]],"EMPTY")</f>
        <v>EMPTY</v>
      </c>
    </row>
    <row r="308" spans="1:27" x14ac:dyDescent="0.25">
      <c r="A308" s="14" t="s">
        <v>2322</v>
      </c>
      <c r="B308">
        <v>1556340020974</v>
      </c>
      <c r="C308" s="14" t="s">
        <v>6369</v>
      </c>
      <c r="D308">
        <v>123</v>
      </c>
      <c r="E308" s="14" t="s">
        <v>7969</v>
      </c>
      <c r="F308" s="14" t="s">
        <v>3982</v>
      </c>
      <c r="G308" s="14">
        <f>timingTable[[#This Row],[FRT_DEC]]-B307</f>
        <v>2</v>
      </c>
      <c r="H3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INFO]]))),H307)</f>
        <v>62</v>
      </c>
      <c r="I3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08" s="14">
        <f>HEX2DEC(RIGHT(timingTable[[#This Row],[FRT_HEX]],MIN(LEN(timingTable[[#This Row],[FRT_HEX]])-2,8)))</f>
        <v>1561859822</v>
      </c>
      <c r="K308" s="14" t="str">
        <f>IF(timingTable[[#This Row],['[TRACECODE']:.1]]=140,"afterTx","")</f>
        <v/>
      </c>
      <c r="L308" s="14" t="str">
        <f t="shared" si="44"/>
        <v/>
      </c>
      <c r="M308" s="14" t="str">
        <f>IF(AND(H308=H307,K307="afterTx",timingTable[[#This Row],['[TRACECODE']:.1]]=6),"dc","")</f>
        <v/>
      </c>
      <c r="N308" s="14" t="str">
        <f t="shared" si="45"/>
        <v/>
      </c>
      <c r="O308" s="14" t="str">
        <f>IF(timingTable[[#This Row],['[TRACECODE']:.1]]=141,"afterRx","")</f>
        <v/>
      </c>
      <c r="P308" s="14" t="str">
        <f t="shared" si="46"/>
        <v/>
      </c>
      <c r="Q308" s="14" t="str">
        <f t="shared" si="47"/>
        <v/>
      </c>
      <c r="R308" s="14" t="str">
        <f t="shared" si="48"/>
        <v/>
      </c>
      <c r="S308" s="14" t="str">
        <f t="shared" si="49"/>
        <v>EMPTY</v>
      </c>
      <c r="T308" s="14" t="str">
        <f t="shared" si="50"/>
        <v>EMPTY</v>
      </c>
      <c r="U308" s="14" t="str">
        <f t="shared" si="51"/>
        <v>EMPTY</v>
      </c>
      <c r="V308" s="14" t="str">
        <f t="shared" si="52"/>
        <v>EMPTY</v>
      </c>
      <c r="W308" s="14" t="str">
        <f>IF(L308="beforeTx",timingTable[[#This Row],[FRT32_val]]-timingTable[[#This Row],[FRT32_trace]],"EMPTY")</f>
        <v>EMPTY</v>
      </c>
      <c r="X308" s="14" t="str">
        <f t="shared" si="53"/>
        <v>EMPTY</v>
      </c>
      <c r="Y308" s="14" t="str">
        <f t="shared" si="54"/>
        <v>EMPTY</v>
      </c>
      <c r="Z308" s="14" t="str">
        <f>IF(AND(P308="beforeRx",O309="afterRx"),J309-timingTable[[#This Row],[FRT32_trace]],"EMPTY")</f>
        <v>EMPTY</v>
      </c>
      <c r="AA308" s="14" t="str">
        <f>IF(AND(timingTable[[#This Row],[txEnd]]="txEnd",Q312="rxStart"),I312-timingTable[[#This Row],[FRT32_val]],"EMPTY")</f>
        <v>EMPTY</v>
      </c>
    </row>
    <row r="309" spans="1:27" x14ac:dyDescent="0.25">
      <c r="A309" s="14" t="s">
        <v>2346</v>
      </c>
      <c r="B309">
        <v>1556340022068</v>
      </c>
      <c r="C309" s="14" t="s">
        <v>6392</v>
      </c>
      <c r="D309">
        <v>124</v>
      </c>
      <c r="E309" s="14" t="s">
        <v>7970</v>
      </c>
      <c r="F309" s="14" t="s">
        <v>6393</v>
      </c>
      <c r="G309" s="14">
        <f>timingTable[[#This Row],[FRT_DEC]]-B308</f>
        <v>1094</v>
      </c>
      <c r="H3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INFO]]))),H308)</f>
        <v>62</v>
      </c>
      <c r="I3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1561860847</v>
      </c>
      <c r="J309" s="14">
        <f>HEX2DEC(RIGHT(timingTable[[#This Row],[FRT_HEX]],MIN(LEN(timingTable[[#This Row],[FRT_HEX]])-2,8)))</f>
        <v>1561860916</v>
      </c>
      <c r="K309" s="14" t="str">
        <f>IF(timingTable[[#This Row],['[TRACECODE']:.1]]=140,"afterTx","")</f>
        <v/>
      </c>
      <c r="L309" s="14" t="str">
        <f t="shared" si="44"/>
        <v/>
      </c>
      <c r="M309" s="14" t="str">
        <f>IF(AND(H309=H308,K308="afterTx",timingTable[[#This Row],['[TRACECODE']:.1]]=6),"dc","")</f>
        <v/>
      </c>
      <c r="N309" s="14" t="str">
        <f t="shared" si="45"/>
        <v/>
      </c>
      <c r="O309" s="14" t="str">
        <f>IF(timingTable[[#This Row],['[TRACECODE']:.1]]=141,"afterRx","")</f>
        <v/>
      </c>
      <c r="P309" s="14" t="str">
        <f t="shared" si="46"/>
        <v/>
      </c>
      <c r="Q309" s="14" t="str">
        <f t="shared" si="47"/>
        <v/>
      </c>
      <c r="R309" s="14" t="str">
        <f t="shared" si="48"/>
        <v>rxEnd</v>
      </c>
      <c r="S309" s="14" t="str">
        <f t="shared" si="49"/>
        <v>EMPTY</v>
      </c>
      <c r="T309" s="14" t="str">
        <f t="shared" si="50"/>
        <v>EMPTY</v>
      </c>
      <c r="U309" s="14">
        <f t="shared" si="51"/>
        <v>1000</v>
      </c>
      <c r="V309" s="14">
        <f t="shared" si="52"/>
        <v>1722</v>
      </c>
      <c r="W309" s="14" t="str">
        <f>IF(L309="beforeTx",timingTable[[#This Row],[FRT32_val]]-timingTable[[#This Row],[FRT32_trace]],"EMPTY")</f>
        <v>EMPTY</v>
      </c>
      <c r="X309" s="14" t="str">
        <f t="shared" si="53"/>
        <v>EMPTY</v>
      </c>
      <c r="Y309" s="14">
        <f t="shared" si="54"/>
        <v>197</v>
      </c>
      <c r="Z309" s="14" t="str">
        <f>IF(AND(P309="beforeRx",O310="afterRx"),J310-timingTable[[#This Row],[FRT32_trace]],"EMPTY")</f>
        <v>EMPTY</v>
      </c>
      <c r="AA309" s="14" t="str">
        <f>IF(AND(timingTable[[#This Row],[txEnd]]="txEnd",Q313="rxStart"),I313-timingTable[[#This Row],[FRT32_val]],"EMPTY")</f>
        <v>EMPTY</v>
      </c>
    </row>
    <row r="310" spans="1:27" x14ac:dyDescent="0.25">
      <c r="A310" s="14" t="s">
        <v>2347</v>
      </c>
      <c r="B310">
        <v>1556340022070</v>
      </c>
      <c r="C310" s="14" t="s">
        <v>6394</v>
      </c>
      <c r="D310">
        <v>124</v>
      </c>
      <c r="E310" s="14" t="s">
        <v>7970</v>
      </c>
      <c r="F310" s="14" t="s">
        <v>3983</v>
      </c>
      <c r="G310" s="14">
        <f>timingTable[[#This Row],[FRT_DEC]]-B309</f>
        <v>2</v>
      </c>
      <c r="H3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INFO]]))),H309)</f>
        <v>62</v>
      </c>
      <c r="I3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10" s="14">
        <f>HEX2DEC(RIGHT(timingTable[[#This Row],[FRT_HEX]],MIN(LEN(timingTable[[#This Row],[FRT_HEX]])-2,8)))</f>
        <v>1561860918</v>
      </c>
      <c r="K310" s="14" t="str">
        <f>IF(timingTable[[#This Row],['[TRACECODE']:.1]]=140,"afterTx","")</f>
        <v/>
      </c>
      <c r="L310" s="14" t="str">
        <f t="shared" si="44"/>
        <v/>
      </c>
      <c r="M310" s="14" t="str">
        <f>IF(AND(H310=H309,K309="afterTx",timingTable[[#This Row],['[TRACECODE']:.1]]=6),"dc","")</f>
        <v/>
      </c>
      <c r="N310" s="14" t="str">
        <f t="shared" si="45"/>
        <v/>
      </c>
      <c r="O310" s="14" t="str">
        <f>IF(timingTable[[#This Row],['[TRACECODE']:.1]]=141,"afterRx","")</f>
        <v/>
      </c>
      <c r="P310" s="14" t="str">
        <f t="shared" si="46"/>
        <v/>
      </c>
      <c r="Q310" s="14" t="str">
        <f t="shared" si="47"/>
        <v/>
      </c>
      <c r="R310" s="14" t="str">
        <f t="shared" si="48"/>
        <v/>
      </c>
      <c r="S310" s="14" t="str">
        <f t="shared" si="49"/>
        <v>EMPTY</v>
      </c>
      <c r="T310" s="14" t="str">
        <f t="shared" si="50"/>
        <v>EMPTY</v>
      </c>
      <c r="U310" s="14" t="str">
        <f t="shared" si="51"/>
        <v>EMPTY</v>
      </c>
      <c r="V310" s="14" t="str">
        <f t="shared" si="52"/>
        <v>EMPTY</v>
      </c>
      <c r="W310" s="14" t="str">
        <f>IF(L310="beforeTx",timingTable[[#This Row],[FRT32_val]]-timingTable[[#This Row],[FRT32_trace]],"EMPTY")</f>
        <v>EMPTY</v>
      </c>
      <c r="X310" s="14" t="str">
        <f t="shared" si="53"/>
        <v>EMPTY</v>
      </c>
      <c r="Y310" s="14" t="str">
        <f t="shared" si="54"/>
        <v>EMPTY</v>
      </c>
      <c r="Z310" s="14" t="str">
        <f>IF(AND(P310="beforeRx",O311="afterRx"),J311-timingTable[[#This Row],[FRT32_trace]],"EMPTY")</f>
        <v>EMPTY</v>
      </c>
      <c r="AA310" s="14" t="str">
        <f>IF(AND(timingTable[[#This Row],[txEnd]]="txEnd",Q314="rxStart"),I314-timingTable[[#This Row],[FRT32_val]],"EMPTY")</f>
        <v>EMPTY</v>
      </c>
    </row>
    <row r="311" spans="1:27" x14ac:dyDescent="0.25">
      <c r="A311" s="14" t="s">
        <v>2357</v>
      </c>
      <c r="B311">
        <v>1556340022196</v>
      </c>
      <c r="C311" s="14" t="s">
        <v>6405</v>
      </c>
      <c r="D311">
        <v>129</v>
      </c>
      <c r="E311" s="14" t="s">
        <v>3734</v>
      </c>
      <c r="F311" s="14" t="s">
        <v>6406</v>
      </c>
      <c r="G311" s="14">
        <f>timingTable[[#This Row],[FRT_DEC]]-B310</f>
        <v>126</v>
      </c>
      <c r="H3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INFO]]))),H310)</f>
        <v>62</v>
      </c>
      <c r="I3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1561861847</v>
      </c>
      <c r="J311" s="14">
        <f>HEX2DEC(RIGHT(timingTable[[#This Row],[FRT_HEX]],MIN(LEN(timingTable[[#This Row],[FRT_HEX]])-2,8)))</f>
        <v>1561861044</v>
      </c>
      <c r="K311" s="14" t="str">
        <f>IF(timingTable[[#This Row],['[TRACECODE']:.1]]=140,"afterTx","")</f>
        <v/>
      </c>
      <c r="L311" s="14" t="str">
        <f t="shared" si="44"/>
        <v>beforeTx</v>
      </c>
      <c r="M311" s="14" t="str">
        <f>IF(AND(H311=H310,K310="afterTx",timingTable[[#This Row],['[TRACECODE']:.1]]=6),"dc","")</f>
        <v/>
      </c>
      <c r="N311" s="14" t="str">
        <f t="shared" si="45"/>
        <v/>
      </c>
      <c r="O311" s="14" t="str">
        <f>IF(timingTable[[#This Row],['[TRACECODE']:.1]]=141,"afterRx","")</f>
        <v/>
      </c>
      <c r="P311" s="14" t="str">
        <f t="shared" si="46"/>
        <v/>
      </c>
      <c r="Q311" s="14" t="str">
        <f t="shared" si="47"/>
        <v/>
      </c>
      <c r="R311" s="14" t="str">
        <f t="shared" si="48"/>
        <v/>
      </c>
      <c r="S311" s="14">
        <f t="shared" si="49"/>
        <v>722</v>
      </c>
      <c r="T311" s="14" t="str">
        <f t="shared" si="50"/>
        <v>EMPTY</v>
      </c>
      <c r="U311" s="14" t="str">
        <f t="shared" si="51"/>
        <v>EMPTY</v>
      </c>
      <c r="V311" s="14" t="str">
        <f t="shared" si="52"/>
        <v>EMPTY</v>
      </c>
      <c r="W311" s="14">
        <f>IF(L311="beforeTx",timingTable[[#This Row],[FRT32_val]]-timingTable[[#This Row],[FRT32_trace]],"EMPTY")</f>
        <v>803</v>
      </c>
      <c r="X311" s="14">
        <f t="shared" si="53"/>
        <v>816</v>
      </c>
      <c r="Y311" s="14" t="str">
        <f t="shared" si="54"/>
        <v>EMPTY</v>
      </c>
      <c r="Z311" s="14" t="str">
        <f>IF(AND(P311="beforeRx",O312="afterRx"),J312-timingTable[[#This Row],[FRT32_trace]],"EMPTY")</f>
        <v>EMPTY</v>
      </c>
      <c r="AA311" s="14" t="str">
        <f>IF(AND(timingTable[[#This Row],[txEnd]]="txEnd",Q315="rxStart"),I315-timingTable[[#This Row],[FRT32_val]],"EMPTY")</f>
        <v>EMPTY</v>
      </c>
    </row>
    <row r="312" spans="1:27" x14ac:dyDescent="0.25">
      <c r="A312" s="14" t="s">
        <v>2358</v>
      </c>
      <c r="B312">
        <v>1556340022200</v>
      </c>
      <c r="C312" s="14" t="s">
        <v>6407</v>
      </c>
      <c r="D312">
        <v>129</v>
      </c>
      <c r="E312" s="14" t="s">
        <v>3734</v>
      </c>
      <c r="F312" s="14" t="s">
        <v>3986</v>
      </c>
      <c r="G312" s="14">
        <f>timingTable[[#This Row],[FRT_DEC]]-B311</f>
        <v>4</v>
      </c>
      <c r="H3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INFO]]))),H311)</f>
        <v>62</v>
      </c>
      <c r="I3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12" s="14">
        <f>HEX2DEC(RIGHT(timingTable[[#This Row],[FRT_HEX]],MIN(LEN(timingTable[[#This Row],[FRT_HEX]])-2,8)))</f>
        <v>1561861048</v>
      </c>
      <c r="K312" s="14" t="str">
        <f>IF(timingTable[[#This Row],['[TRACECODE']:.1]]=140,"afterTx","")</f>
        <v/>
      </c>
      <c r="L312" s="14" t="str">
        <f t="shared" si="44"/>
        <v/>
      </c>
      <c r="M312" s="14" t="str">
        <f>IF(AND(H312=H311,K311="afterTx",timingTable[[#This Row],['[TRACECODE']:.1]]=6),"dc","")</f>
        <v/>
      </c>
      <c r="N312" s="14" t="str">
        <f t="shared" si="45"/>
        <v/>
      </c>
      <c r="O312" s="14" t="str">
        <f>IF(timingTable[[#This Row],['[TRACECODE']:.1]]=141,"afterRx","")</f>
        <v/>
      </c>
      <c r="P312" s="14" t="str">
        <f t="shared" si="46"/>
        <v/>
      </c>
      <c r="Q312" s="14" t="str">
        <f t="shared" si="47"/>
        <v/>
      </c>
      <c r="R312" s="14" t="str">
        <f t="shared" si="48"/>
        <v/>
      </c>
      <c r="S312" s="14" t="str">
        <f t="shared" si="49"/>
        <v>EMPTY</v>
      </c>
      <c r="T312" s="14" t="str">
        <f t="shared" si="50"/>
        <v>EMPTY</v>
      </c>
      <c r="U312" s="14" t="str">
        <f t="shared" si="51"/>
        <v>EMPTY</v>
      </c>
      <c r="V312" s="14" t="str">
        <f t="shared" si="52"/>
        <v>EMPTY</v>
      </c>
      <c r="W312" s="14" t="str">
        <f>IF(L312="beforeTx",timingTable[[#This Row],[FRT32_val]]-timingTable[[#This Row],[FRT32_trace]],"EMPTY")</f>
        <v>EMPTY</v>
      </c>
      <c r="X312" s="14" t="str">
        <f t="shared" si="53"/>
        <v>EMPTY</v>
      </c>
      <c r="Y312" s="14" t="str">
        <f t="shared" si="54"/>
        <v>EMPTY</v>
      </c>
      <c r="Z312" s="14" t="str">
        <f>IF(AND(P312="beforeRx",O313="afterRx"),J313-timingTable[[#This Row],[FRT32_trace]],"EMPTY")</f>
        <v>EMPTY</v>
      </c>
      <c r="AA312" s="14" t="str">
        <f>IF(AND(timingTable[[#This Row],[txEnd]]="txEnd",Q316="rxStart"),I316-timingTable[[#This Row],[FRT32_val]],"EMPTY")</f>
        <v>EMPTY</v>
      </c>
    </row>
    <row r="313" spans="1:27" x14ac:dyDescent="0.25">
      <c r="A313" s="14" t="s">
        <v>2359</v>
      </c>
      <c r="B313">
        <v>1556340023012</v>
      </c>
      <c r="C313" s="14" t="s">
        <v>6408</v>
      </c>
      <c r="D313">
        <v>140</v>
      </c>
      <c r="E313" s="14" t="s">
        <v>1107</v>
      </c>
      <c r="F313" s="14" t="s">
        <v>4096</v>
      </c>
      <c r="G313" s="14">
        <f>timingTable[[#This Row],[FRT_DEC]]-B312</f>
        <v>812</v>
      </c>
      <c r="H3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INFO]]))),H312)</f>
        <v>62</v>
      </c>
      <c r="I31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13" s="14">
        <f>HEX2DEC(RIGHT(timingTable[[#This Row],[FRT_HEX]],MIN(LEN(timingTable[[#This Row],[FRT_HEX]])-2,8)))</f>
        <v>1561861860</v>
      </c>
      <c r="K313" s="14" t="str">
        <f>IF(timingTable[[#This Row],['[TRACECODE']:.1]]=140,"afterTx","")</f>
        <v>afterTx</v>
      </c>
      <c r="L313" s="14" t="str">
        <f t="shared" si="44"/>
        <v/>
      </c>
      <c r="M313" s="14" t="str">
        <f>IF(AND(H313=H312,K312="afterTx",timingTable[[#This Row],['[TRACECODE']:.1]]=6),"dc","")</f>
        <v/>
      </c>
      <c r="N313" s="14" t="str">
        <f t="shared" si="45"/>
        <v/>
      </c>
      <c r="O313" s="14" t="str">
        <f>IF(timingTable[[#This Row],['[TRACECODE']:.1]]=141,"afterRx","")</f>
        <v/>
      </c>
      <c r="P313" s="14" t="str">
        <f t="shared" si="46"/>
        <v/>
      </c>
      <c r="Q313" s="14" t="str">
        <f t="shared" si="47"/>
        <v/>
      </c>
      <c r="R313" s="14" t="str">
        <f t="shared" si="48"/>
        <v/>
      </c>
      <c r="S313" s="14" t="str">
        <f t="shared" si="49"/>
        <v>EMPTY</v>
      </c>
      <c r="T313" s="14" t="str">
        <f t="shared" si="50"/>
        <v>EMPTY</v>
      </c>
      <c r="U313" s="14" t="str">
        <f t="shared" si="51"/>
        <v>EMPTY</v>
      </c>
      <c r="V313" s="14" t="str">
        <f t="shared" si="52"/>
        <v>EMPTY</v>
      </c>
      <c r="W313" s="14" t="str">
        <f>IF(L313="beforeTx",timingTable[[#This Row],[FRT32_val]]-timingTable[[#This Row],[FRT32_trace]],"EMPTY")</f>
        <v>EMPTY</v>
      </c>
      <c r="X313" s="14" t="str">
        <f t="shared" si="53"/>
        <v>EMPTY</v>
      </c>
      <c r="Y313" s="14" t="str">
        <f t="shared" si="54"/>
        <v>EMPTY</v>
      </c>
      <c r="Z313" s="14" t="str">
        <f>IF(AND(P313="beforeRx",O314="afterRx"),J314-timingTable[[#This Row],[FRT32_trace]],"EMPTY")</f>
        <v>EMPTY</v>
      </c>
      <c r="AA313" s="14" t="str">
        <f>IF(AND(timingTable[[#This Row],[txEnd]]="txEnd",Q317="rxStart"),I317-timingTable[[#This Row],[FRT32_val]],"EMPTY")</f>
        <v>EMPTY</v>
      </c>
    </row>
    <row r="314" spans="1:27" x14ac:dyDescent="0.25">
      <c r="A314" s="14" t="s">
        <v>2362</v>
      </c>
      <c r="B314">
        <v>1556340024341</v>
      </c>
      <c r="C314" s="14" t="s">
        <v>6411</v>
      </c>
      <c r="D314">
        <v>6</v>
      </c>
      <c r="E314" s="14" t="s">
        <v>1108</v>
      </c>
      <c r="F314" s="14" t="s">
        <v>6412</v>
      </c>
      <c r="G314" s="14">
        <f>timingTable[[#This Row],[FRT_DEC]]-B313</f>
        <v>1329</v>
      </c>
      <c r="H3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INFO]]))),H313)</f>
        <v>62</v>
      </c>
      <c r="I3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1561862569</v>
      </c>
      <c r="J314" s="14">
        <f>HEX2DEC(RIGHT(timingTable[[#This Row],[FRT_HEX]],MIN(LEN(timingTable[[#This Row],[FRT_HEX]])-2,8)))</f>
        <v>1561863189</v>
      </c>
      <c r="K314" s="14" t="str">
        <f>IF(timingTable[[#This Row],['[TRACECODE']:.1]]=140,"afterTx","")</f>
        <v/>
      </c>
      <c r="L314" s="14" t="str">
        <f t="shared" si="44"/>
        <v/>
      </c>
      <c r="M314" s="14" t="str">
        <f>IF(AND(H314=H313,K313="afterTx",timingTable[[#This Row],['[TRACECODE']:.1]]=6),"dc","")</f>
        <v>dc</v>
      </c>
      <c r="N314" s="14" t="str">
        <f t="shared" si="45"/>
        <v/>
      </c>
      <c r="O314" s="14" t="str">
        <f>IF(timingTable[[#This Row],['[TRACECODE']:.1]]=141,"afterRx","")</f>
        <v/>
      </c>
      <c r="P314" s="14" t="str">
        <f t="shared" si="46"/>
        <v/>
      </c>
      <c r="Q314" s="14" t="str">
        <f t="shared" si="47"/>
        <v/>
      </c>
      <c r="R314" s="14" t="str">
        <f t="shared" si="48"/>
        <v/>
      </c>
      <c r="S314" s="14" t="str">
        <f t="shared" si="49"/>
        <v>EMPTY</v>
      </c>
      <c r="T314" s="14" t="str">
        <f t="shared" si="50"/>
        <v>EMPTY</v>
      </c>
      <c r="U314" s="14" t="str">
        <f t="shared" si="51"/>
        <v>EMPTY</v>
      </c>
      <c r="V314" s="14" t="str">
        <f t="shared" si="52"/>
        <v>EMPTY</v>
      </c>
      <c r="W314" s="14" t="str">
        <f>IF(L314="beforeTx",timingTable[[#This Row],[FRT32_val]]-timingTable[[#This Row],[FRT32_trace]],"EMPTY")</f>
        <v>EMPTY</v>
      </c>
      <c r="X314" s="14" t="str">
        <f t="shared" si="53"/>
        <v>EMPTY</v>
      </c>
      <c r="Y314" s="14" t="str">
        <f t="shared" si="54"/>
        <v>EMPTY</v>
      </c>
      <c r="Z314" s="14" t="str">
        <f>IF(AND(P314="beforeRx",O315="afterRx"),J315-timingTable[[#This Row],[FRT32_trace]],"EMPTY")</f>
        <v>EMPTY</v>
      </c>
      <c r="AA314" s="14" t="str">
        <f>IF(AND(timingTable[[#This Row],[txEnd]]="txEnd",Q318="rxStart"),I318-timingTable[[#This Row],[FRT32_val]],"EMPTY")</f>
        <v>EMPTY</v>
      </c>
    </row>
    <row r="315" spans="1:27" x14ac:dyDescent="0.25">
      <c r="A315" s="14" t="s">
        <v>2363</v>
      </c>
      <c r="B315">
        <v>1556340024345</v>
      </c>
      <c r="C315" s="14" t="s">
        <v>6413</v>
      </c>
      <c r="D315">
        <v>6</v>
      </c>
      <c r="E315" s="14" t="s">
        <v>1108</v>
      </c>
      <c r="F315" s="14" t="s">
        <v>3987</v>
      </c>
      <c r="G315" s="14">
        <f>timingTable[[#This Row],[FRT_DEC]]-B314</f>
        <v>4</v>
      </c>
      <c r="H3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INFO]]))),H314)</f>
        <v>62</v>
      </c>
      <c r="I3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15" s="14">
        <f>HEX2DEC(RIGHT(timingTable[[#This Row],[FRT_HEX]],MIN(LEN(timingTable[[#This Row],[FRT_HEX]])-2,8)))</f>
        <v>1561863193</v>
      </c>
      <c r="K315" s="14" t="str">
        <f>IF(timingTable[[#This Row],['[TRACECODE']:.1]]=140,"afterTx","")</f>
        <v/>
      </c>
      <c r="L315" s="14" t="str">
        <f t="shared" si="44"/>
        <v/>
      </c>
      <c r="M315" s="14" t="str">
        <f>IF(AND(H315=H314,K314="afterTx",timingTable[[#This Row],['[TRACECODE']:.1]]=6),"dc","")</f>
        <v/>
      </c>
      <c r="N315" s="14" t="str">
        <f t="shared" si="45"/>
        <v/>
      </c>
      <c r="O315" s="14" t="str">
        <f>IF(timingTable[[#This Row],['[TRACECODE']:.1]]=141,"afterRx","")</f>
        <v/>
      </c>
      <c r="P315" s="14" t="str">
        <f t="shared" si="46"/>
        <v/>
      </c>
      <c r="Q315" s="14" t="str">
        <f t="shared" si="47"/>
        <v/>
      </c>
      <c r="R315" s="14" t="str">
        <f t="shared" si="48"/>
        <v/>
      </c>
      <c r="S315" s="14" t="str">
        <f t="shared" si="49"/>
        <v>EMPTY</v>
      </c>
      <c r="T315" s="14" t="str">
        <f t="shared" si="50"/>
        <v>EMPTY</v>
      </c>
      <c r="U315" s="14" t="str">
        <f t="shared" si="51"/>
        <v>EMPTY</v>
      </c>
      <c r="V315" s="14" t="str">
        <f t="shared" si="52"/>
        <v>EMPTY</v>
      </c>
      <c r="W315" s="14" t="str">
        <f>IF(L315="beforeTx",timingTable[[#This Row],[FRT32_val]]-timingTable[[#This Row],[FRT32_trace]],"EMPTY")</f>
        <v>EMPTY</v>
      </c>
      <c r="X315" s="14" t="str">
        <f t="shared" si="53"/>
        <v>EMPTY</v>
      </c>
      <c r="Y315" s="14" t="str">
        <f t="shared" si="54"/>
        <v>EMPTY</v>
      </c>
      <c r="Z315" s="14" t="str">
        <f>IF(AND(P315="beforeRx",O316="afterRx"),J316-timingTable[[#This Row],[FRT32_trace]],"EMPTY")</f>
        <v>EMPTY</v>
      </c>
      <c r="AA315" s="14" t="str">
        <f>IF(AND(timingTable[[#This Row],[txEnd]]="txEnd",Q319="rxStart"),I319-timingTable[[#This Row],[FRT32_val]],"EMPTY")</f>
        <v>EMPTY</v>
      </c>
    </row>
    <row r="316" spans="1:27" x14ac:dyDescent="0.25">
      <c r="A316" s="14" t="s">
        <v>2364</v>
      </c>
      <c r="B316">
        <v>1556340024347</v>
      </c>
      <c r="C316" s="14" t="s">
        <v>6414</v>
      </c>
      <c r="D316">
        <v>122</v>
      </c>
      <c r="E316" s="14" t="s">
        <v>7968</v>
      </c>
      <c r="F316" s="14" t="s">
        <v>6415</v>
      </c>
      <c r="G316" s="14">
        <f>timingTable[[#This Row],[FRT_DEC]]-B315</f>
        <v>2</v>
      </c>
      <c r="H3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INFO]]))),H315)</f>
        <v>62</v>
      </c>
      <c r="I3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1561863188</v>
      </c>
      <c r="J316" s="14">
        <f>HEX2DEC(RIGHT(timingTable[[#This Row],[FRT_HEX]],MIN(LEN(timingTable[[#This Row],[FRT_HEX]])-2,8)))</f>
        <v>1561863195</v>
      </c>
      <c r="K316" s="14" t="str">
        <f>IF(timingTable[[#This Row],['[TRACECODE']:.1]]=140,"afterTx","")</f>
        <v/>
      </c>
      <c r="L316" s="14" t="str">
        <f t="shared" si="44"/>
        <v/>
      </c>
      <c r="M316" s="14" t="str">
        <f>IF(AND(H316=H315,K315="afterTx",timingTable[[#This Row],['[TRACECODE']:.1]]=6),"dc","")</f>
        <v/>
      </c>
      <c r="N316" s="14" t="str">
        <f t="shared" si="45"/>
        <v>txEnd</v>
      </c>
      <c r="O316" s="14" t="str">
        <f>IF(timingTable[[#This Row],['[TRACECODE']:.1]]=141,"afterRx","")</f>
        <v/>
      </c>
      <c r="P316" s="14" t="str">
        <f t="shared" si="46"/>
        <v/>
      </c>
      <c r="Q316" s="14" t="str">
        <f t="shared" si="47"/>
        <v/>
      </c>
      <c r="R316" s="14" t="str">
        <f t="shared" si="48"/>
        <v/>
      </c>
      <c r="S316" s="14" t="str">
        <f t="shared" si="49"/>
        <v>EMPTY</v>
      </c>
      <c r="T316" s="14" t="str">
        <f t="shared" si="50"/>
        <v>EMPTY</v>
      </c>
      <c r="U316" s="14" t="str">
        <f t="shared" si="51"/>
        <v>EMPTY</v>
      </c>
      <c r="V316" s="14" t="str">
        <f t="shared" si="52"/>
        <v>EMPTY</v>
      </c>
      <c r="W316" s="14" t="str">
        <f>IF(L316="beforeTx",timingTable[[#This Row],[FRT32_val]]-timingTable[[#This Row],[FRT32_trace]],"EMPTY")</f>
        <v>EMPTY</v>
      </c>
      <c r="X316" s="14" t="str">
        <f t="shared" si="53"/>
        <v>EMPTY</v>
      </c>
      <c r="Y316" s="14" t="str">
        <f t="shared" si="54"/>
        <v>EMPTY</v>
      </c>
      <c r="Z316" s="14" t="str">
        <f>IF(AND(P316="beforeRx",O317="afterRx"),J317-timingTable[[#This Row],[FRT32_trace]],"EMPTY")</f>
        <v>EMPTY</v>
      </c>
      <c r="AA316" s="14" t="str">
        <f>IF(AND(timingTable[[#This Row],[txEnd]]="txEnd",Q320="rxStart"),I320-timingTable[[#This Row],[FRT32_val]],"EMPTY")</f>
        <v>EMPTY</v>
      </c>
    </row>
    <row r="317" spans="1:27" x14ac:dyDescent="0.25">
      <c r="A317" s="14" t="s">
        <v>2365</v>
      </c>
      <c r="B317">
        <v>1556340024350</v>
      </c>
      <c r="C317" s="14" t="s">
        <v>6416</v>
      </c>
      <c r="D317">
        <v>122</v>
      </c>
      <c r="E317" s="14" t="s">
        <v>7968</v>
      </c>
      <c r="F317" s="14" t="s">
        <v>3988</v>
      </c>
      <c r="G317" s="14">
        <f>timingTable[[#This Row],[FRT_DEC]]-B316</f>
        <v>3</v>
      </c>
      <c r="H3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INFO]]))),H316)</f>
        <v>62</v>
      </c>
      <c r="I3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17" s="14">
        <f>HEX2DEC(RIGHT(timingTable[[#This Row],[FRT_HEX]],MIN(LEN(timingTable[[#This Row],[FRT_HEX]])-2,8)))</f>
        <v>1561863198</v>
      </c>
      <c r="K317" s="14" t="str">
        <f>IF(timingTable[[#This Row],['[TRACECODE']:.1]]=140,"afterTx","")</f>
        <v/>
      </c>
      <c r="L317" s="14" t="str">
        <f t="shared" si="44"/>
        <v/>
      </c>
      <c r="M317" s="14" t="str">
        <f>IF(AND(H317=H316,K316="afterTx",timingTable[[#This Row],['[TRACECODE']:.1]]=6),"dc","")</f>
        <v/>
      </c>
      <c r="N317" s="14" t="str">
        <f t="shared" si="45"/>
        <v/>
      </c>
      <c r="O317" s="14" t="str">
        <f>IF(timingTable[[#This Row],['[TRACECODE']:.1]]=141,"afterRx","")</f>
        <v/>
      </c>
      <c r="P317" s="14" t="str">
        <f t="shared" si="46"/>
        <v/>
      </c>
      <c r="Q317" s="14" t="str">
        <f t="shared" si="47"/>
        <v/>
      </c>
      <c r="R317" s="14" t="str">
        <f t="shared" si="48"/>
        <v/>
      </c>
      <c r="S317" s="14" t="str">
        <f t="shared" si="49"/>
        <v>EMPTY</v>
      </c>
      <c r="T317" s="14" t="str">
        <f t="shared" si="50"/>
        <v>EMPTY</v>
      </c>
      <c r="U317" s="14" t="str">
        <f t="shared" si="51"/>
        <v>EMPTY</v>
      </c>
      <c r="V317" s="14" t="str">
        <f t="shared" si="52"/>
        <v>EMPTY</v>
      </c>
      <c r="W317" s="14" t="str">
        <f>IF(L317="beforeTx",timingTable[[#This Row],[FRT32_val]]-timingTable[[#This Row],[FRT32_trace]],"EMPTY")</f>
        <v>EMPTY</v>
      </c>
      <c r="X317" s="14" t="str">
        <f t="shared" si="53"/>
        <v>EMPTY</v>
      </c>
      <c r="Y317" s="14" t="str">
        <f t="shared" si="54"/>
        <v>EMPTY</v>
      </c>
      <c r="Z317" s="14" t="str">
        <f>IF(AND(P317="beforeRx",O318="afterRx"),J318-timingTable[[#This Row],[FRT32_trace]],"EMPTY")</f>
        <v>EMPTY</v>
      </c>
      <c r="AA317" s="14" t="str">
        <f>IF(AND(timingTable[[#This Row],[txEnd]]="txEnd",Q321="rxStart"),I321-timingTable[[#This Row],[FRT32_val]],"EMPTY")</f>
        <v>EMPTY</v>
      </c>
    </row>
    <row r="318" spans="1:27" x14ac:dyDescent="0.25">
      <c r="A318" s="14" t="s">
        <v>2427</v>
      </c>
      <c r="B318">
        <v>1556340975310</v>
      </c>
      <c r="C318" s="14" t="s">
        <v>6486</v>
      </c>
      <c r="D318">
        <v>131</v>
      </c>
      <c r="E318" s="14" t="s">
        <v>1106</v>
      </c>
      <c r="F318" s="14" t="s">
        <v>4065</v>
      </c>
      <c r="G318" s="14">
        <f>timingTable[[#This Row],[FRT_DEC]]-B317</f>
        <v>950960</v>
      </c>
      <c r="H3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INFO]]))),H317)</f>
        <v>63</v>
      </c>
      <c r="I3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18" s="14">
        <f>HEX2DEC(RIGHT(timingTable[[#This Row],[FRT_HEX]],MIN(LEN(timingTable[[#This Row],[FRT_HEX]])-2,8)))</f>
        <v>1562814158</v>
      </c>
      <c r="K318" s="14" t="str">
        <f>IF(timingTable[[#This Row],['[TRACECODE']:.1]]=140,"afterTx","")</f>
        <v/>
      </c>
      <c r="L318" s="14" t="str">
        <f t="shared" si="44"/>
        <v/>
      </c>
      <c r="M318" s="14" t="str">
        <f>IF(AND(H318=H317,K317="afterTx",timingTable[[#This Row],['[TRACECODE']:.1]]=6),"dc","")</f>
        <v/>
      </c>
      <c r="N318" s="14" t="str">
        <f t="shared" si="45"/>
        <v/>
      </c>
      <c r="O318" s="14" t="str">
        <f>IF(timingTable[[#This Row],['[TRACECODE']:.1]]=141,"afterRx","")</f>
        <v/>
      </c>
      <c r="P318" s="14" t="str">
        <f t="shared" si="46"/>
        <v/>
      </c>
      <c r="Q318" s="14" t="str">
        <f t="shared" si="47"/>
        <v/>
      </c>
      <c r="R318" s="14" t="str">
        <f t="shared" si="48"/>
        <v/>
      </c>
      <c r="S318" s="14" t="str">
        <f t="shared" si="49"/>
        <v>EMPTY</v>
      </c>
      <c r="T318" s="14" t="str">
        <f t="shared" si="50"/>
        <v>EMPTY</v>
      </c>
      <c r="U318" s="14" t="str">
        <f t="shared" si="51"/>
        <v>EMPTY</v>
      </c>
      <c r="V318" s="14" t="str">
        <f t="shared" si="52"/>
        <v>EMPTY</v>
      </c>
      <c r="W318" s="14" t="str">
        <f>IF(L318="beforeTx",timingTable[[#This Row],[FRT32_val]]-timingTable[[#This Row],[FRT32_trace]],"EMPTY")</f>
        <v>EMPTY</v>
      </c>
      <c r="X318" s="14" t="str">
        <f t="shared" si="53"/>
        <v>EMPTY</v>
      </c>
      <c r="Y318" s="14" t="str">
        <f t="shared" si="54"/>
        <v>EMPTY</v>
      </c>
      <c r="Z318" s="14" t="str">
        <f>IF(AND(P318="beforeRx",O319="afterRx"),J319-timingTable[[#This Row],[FRT32_trace]],"EMPTY")</f>
        <v>EMPTY</v>
      </c>
      <c r="AA318" s="14" t="str">
        <f>IF(AND(timingTable[[#This Row],[txEnd]]="txEnd",Q322="rxStart"),I322-timingTable[[#This Row],[FRT32_val]],"EMPTY")</f>
        <v>EMPTY</v>
      </c>
    </row>
    <row r="319" spans="1:27" x14ac:dyDescent="0.25">
      <c r="A319" s="14" t="s">
        <v>2429</v>
      </c>
      <c r="B319">
        <v>1556340975352</v>
      </c>
      <c r="C319" s="14" t="s">
        <v>6488</v>
      </c>
      <c r="D319">
        <v>129</v>
      </c>
      <c r="E319" s="14" t="s">
        <v>3734</v>
      </c>
      <c r="F319" s="14" t="s">
        <v>6489</v>
      </c>
      <c r="G319" s="14">
        <f>timingTable[[#This Row],[FRT_DEC]]-B318</f>
        <v>42</v>
      </c>
      <c r="H3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INFO]]))),H318)</f>
        <v>63</v>
      </c>
      <c r="I3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1562815089</v>
      </c>
      <c r="J319" s="14">
        <f>HEX2DEC(RIGHT(timingTable[[#This Row],[FRT_HEX]],MIN(LEN(timingTable[[#This Row],[FRT_HEX]])-2,8)))</f>
        <v>1562814200</v>
      </c>
      <c r="K319" s="14" t="str">
        <f>IF(timingTable[[#This Row],['[TRACECODE']:.1]]=140,"afterTx","")</f>
        <v/>
      </c>
      <c r="L319" s="14" t="str">
        <f t="shared" si="44"/>
        <v>beforeTx</v>
      </c>
      <c r="M319" s="14" t="str">
        <f>IF(AND(H319=H318,K318="afterTx",timingTable[[#This Row],['[TRACECODE']:.1]]=6),"dc","")</f>
        <v/>
      </c>
      <c r="N319" s="14" t="str">
        <f t="shared" si="45"/>
        <v/>
      </c>
      <c r="O319" s="14" t="str">
        <f>IF(timingTable[[#This Row],['[TRACECODE']:.1]]=141,"afterRx","")</f>
        <v/>
      </c>
      <c r="P319" s="14" t="str">
        <f t="shared" si="46"/>
        <v/>
      </c>
      <c r="Q319" s="14" t="str">
        <f t="shared" si="47"/>
        <v/>
      </c>
      <c r="R319" s="14" t="str">
        <f t="shared" si="48"/>
        <v/>
      </c>
      <c r="S319" s="14">
        <f t="shared" si="49"/>
        <v>718</v>
      </c>
      <c r="T319" s="14" t="str">
        <f t="shared" si="50"/>
        <v>EMPTY</v>
      </c>
      <c r="U319" s="14" t="str">
        <f t="shared" si="51"/>
        <v>EMPTY</v>
      </c>
      <c r="V319" s="14" t="str">
        <f t="shared" si="52"/>
        <v>EMPTY</v>
      </c>
      <c r="W319" s="14">
        <f>IF(L319="beforeTx",timingTable[[#This Row],[FRT32_val]]-timingTable[[#This Row],[FRT32_trace]],"EMPTY")</f>
        <v>889</v>
      </c>
      <c r="X319" s="14">
        <f t="shared" si="53"/>
        <v>907</v>
      </c>
      <c r="Y319" s="14" t="str">
        <f t="shared" si="54"/>
        <v>EMPTY</v>
      </c>
      <c r="Z319" s="14" t="str">
        <f>IF(AND(P319="beforeRx",O320="afterRx"),J320-timingTable[[#This Row],[FRT32_trace]],"EMPTY")</f>
        <v>EMPTY</v>
      </c>
      <c r="AA319" s="14" t="str">
        <f>IF(AND(timingTable[[#This Row],[txEnd]]="txEnd",Q323="rxStart"),I323-timingTable[[#This Row],[FRT32_val]],"EMPTY")</f>
        <v>EMPTY</v>
      </c>
    </row>
    <row r="320" spans="1:27" x14ac:dyDescent="0.25">
      <c r="A320" s="14" t="s">
        <v>2430</v>
      </c>
      <c r="B320">
        <v>1556340975354</v>
      </c>
      <c r="C320" s="14" t="s">
        <v>6490</v>
      </c>
      <c r="D320">
        <v>129</v>
      </c>
      <c r="E320" s="14" t="s">
        <v>3734</v>
      </c>
      <c r="F320" s="14" t="s">
        <v>3986</v>
      </c>
      <c r="G320" s="14">
        <f>timingTable[[#This Row],[FRT_DEC]]-B319</f>
        <v>2</v>
      </c>
      <c r="H3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INFO]]))),H319)</f>
        <v>63</v>
      </c>
      <c r="I3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20" s="14">
        <f>HEX2DEC(RIGHT(timingTable[[#This Row],[FRT_HEX]],MIN(LEN(timingTable[[#This Row],[FRT_HEX]])-2,8)))</f>
        <v>1562814202</v>
      </c>
      <c r="K320" s="14" t="str">
        <f>IF(timingTable[[#This Row],['[TRACECODE']:.1]]=140,"afterTx","")</f>
        <v/>
      </c>
      <c r="L320" s="14" t="str">
        <f t="shared" si="44"/>
        <v/>
      </c>
      <c r="M320" s="14" t="str">
        <f>IF(AND(H320=H319,K319="afterTx",timingTable[[#This Row],['[TRACECODE']:.1]]=6),"dc","")</f>
        <v/>
      </c>
      <c r="N320" s="14" t="str">
        <f t="shared" si="45"/>
        <v/>
      </c>
      <c r="O320" s="14" t="str">
        <f>IF(timingTable[[#This Row],['[TRACECODE']:.1]]=141,"afterRx","")</f>
        <v/>
      </c>
      <c r="P320" s="14" t="str">
        <f t="shared" si="46"/>
        <v/>
      </c>
      <c r="Q320" s="14" t="str">
        <f t="shared" si="47"/>
        <v/>
      </c>
      <c r="R320" s="14" t="str">
        <f t="shared" si="48"/>
        <v/>
      </c>
      <c r="S320" s="14" t="str">
        <f t="shared" si="49"/>
        <v>EMPTY</v>
      </c>
      <c r="T320" s="14" t="str">
        <f t="shared" si="50"/>
        <v>EMPTY</v>
      </c>
      <c r="U320" s="14" t="str">
        <f t="shared" si="51"/>
        <v>EMPTY</v>
      </c>
      <c r="V320" s="14" t="str">
        <f t="shared" si="52"/>
        <v>EMPTY</v>
      </c>
      <c r="W320" s="14" t="str">
        <f>IF(L320="beforeTx",timingTable[[#This Row],[FRT32_val]]-timingTable[[#This Row],[FRT32_trace]],"EMPTY")</f>
        <v>EMPTY</v>
      </c>
      <c r="X320" s="14" t="str">
        <f t="shared" si="53"/>
        <v>EMPTY</v>
      </c>
      <c r="Y320" s="14" t="str">
        <f t="shared" si="54"/>
        <v>EMPTY</v>
      </c>
      <c r="Z320" s="14" t="str">
        <f>IF(AND(P320="beforeRx",O321="afterRx"),J321-timingTable[[#This Row],[FRT32_trace]],"EMPTY")</f>
        <v>EMPTY</v>
      </c>
      <c r="AA320" s="14" t="str">
        <f>IF(AND(timingTable[[#This Row],[txEnd]]="txEnd",Q324="rxStart"),I324-timingTable[[#This Row],[FRT32_val]],"EMPTY")</f>
        <v>EMPTY</v>
      </c>
    </row>
    <row r="321" spans="1:27" x14ac:dyDescent="0.25">
      <c r="A321" s="14" t="s">
        <v>2431</v>
      </c>
      <c r="B321">
        <v>1556340976259</v>
      </c>
      <c r="C321" s="14" t="s">
        <v>6491</v>
      </c>
      <c r="D321">
        <v>140</v>
      </c>
      <c r="E321" s="14" t="s">
        <v>1107</v>
      </c>
      <c r="F321" s="14" t="s">
        <v>6492</v>
      </c>
      <c r="G321" s="14">
        <f>timingTable[[#This Row],[FRT_DEC]]-B320</f>
        <v>905</v>
      </c>
      <c r="H3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INFO]]))),H320)</f>
        <v>63</v>
      </c>
      <c r="I32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21" s="14">
        <f>HEX2DEC(RIGHT(timingTable[[#This Row],[FRT_HEX]],MIN(LEN(timingTable[[#This Row],[FRT_HEX]])-2,8)))</f>
        <v>1562815107</v>
      </c>
      <c r="K321" s="14" t="str">
        <f>IF(timingTable[[#This Row],['[TRACECODE']:.1]]=140,"afterTx","")</f>
        <v>afterTx</v>
      </c>
      <c r="L321" s="14" t="str">
        <f t="shared" si="44"/>
        <v/>
      </c>
      <c r="M321" s="14" t="str">
        <f>IF(AND(H321=H320,K320="afterTx",timingTable[[#This Row],['[TRACECODE']:.1]]=6),"dc","")</f>
        <v/>
      </c>
      <c r="N321" s="14" t="str">
        <f t="shared" si="45"/>
        <v/>
      </c>
      <c r="O321" s="14" t="str">
        <f>IF(timingTable[[#This Row],['[TRACECODE']:.1]]=141,"afterRx","")</f>
        <v/>
      </c>
      <c r="P321" s="14" t="str">
        <f t="shared" si="46"/>
        <v/>
      </c>
      <c r="Q321" s="14" t="str">
        <f t="shared" si="47"/>
        <v/>
      </c>
      <c r="R321" s="14" t="str">
        <f t="shared" si="48"/>
        <v/>
      </c>
      <c r="S321" s="14" t="str">
        <f t="shared" si="49"/>
        <v>EMPTY</v>
      </c>
      <c r="T321" s="14" t="str">
        <f t="shared" si="50"/>
        <v>EMPTY</v>
      </c>
      <c r="U321" s="14" t="str">
        <f t="shared" si="51"/>
        <v>EMPTY</v>
      </c>
      <c r="V321" s="14" t="str">
        <f t="shared" si="52"/>
        <v>EMPTY</v>
      </c>
      <c r="W321" s="14" t="str">
        <f>IF(L321="beforeTx",timingTable[[#This Row],[FRT32_val]]-timingTable[[#This Row],[FRT32_trace]],"EMPTY")</f>
        <v>EMPTY</v>
      </c>
      <c r="X321" s="14" t="str">
        <f t="shared" si="53"/>
        <v>EMPTY</v>
      </c>
      <c r="Y321" s="14" t="str">
        <f t="shared" si="54"/>
        <v>EMPTY</v>
      </c>
      <c r="Z321" s="14" t="str">
        <f>IF(AND(P321="beforeRx",O322="afterRx"),J322-timingTable[[#This Row],[FRT32_trace]],"EMPTY")</f>
        <v>EMPTY</v>
      </c>
      <c r="AA321" s="14" t="str">
        <f>IF(AND(timingTable[[#This Row],[txEnd]]="txEnd",Q325="rxStart"),I325-timingTable[[#This Row],[FRT32_val]],"EMPTY")</f>
        <v>EMPTY</v>
      </c>
    </row>
    <row r="322" spans="1:27" x14ac:dyDescent="0.25">
      <c r="A322" s="14" t="s">
        <v>2432</v>
      </c>
      <c r="B322">
        <v>1556340979349</v>
      </c>
      <c r="C322" s="14" t="s">
        <v>6493</v>
      </c>
      <c r="D322">
        <v>6</v>
      </c>
      <c r="E322" s="14" t="s">
        <v>1108</v>
      </c>
      <c r="F322" s="14" t="s">
        <v>6494</v>
      </c>
      <c r="G322" s="14">
        <f>timingTable[[#This Row],[FRT_DEC]]-B321</f>
        <v>3090</v>
      </c>
      <c r="H3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INFO]]))),H321)</f>
        <v>63</v>
      </c>
      <c r="I3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1562815807</v>
      </c>
      <c r="J322" s="14">
        <f>HEX2DEC(RIGHT(timingTable[[#This Row],[FRT_HEX]],MIN(LEN(timingTable[[#This Row],[FRT_HEX]])-2,8)))</f>
        <v>1562818197</v>
      </c>
      <c r="K322" s="14" t="str">
        <f>IF(timingTable[[#This Row],['[TRACECODE']:.1]]=140,"afterTx","")</f>
        <v/>
      </c>
      <c r="L322" s="14" t="str">
        <f t="shared" si="44"/>
        <v/>
      </c>
      <c r="M322" s="14" t="str">
        <f>IF(AND(H322=H321,K321="afterTx",timingTable[[#This Row],['[TRACECODE']:.1]]=6),"dc","")</f>
        <v>dc</v>
      </c>
      <c r="N322" s="14" t="str">
        <f t="shared" si="45"/>
        <v/>
      </c>
      <c r="O322" s="14" t="str">
        <f>IF(timingTable[[#This Row],['[TRACECODE']:.1]]=141,"afterRx","")</f>
        <v/>
      </c>
      <c r="P322" s="14" t="str">
        <f t="shared" si="46"/>
        <v/>
      </c>
      <c r="Q322" s="14" t="str">
        <f t="shared" si="47"/>
        <v/>
      </c>
      <c r="R322" s="14" t="str">
        <f t="shared" si="48"/>
        <v/>
      </c>
      <c r="S322" s="14" t="str">
        <f t="shared" si="49"/>
        <v>EMPTY</v>
      </c>
      <c r="T322" s="14" t="str">
        <f t="shared" si="50"/>
        <v>EMPTY</v>
      </c>
      <c r="U322" s="14" t="str">
        <f t="shared" si="51"/>
        <v>EMPTY</v>
      </c>
      <c r="V322" s="14" t="str">
        <f t="shared" si="52"/>
        <v>EMPTY</v>
      </c>
      <c r="W322" s="14" t="str">
        <f>IF(L322="beforeTx",timingTable[[#This Row],[FRT32_val]]-timingTable[[#This Row],[FRT32_trace]],"EMPTY")</f>
        <v>EMPTY</v>
      </c>
      <c r="X322" s="14" t="str">
        <f t="shared" si="53"/>
        <v>EMPTY</v>
      </c>
      <c r="Y322" s="14" t="str">
        <f t="shared" si="54"/>
        <v>EMPTY</v>
      </c>
      <c r="Z322" s="14" t="str">
        <f>IF(AND(P322="beforeRx",O323="afterRx"),J323-timingTable[[#This Row],[FRT32_trace]],"EMPTY")</f>
        <v>EMPTY</v>
      </c>
      <c r="AA322" s="14" t="str">
        <f>IF(AND(timingTable[[#This Row],[txEnd]]="txEnd",Q326="rxStart"),I326-timingTable[[#This Row],[FRT32_val]],"EMPTY")</f>
        <v>EMPTY</v>
      </c>
    </row>
    <row r="323" spans="1:27" x14ac:dyDescent="0.25">
      <c r="A323" s="14" t="s">
        <v>2433</v>
      </c>
      <c r="B323">
        <v>1556340979352</v>
      </c>
      <c r="C323" s="14" t="s">
        <v>6495</v>
      </c>
      <c r="D323">
        <v>6</v>
      </c>
      <c r="E323" s="14" t="s">
        <v>1108</v>
      </c>
      <c r="F323" s="14" t="s">
        <v>3987</v>
      </c>
      <c r="G323" s="14">
        <f>timingTable[[#This Row],[FRT_DEC]]-B322</f>
        <v>3</v>
      </c>
      <c r="H3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INFO]]))),H322)</f>
        <v>63</v>
      </c>
      <c r="I3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23" s="14">
        <f>HEX2DEC(RIGHT(timingTable[[#This Row],[FRT_HEX]],MIN(LEN(timingTable[[#This Row],[FRT_HEX]])-2,8)))</f>
        <v>1562818200</v>
      </c>
      <c r="K323" s="14" t="str">
        <f>IF(timingTable[[#This Row],['[TRACECODE']:.1]]=140,"afterTx","")</f>
        <v/>
      </c>
      <c r="L323" s="14" t="str">
        <f t="shared" si="44"/>
        <v/>
      </c>
      <c r="M323" s="14" t="str">
        <f>IF(AND(H323=H322,K322="afterTx",timingTable[[#This Row],['[TRACECODE']:.1]]=6),"dc","")</f>
        <v/>
      </c>
      <c r="N323" s="14" t="str">
        <f t="shared" si="45"/>
        <v/>
      </c>
      <c r="O323" s="14" t="str">
        <f>IF(timingTable[[#This Row],['[TRACECODE']:.1]]=141,"afterRx","")</f>
        <v/>
      </c>
      <c r="P323" s="14" t="str">
        <f t="shared" si="46"/>
        <v/>
      </c>
      <c r="Q323" s="14" t="str">
        <f t="shared" si="47"/>
        <v/>
      </c>
      <c r="R323" s="14" t="str">
        <f t="shared" si="48"/>
        <v/>
      </c>
      <c r="S323" s="14" t="str">
        <f t="shared" si="49"/>
        <v>EMPTY</v>
      </c>
      <c r="T323" s="14" t="str">
        <f t="shared" si="50"/>
        <v>EMPTY</v>
      </c>
      <c r="U323" s="14" t="str">
        <f t="shared" si="51"/>
        <v>EMPTY</v>
      </c>
      <c r="V323" s="14" t="str">
        <f t="shared" si="52"/>
        <v>EMPTY</v>
      </c>
      <c r="W323" s="14" t="str">
        <f>IF(L323="beforeTx",timingTable[[#This Row],[FRT32_val]]-timingTable[[#This Row],[FRT32_trace]],"EMPTY")</f>
        <v>EMPTY</v>
      </c>
      <c r="X323" s="14" t="str">
        <f t="shared" si="53"/>
        <v>EMPTY</v>
      </c>
      <c r="Y323" s="14" t="str">
        <f t="shared" si="54"/>
        <v>EMPTY</v>
      </c>
      <c r="Z323" s="14" t="str">
        <f>IF(AND(P323="beforeRx",O324="afterRx"),J324-timingTable[[#This Row],[FRT32_trace]],"EMPTY")</f>
        <v>EMPTY</v>
      </c>
      <c r="AA323" s="14" t="str">
        <f>IF(AND(timingTable[[#This Row],[txEnd]]="txEnd",Q327="rxStart"),I327-timingTable[[#This Row],[FRT32_val]],"EMPTY")</f>
        <v>EMPTY</v>
      </c>
    </row>
    <row r="324" spans="1:27" x14ac:dyDescent="0.25">
      <c r="A324" s="14" t="s">
        <v>2434</v>
      </c>
      <c r="B324">
        <v>1556340979354</v>
      </c>
      <c r="C324" s="14" t="s">
        <v>6496</v>
      </c>
      <c r="D324">
        <v>122</v>
      </c>
      <c r="E324" s="14" t="s">
        <v>7968</v>
      </c>
      <c r="F324" s="14" t="s">
        <v>6497</v>
      </c>
      <c r="G324" s="14">
        <f>timingTable[[#This Row],[FRT_DEC]]-B323</f>
        <v>2</v>
      </c>
      <c r="H3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INFO]]))),H323)</f>
        <v>63</v>
      </c>
      <c r="I3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1562818142</v>
      </c>
      <c r="J324" s="14">
        <f>HEX2DEC(RIGHT(timingTable[[#This Row],[FRT_HEX]],MIN(LEN(timingTable[[#This Row],[FRT_HEX]])-2,8)))</f>
        <v>1562818202</v>
      </c>
      <c r="K324" s="14" t="str">
        <f>IF(timingTable[[#This Row],['[TRACECODE']:.1]]=140,"afterTx","")</f>
        <v/>
      </c>
      <c r="L324" s="14" t="str">
        <f t="shared" si="44"/>
        <v/>
      </c>
      <c r="M324" s="14" t="str">
        <f>IF(AND(H324=H323,K323="afterTx",timingTable[[#This Row],['[TRACECODE']:.1]]=6),"dc","")</f>
        <v/>
      </c>
      <c r="N324" s="14" t="str">
        <f t="shared" si="45"/>
        <v>txEnd</v>
      </c>
      <c r="O324" s="14" t="str">
        <f>IF(timingTable[[#This Row],['[TRACECODE']:.1]]=141,"afterRx","")</f>
        <v/>
      </c>
      <c r="P324" s="14" t="str">
        <f t="shared" si="46"/>
        <v/>
      </c>
      <c r="Q324" s="14" t="str">
        <f t="shared" si="47"/>
        <v/>
      </c>
      <c r="R324" s="14" t="str">
        <f t="shared" si="48"/>
        <v/>
      </c>
      <c r="S324" s="14" t="str">
        <f t="shared" si="49"/>
        <v>EMPTY</v>
      </c>
      <c r="T324" s="14">
        <f t="shared" si="50"/>
        <v>900</v>
      </c>
      <c r="U324" s="14" t="str">
        <f t="shared" si="51"/>
        <v>EMPTY</v>
      </c>
      <c r="V324" s="14" t="str">
        <f t="shared" si="52"/>
        <v>EMPTY</v>
      </c>
      <c r="W324" s="14" t="str">
        <f>IF(L324="beforeTx",timingTable[[#This Row],[FRT32_val]]-timingTable[[#This Row],[FRT32_trace]],"EMPTY")</f>
        <v>EMPTY</v>
      </c>
      <c r="X324" s="14" t="str">
        <f t="shared" si="53"/>
        <v>EMPTY</v>
      </c>
      <c r="Y324" s="14" t="str">
        <f t="shared" si="54"/>
        <v>EMPTY</v>
      </c>
      <c r="Z324" s="14" t="str">
        <f>IF(AND(P324="beforeRx",O325="afterRx"),J325-timingTable[[#This Row],[FRT32_trace]],"EMPTY")</f>
        <v>EMPTY</v>
      </c>
      <c r="AA324" s="14">
        <f>IF(AND(timingTable[[#This Row],[txEnd]]="txEnd",Q328="rxStart"),I328-timingTable[[#This Row],[FRT32_val]],"EMPTY")</f>
        <v>1689</v>
      </c>
    </row>
    <row r="325" spans="1:27" x14ac:dyDescent="0.25">
      <c r="A325" s="14" t="s">
        <v>2435</v>
      </c>
      <c r="B325">
        <v>1556340979356</v>
      </c>
      <c r="C325" s="14" t="s">
        <v>6498</v>
      </c>
      <c r="D325">
        <v>122</v>
      </c>
      <c r="E325" s="14" t="s">
        <v>7968</v>
      </c>
      <c r="F325" s="14" t="s">
        <v>3988</v>
      </c>
      <c r="G325" s="14">
        <f>timingTable[[#This Row],[FRT_DEC]]-B324</f>
        <v>2</v>
      </c>
      <c r="H3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INFO]]))),H324)</f>
        <v>63</v>
      </c>
      <c r="I3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25" s="14">
        <f>HEX2DEC(RIGHT(timingTable[[#This Row],[FRT_HEX]],MIN(LEN(timingTable[[#This Row],[FRT_HEX]])-2,8)))</f>
        <v>1562818204</v>
      </c>
      <c r="K325" s="14" t="str">
        <f>IF(timingTable[[#This Row],['[TRACECODE']:.1]]=140,"afterTx","")</f>
        <v/>
      </c>
      <c r="L325" s="14" t="str">
        <f t="shared" ref="L325:L388" si="55">IF(AND(H327=H325,K327="afterTx"),"beforeTx","")</f>
        <v/>
      </c>
      <c r="M325" s="14" t="str">
        <f>IF(AND(H325=H324,K324="afterTx",timingTable[[#This Row],['[TRACECODE']:.1]]=6),"dc","")</f>
        <v/>
      </c>
      <c r="N325" s="14" t="str">
        <f t="shared" ref="N325:N388" si="56">IF(AND(H325=H323,M323="dc"),"txEnd","")</f>
        <v/>
      </c>
      <c r="O325" s="14" t="str">
        <f>IF(timingTable[[#This Row],['[TRACECODE']:.1]]=141,"afterRx","")</f>
        <v/>
      </c>
      <c r="P325" s="14" t="str">
        <f t="shared" ref="P325:P388" si="57">IF(AND(H325=H326,O326="afterRx"),"beforeRx","")</f>
        <v/>
      </c>
      <c r="Q325" s="14" t="str">
        <f t="shared" ref="Q325:Q388" si="58">IF(AND(H325=H324,O324="afterRx"),"rxStart","")</f>
        <v/>
      </c>
      <c r="R325" s="14" t="str">
        <f t="shared" ref="R325:R388" si="59">IF(AND(H325=H323,Q323="rxStart"),"rxEnd","")</f>
        <v/>
      </c>
      <c r="S325" s="14" t="str">
        <f t="shared" ref="S325:S388" si="60">IF(AND(H328=H325,M328="dc",L325="beforeTx"),I328-I325,"EMPTY")</f>
        <v>EMPTY</v>
      </c>
      <c r="T325" s="14" t="str">
        <f t="shared" ref="T325:T388" si="61">IF(AND(N325="txEnd",P327="beforeRx",O328="afterRx"),J328-I325,"EMPTY")</f>
        <v>EMPTY</v>
      </c>
      <c r="U325" s="14" t="str">
        <f t="shared" ref="U325:U388" si="62">IF(AND(L327="beforeTx",R325="rxEnd",H327=H325),I327-I325,"EMPTY")</f>
        <v>EMPTY</v>
      </c>
      <c r="V325" s="14" t="str">
        <f t="shared" ref="V325:V388" si="63">IF(AND(R325="rxEnd",M330="dc",H325=H330),I330-I325,"EMPTY")</f>
        <v>EMPTY</v>
      </c>
      <c r="W325" s="14" t="str">
        <f>IF(L325="beforeTx",timingTable[[#This Row],[FRT32_val]]-timingTable[[#This Row],[FRT32_trace]],"EMPTY")</f>
        <v>EMPTY</v>
      </c>
      <c r="X325" s="14" t="str">
        <f t="shared" ref="X325:X388" si="64">IF(AND(L325="beforeTx",K327="afterTx"),J327-J325,"EMPTY")</f>
        <v>EMPTY</v>
      </c>
      <c r="Y325" s="14" t="str">
        <f t="shared" ref="Y325:Y388" si="65">IF(AND(R325="rxEnd",L327="beforeTx"),J327-I325,"EMPTY")</f>
        <v>EMPTY</v>
      </c>
      <c r="Z325" s="14" t="str">
        <f>IF(AND(P325="beforeRx",O326="afterRx"),J326-timingTable[[#This Row],[FRT32_trace]],"EMPTY")</f>
        <v>EMPTY</v>
      </c>
      <c r="AA325" s="14" t="str">
        <f>IF(AND(timingTable[[#This Row],[txEnd]]="txEnd",Q329="rxStart"),I329-timingTable[[#This Row],[FRT32_val]],"EMPTY")</f>
        <v>EMPTY</v>
      </c>
    </row>
    <row r="326" spans="1:27" x14ac:dyDescent="0.25">
      <c r="A326" s="14" t="s">
        <v>2445</v>
      </c>
      <c r="B326">
        <v>1556340980053</v>
      </c>
      <c r="C326" s="14" t="s">
        <v>6509</v>
      </c>
      <c r="D326">
        <v>130</v>
      </c>
      <c r="E326" s="14" t="s">
        <v>3735</v>
      </c>
      <c r="F326" s="14" t="s">
        <v>6510</v>
      </c>
      <c r="G326" s="14">
        <f>timingTable[[#This Row],[FRT_DEC]]-B325</f>
        <v>697</v>
      </c>
      <c r="H3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INFO]]))),H325)</f>
        <v>63</v>
      </c>
      <c r="I3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3014657</v>
      </c>
      <c r="J326" s="14">
        <f>HEX2DEC(RIGHT(timingTable[[#This Row],[FRT_HEX]],MIN(LEN(timingTable[[#This Row],[FRT_HEX]])-2,8)))</f>
        <v>1562818901</v>
      </c>
      <c r="K326" s="14" t="str">
        <f>IF(timingTable[[#This Row],['[TRACECODE']:.1]]=140,"afterTx","")</f>
        <v/>
      </c>
      <c r="L326" s="14" t="str">
        <f t="shared" si="55"/>
        <v/>
      </c>
      <c r="M326" s="14" t="str">
        <f>IF(AND(H326=H325,K325="afterTx",timingTable[[#This Row],['[TRACECODE']:.1]]=6),"dc","")</f>
        <v/>
      </c>
      <c r="N326" s="14" t="str">
        <f t="shared" si="56"/>
        <v/>
      </c>
      <c r="O326" s="14" t="str">
        <f>IF(timingTable[[#This Row],['[TRACECODE']:.1]]=141,"afterRx","")</f>
        <v/>
      </c>
      <c r="P326" s="14" t="str">
        <f t="shared" si="57"/>
        <v>beforeRx</v>
      </c>
      <c r="Q326" s="14" t="str">
        <f t="shared" si="58"/>
        <v/>
      </c>
      <c r="R326" s="14" t="str">
        <f t="shared" si="59"/>
        <v/>
      </c>
      <c r="S326" s="14" t="str">
        <f t="shared" si="60"/>
        <v>EMPTY</v>
      </c>
      <c r="T326" s="14" t="str">
        <f t="shared" si="61"/>
        <v>EMPTY</v>
      </c>
      <c r="U326" s="14" t="str">
        <f t="shared" si="62"/>
        <v>EMPTY</v>
      </c>
      <c r="V326" s="14" t="str">
        <f t="shared" si="63"/>
        <v>EMPTY</v>
      </c>
      <c r="W326" s="14" t="str">
        <f>IF(L326="beforeTx",timingTable[[#This Row],[FRT32_val]]-timingTable[[#This Row],[FRT32_trace]],"EMPTY")</f>
        <v>EMPTY</v>
      </c>
      <c r="X326" s="14" t="str">
        <f t="shared" si="64"/>
        <v>EMPTY</v>
      </c>
      <c r="Y326" s="14" t="str">
        <f t="shared" si="65"/>
        <v>EMPTY</v>
      </c>
      <c r="Z326" s="14">
        <f>IF(AND(P326="beforeRx",O327="afterRx"),J327-timingTable[[#This Row],[FRT32_trace]],"EMPTY")</f>
        <v>141</v>
      </c>
      <c r="AA326" s="14" t="str">
        <f>IF(AND(timingTable[[#This Row],[txEnd]]="txEnd",Q330="rxStart"),I330-timingTable[[#This Row],[FRT32_val]],"EMPTY")</f>
        <v>EMPTY</v>
      </c>
    </row>
    <row r="327" spans="1:27" x14ac:dyDescent="0.25">
      <c r="A327" s="14" t="s">
        <v>2446</v>
      </c>
      <c r="B327">
        <v>1556340980194</v>
      </c>
      <c r="C327" s="14" t="s">
        <v>6511</v>
      </c>
      <c r="D327">
        <v>141</v>
      </c>
      <c r="E327" s="14" t="s">
        <v>1109</v>
      </c>
      <c r="F327" s="14" t="s">
        <v>6512</v>
      </c>
      <c r="G327" s="14">
        <f>timingTable[[#This Row],[FRT_DEC]]-B326</f>
        <v>141</v>
      </c>
      <c r="H3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INFO]]))),H326)</f>
        <v>63</v>
      </c>
      <c r="I3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27" s="14">
        <f>HEX2DEC(RIGHT(timingTable[[#This Row],[FRT_HEX]],MIN(LEN(timingTable[[#This Row],[FRT_HEX]])-2,8)))</f>
        <v>1562819042</v>
      </c>
      <c r="K327" s="14" t="str">
        <f>IF(timingTable[[#This Row],['[TRACECODE']:.1]]=140,"afterTx","")</f>
        <v/>
      </c>
      <c r="L327" s="14" t="str">
        <f t="shared" si="55"/>
        <v/>
      </c>
      <c r="M327" s="14" t="str">
        <f>IF(AND(H327=H326,K326="afterTx",timingTable[[#This Row],['[TRACECODE']:.1]]=6),"dc","")</f>
        <v/>
      </c>
      <c r="N327" s="14" t="str">
        <f t="shared" si="56"/>
        <v/>
      </c>
      <c r="O327" s="14" t="str">
        <f>IF(timingTable[[#This Row],['[TRACECODE']:.1]]=141,"afterRx","")</f>
        <v>afterRx</v>
      </c>
      <c r="P327" s="14" t="str">
        <f t="shared" si="57"/>
        <v/>
      </c>
      <c r="Q327" s="14" t="str">
        <f t="shared" si="58"/>
        <v/>
      </c>
      <c r="R327" s="14" t="str">
        <f t="shared" si="59"/>
        <v/>
      </c>
      <c r="S327" s="14" t="str">
        <f t="shared" si="60"/>
        <v>EMPTY</v>
      </c>
      <c r="T327" s="14" t="str">
        <f t="shared" si="61"/>
        <v>EMPTY</v>
      </c>
      <c r="U327" s="14" t="str">
        <f t="shared" si="62"/>
        <v>EMPTY</v>
      </c>
      <c r="V327" s="14" t="str">
        <f t="shared" si="63"/>
        <v>EMPTY</v>
      </c>
      <c r="W327" s="14" t="str">
        <f>IF(L327="beforeTx",timingTable[[#This Row],[FRT32_val]]-timingTable[[#This Row],[FRT32_trace]],"EMPTY")</f>
        <v>EMPTY</v>
      </c>
      <c r="X327" s="14" t="str">
        <f t="shared" si="64"/>
        <v>EMPTY</v>
      </c>
      <c r="Y327" s="14" t="str">
        <f t="shared" si="65"/>
        <v>EMPTY</v>
      </c>
      <c r="Z327" s="14" t="str">
        <f>IF(AND(P327="beforeRx",O328="afterRx"),J328-timingTable[[#This Row],[FRT32_trace]],"EMPTY")</f>
        <v>EMPTY</v>
      </c>
      <c r="AA327" s="14" t="str">
        <f>IF(AND(timingTable[[#This Row],[txEnd]]="txEnd",Q331="rxStart"),I331-timingTable[[#This Row],[FRT32_val]],"EMPTY")</f>
        <v>EMPTY</v>
      </c>
    </row>
    <row r="328" spans="1:27" x14ac:dyDescent="0.25">
      <c r="A328" s="14" t="s">
        <v>2448</v>
      </c>
      <c r="B328">
        <v>1556340981282</v>
      </c>
      <c r="C328" s="14" t="s">
        <v>6514</v>
      </c>
      <c r="D328">
        <v>123</v>
      </c>
      <c r="E328" s="14" t="s">
        <v>7969</v>
      </c>
      <c r="F328" s="14" t="s">
        <v>6515</v>
      </c>
      <c r="G328" s="14">
        <f>timingTable[[#This Row],[FRT_DEC]]-B327</f>
        <v>1088</v>
      </c>
      <c r="H3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INFO]]))),H327)</f>
        <v>63</v>
      </c>
      <c r="I3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1562819831</v>
      </c>
      <c r="J328" s="14">
        <f>HEX2DEC(RIGHT(timingTable[[#This Row],[FRT_HEX]],MIN(LEN(timingTable[[#This Row],[FRT_HEX]])-2,8)))</f>
        <v>1562820130</v>
      </c>
      <c r="K328" s="14" t="str">
        <f>IF(timingTable[[#This Row],['[TRACECODE']:.1]]=140,"afterTx","")</f>
        <v/>
      </c>
      <c r="L328" s="14" t="str">
        <f t="shared" si="55"/>
        <v/>
      </c>
      <c r="M328" s="14" t="str">
        <f>IF(AND(H328=H327,K327="afterTx",timingTable[[#This Row],['[TRACECODE']:.1]]=6),"dc","")</f>
        <v/>
      </c>
      <c r="N328" s="14" t="str">
        <f t="shared" si="56"/>
        <v/>
      </c>
      <c r="O328" s="14" t="str">
        <f>IF(timingTable[[#This Row],['[TRACECODE']:.1]]=141,"afterRx","")</f>
        <v/>
      </c>
      <c r="P328" s="14" t="str">
        <f t="shared" si="57"/>
        <v/>
      </c>
      <c r="Q328" s="14" t="str">
        <f t="shared" si="58"/>
        <v>rxStart</v>
      </c>
      <c r="R328" s="14" t="str">
        <f t="shared" si="59"/>
        <v/>
      </c>
      <c r="S328" s="14" t="str">
        <f t="shared" si="60"/>
        <v>EMPTY</v>
      </c>
      <c r="T328" s="14" t="str">
        <f t="shared" si="61"/>
        <v>EMPTY</v>
      </c>
      <c r="U328" s="14" t="str">
        <f t="shared" si="62"/>
        <v>EMPTY</v>
      </c>
      <c r="V328" s="14" t="str">
        <f t="shared" si="63"/>
        <v>EMPTY</v>
      </c>
      <c r="W328" s="14" t="str">
        <f>IF(L328="beforeTx",timingTable[[#This Row],[FRT32_val]]-timingTable[[#This Row],[FRT32_trace]],"EMPTY")</f>
        <v>EMPTY</v>
      </c>
      <c r="X328" s="14" t="str">
        <f t="shared" si="64"/>
        <v>EMPTY</v>
      </c>
      <c r="Y328" s="14" t="str">
        <f t="shared" si="65"/>
        <v>EMPTY</v>
      </c>
      <c r="Z328" s="14" t="str">
        <f>IF(AND(P328="beforeRx",O329="afterRx"),J329-timingTable[[#This Row],[FRT32_trace]],"EMPTY")</f>
        <v>EMPTY</v>
      </c>
      <c r="AA328" s="14" t="str">
        <f>IF(AND(timingTable[[#This Row],[txEnd]]="txEnd",Q332="rxStart"),I332-timingTable[[#This Row],[FRT32_val]],"EMPTY")</f>
        <v>EMPTY</v>
      </c>
    </row>
    <row r="329" spans="1:27" x14ac:dyDescent="0.25">
      <c r="A329" s="14" t="s">
        <v>2449</v>
      </c>
      <c r="B329">
        <v>1556340981285</v>
      </c>
      <c r="C329" s="14" t="s">
        <v>6516</v>
      </c>
      <c r="D329">
        <v>123</v>
      </c>
      <c r="E329" s="14" t="s">
        <v>7969</v>
      </c>
      <c r="F329" s="14" t="s">
        <v>3982</v>
      </c>
      <c r="G329" s="14">
        <f>timingTable[[#This Row],[FRT_DEC]]-B328</f>
        <v>3</v>
      </c>
      <c r="H3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INFO]]))),H328)</f>
        <v>63</v>
      </c>
      <c r="I3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29" s="14">
        <f>HEX2DEC(RIGHT(timingTable[[#This Row],[FRT_HEX]],MIN(LEN(timingTable[[#This Row],[FRT_HEX]])-2,8)))</f>
        <v>1562820133</v>
      </c>
      <c r="K329" s="14" t="str">
        <f>IF(timingTable[[#This Row],['[TRACECODE']:.1]]=140,"afterTx","")</f>
        <v/>
      </c>
      <c r="L329" s="14" t="str">
        <f t="shared" si="55"/>
        <v/>
      </c>
      <c r="M329" s="14" t="str">
        <f>IF(AND(H329=H328,K328="afterTx",timingTable[[#This Row],['[TRACECODE']:.1]]=6),"dc","")</f>
        <v/>
      </c>
      <c r="N329" s="14" t="str">
        <f t="shared" si="56"/>
        <v/>
      </c>
      <c r="O329" s="14" t="str">
        <f>IF(timingTable[[#This Row],['[TRACECODE']:.1]]=141,"afterRx","")</f>
        <v/>
      </c>
      <c r="P329" s="14" t="str">
        <f t="shared" si="57"/>
        <v/>
      </c>
      <c r="Q329" s="14" t="str">
        <f t="shared" si="58"/>
        <v/>
      </c>
      <c r="R329" s="14" t="str">
        <f t="shared" si="59"/>
        <v/>
      </c>
      <c r="S329" s="14" t="str">
        <f t="shared" si="60"/>
        <v>EMPTY</v>
      </c>
      <c r="T329" s="14" t="str">
        <f t="shared" si="61"/>
        <v>EMPTY</v>
      </c>
      <c r="U329" s="14" t="str">
        <f t="shared" si="62"/>
        <v>EMPTY</v>
      </c>
      <c r="V329" s="14" t="str">
        <f t="shared" si="63"/>
        <v>EMPTY</v>
      </c>
      <c r="W329" s="14" t="str">
        <f>IF(L329="beforeTx",timingTable[[#This Row],[FRT32_val]]-timingTable[[#This Row],[FRT32_trace]],"EMPTY")</f>
        <v>EMPTY</v>
      </c>
      <c r="X329" s="14" t="str">
        <f t="shared" si="64"/>
        <v>EMPTY</v>
      </c>
      <c r="Y329" s="14" t="str">
        <f t="shared" si="65"/>
        <v>EMPTY</v>
      </c>
      <c r="Z329" s="14" t="str">
        <f>IF(AND(P329="beforeRx",O330="afterRx"),J330-timingTable[[#This Row],[FRT32_trace]],"EMPTY")</f>
        <v>EMPTY</v>
      </c>
      <c r="AA329" s="14" t="str">
        <f>IF(AND(timingTable[[#This Row],[txEnd]]="txEnd",Q333="rxStart"),I333-timingTable[[#This Row],[FRT32_val]],"EMPTY")</f>
        <v>EMPTY</v>
      </c>
    </row>
    <row r="330" spans="1:27" x14ac:dyDescent="0.25">
      <c r="A330" s="14" t="s">
        <v>2472</v>
      </c>
      <c r="B330">
        <v>1556340982729</v>
      </c>
      <c r="C330" s="14" t="s">
        <v>6539</v>
      </c>
      <c r="D330">
        <v>124</v>
      </c>
      <c r="E330" s="14" t="s">
        <v>7970</v>
      </c>
      <c r="F330" s="14" t="s">
        <v>6540</v>
      </c>
      <c r="G330" s="14">
        <f>timingTable[[#This Row],[FRT_DEC]]-B329</f>
        <v>1444</v>
      </c>
      <c r="H3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INFO]]))),H329)</f>
        <v>63</v>
      </c>
      <c r="I3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1562821510</v>
      </c>
      <c r="J330" s="14">
        <f>HEX2DEC(RIGHT(timingTable[[#This Row],[FRT_HEX]],MIN(LEN(timingTable[[#This Row],[FRT_HEX]])-2,8)))</f>
        <v>1562821577</v>
      </c>
      <c r="K330" s="14" t="str">
        <f>IF(timingTable[[#This Row],['[TRACECODE']:.1]]=140,"afterTx","")</f>
        <v/>
      </c>
      <c r="L330" s="14" t="str">
        <f t="shared" si="55"/>
        <v/>
      </c>
      <c r="M330" s="14" t="str">
        <f>IF(AND(H330=H329,K329="afterTx",timingTable[[#This Row],['[TRACECODE']:.1]]=6),"dc","")</f>
        <v/>
      </c>
      <c r="N330" s="14" t="str">
        <f t="shared" si="56"/>
        <v/>
      </c>
      <c r="O330" s="14" t="str">
        <f>IF(timingTable[[#This Row],['[TRACECODE']:.1]]=141,"afterRx","")</f>
        <v/>
      </c>
      <c r="P330" s="14" t="str">
        <f t="shared" si="57"/>
        <v/>
      </c>
      <c r="Q330" s="14" t="str">
        <f t="shared" si="58"/>
        <v/>
      </c>
      <c r="R330" s="14" t="str">
        <f t="shared" si="59"/>
        <v>rxEnd</v>
      </c>
      <c r="S330" s="14" t="str">
        <f t="shared" si="60"/>
        <v>EMPTY</v>
      </c>
      <c r="T330" s="14" t="str">
        <f t="shared" si="61"/>
        <v>EMPTY</v>
      </c>
      <c r="U330" s="14">
        <f t="shared" si="62"/>
        <v>1000</v>
      </c>
      <c r="V330" s="14">
        <f t="shared" si="63"/>
        <v>1719</v>
      </c>
      <c r="W330" s="14" t="str">
        <f>IF(L330="beforeTx",timingTable[[#This Row],[FRT32_val]]-timingTable[[#This Row],[FRT32_trace]],"EMPTY")</f>
        <v>EMPTY</v>
      </c>
      <c r="X330" s="14" t="str">
        <f t="shared" si="64"/>
        <v>EMPTY</v>
      </c>
      <c r="Y330" s="14">
        <f t="shared" si="65"/>
        <v>214</v>
      </c>
      <c r="Z330" s="14" t="str">
        <f>IF(AND(P330="beforeRx",O331="afterRx"),J331-timingTable[[#This Row],[FRT32_trace]],"EMPTY")</f>
        <v>EMPTY</v>
      </c>
      <c r="AA330" s="14" t="str">
        <f>IF(AND(timingTable[[#This Row],[txEnd]]="txEnd",Q334="rxStart"),I334-timingTable[[#This Row],[FRT32_val]],"EMPTY")</f>
        <v>EMPTY</v>
      </c>
    </row>
    <row r="331" spans="1:27" x14ac:dyDescent="0.25">
      <c r="A331" s="14" t="s">
        <v>2473</v>
      </c>
      <c r="B331">
        <v>1556340982731</v>
      </c>
      <c r="C331" s="14" t="s">
        <v>6541</v>
      </c>
      <c r="D331">
        <v>124</v>
      </c>
      <c r="E331" s="14" t="s">
        <v>7970</v>
      </c>
      <c r="F331" s="14" t="s">
        <v>3983</v>
      </c>
      <c r="G331" s="14">
        <f>timingTable[[#This Row],[FRT_DEC]]-B330</f>
        <v>2</v>
      </c>
      <c r="H3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INFO]]))),H330)</f>
        <v>63</v>
      </c>
      <c r="I3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31" s="14">
        <f>HEX2DEC(RIGHT(timingTable[[#This Row],[FRT_HEX]],MIN(LEN(timingTable[[#This Row],[FRT_HEX]])-2,8)))</f>
        <v>1562821579</v>
      </c>
      <c r="K331" s="14" t="str">
        <f>IF(timingTable[[#This Row],['[TRACECODE']:.1]]=140,"afterTx","")</f>
        <v/>
      </c>
      <c r="L331" s="14" t="str">
        <f t="shared" si="55"/>
        <v/>
      </c>
      <c r="M331" s="14" t="str">
        <f>IF(AND(H331=H330,K330="afterTx",timingTable[[#This Row],['[TRACECODE']:.1]]=6),"dc","")</f>
        <v/>
      </c>
      <c r="N331" s="14" t="str">
        <f t="shared" si="56"/>
        <v/>
      </c>
      <c r="O331" s="14" t="str">
        <f>IF(timingTable[[#This Row],['[TRACECODE']:.1]]=141,"afterRx","")</f>
        <v/>
      </c>
      <c r="P331" s="14" t="str">
        <f t="shared" si="57"/>
        <v/>
      </c>
      <c r="Q331" s="14" t="str">
        <f t="shared" si="58"/>
        <v/>
      </c>
      <c r="R331" s="14" t="str">
        <f t="shared" si="59"/>
        <v/>
      </c>
      <c r="S331" s="14" t="str">
        <f t="shared" si="60"/>
        <v>EMPTY</v>
      </c>
      <c r="T331" s="14" t="str">
        <f t="shared" si="61"/>
        <v>EMPTY</v>
      </c>
      <c r="U331" s="14" t="str">
        <f t="shared" si="62"/>
        <v>EMPTY</v>
      </c>
      <c r="V331" s="14" t="str">
        <f t="shared" si="63"/>
        <v>EMPTY</v>
      </c>
      <c r="W331" s="14" t="str">
        <f>IF(L331="beforeTx",timingTable[[#This Row],[FRT32_val]]-timingTable[[#This Row],[FRT32_trace]],"EMPTY")</f>
        <v>EMPTY</v>
      </c>
      <c r="X331" s="14" t="str">
        <f t="shared" si="64"/>
        <v>EMPTY</v>
      </c>
      <c r="Y331" s="14" t="str">
        <f t="shared" si="65"/>
        <v>EMPTY</v>
      </c>
      <c r="Z331" s="14" t="str">
        <f>IF(AND(P331="beforeRx",O332="afterRx"),J332-timingTable[[#This Row],[FRT32_trace]],"EMPTY")</f>
        <v>EMPTY</v>
      </c>
      <c r="AA331" s="14" t="str">
        <f>IF(AND(timingTable[[#This Row],[txEnd]]="txEnd",Q335="rxStart"),I335-timingTable[[#This Row],[FRT32_val]],"EMPTY")</f>
        <v>EMPTY</v>
      </c>
    </row>
    <row r="332" spans="1:27" x14ac:dyDescent="0.25">
      <c r="A332" s="14" t="s">
        <v>2483</v>
      </c>
      <c r="B332">
        <v>1556340982876</v>
      </c>
      <c r="C332" s="14" t="s">
        <v>6552</v>
      </c>
      <c r="D332">
        <v>129</v>
      </c>
      <c r="E332" s="14" t="s">
        <v>3734</v>
      </c>
      <c r="F332" s="14" t="s">
        <v>6553</v>
      </c>
      <c r="G332" s="14">
        <f>timingTable[[#This Row],[FRT_DEC]]-B331</f>
        <v>145</v>
      </c>
      <c r="H3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INFO]]))),H331)</f>
        <v>63</v>
      </c>
      <c r="I3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1562822510</v>
      </c>
      <c r="J332" s="14">
        <f>HEX2DEC(RIGHT(timingTable[[#This Row],[FRT_HEX]],MIN(LEN(timingTable[[#This Row],[FRT_HEX]])-2,8)))</f>
        <v>1562821724</v>
      </c>
      <c r="K332" s="14" t="str">
        <f>IF(timingTable[[#This Row],['[TRACECODE']:.1]]=140,"afterTx","")</f>
        <v/>
      </c>
      <c r="L332" s="14" t="str">
        <f t="shared" si="55"/>
        <v>beforeTx</v>
      </c>
      <c r="M332" s="14" t="str">
        <f>IF(AND(H332=H331,K331="afterTx",timingTable[[#This Row],['[TRACECODE']:.1]]=6),"dc","")</f>
        <v/>
      </c>
      <c r="N332" s="14" t="str">
        <f t="shared" si="56"/>
        <v/>
      </c>
      <c r="O332" s="14" t="str">
        <f>IF(timingTable[[#This Row],['[TRACECODE']:.1]]=141,"afterRx","")</f>
        <v/>
      </c>
      <c r="P332" s="14" t="str">
        <f t="shared" si="57"/>
        <v/>
      </c>
      <c r="Q332" s="14" t="str">
        <f t="shared" si="58"/>
        <v/>
      </c>
      <c r="R332" s="14" t="str">
        <f t="shared" si="59"/>
        <v/>
      </c>
      <c r="S332" s="14">
        <f t="shared" si="60"/>
        <v>719</v>
      </c>
      <c r="T332" s="14" t="str">
        <f t="shared" si="61"/>
        <v>EMPTY</v>
      </c>
      <c r="U332" s="14" t="str">
        <f t="shared" si="62"/>
        <v>EMPTY</v>
      </c>
      <c r="V332" s="14" t="str">
        <f t="shared" si="63"/>
        <v>EMPTY</v>
      </c>
      <c r="W332" s="14">
        <f>IF(L332="beforeTx",timingTable[[#This Row],[FRT32_val]]-timingTable[[#This Row],[FRT32_trace]],"EMPTY")</f>
        <v>786</v>
      </c>
      <c r="X332" s="14">
        <f t="shared" si="64"/>
        <v>805</v>
      </c>
      <c r="Y332" s="14" t="str">
        <f t="shared" si="65"/>
        <v>EMPTY</v>
      </c>
      <c r="Z332" s="14" t="str">
        <f>IF(AND(P332="beforeRx",O333="afterRx"),J333-timingTable[[#This Row],[FRT32_trace]],"EMPTY")</f>
        <v>EMPTY</v>
      </c>
      <c r="AA332" s="14" t="str">
        <f>IF(AND(timingTable[[#This Row],[txEnd]]="txEnd",Q336="rxStart"),I336-timingTable[[#This Row],[FRT32_val]],"EMPTY")</f>
        <v>EMPTY</v>
      </c>
    </row>
    <row r="333" spans="1:27" x14ac:dyDescent="0.25">
      <c r="A333" s="14" t="s">
        <v>2484</v>
      </c>
      <c r="B333">
        <v>1556340982879</v>
      </c>
      <c r="C333" s="14" t="s">
        <v>6554</v>
      </c>
      <c r="D333">
        <v>129</v>
      </c>
      <c r="E333" s="14" t="s">
        <v>3734</v>
      </c>
      <c r="F333" s="14" t="s">
        <v>3986</v>
      </c>
      <c r="G333" s="14">
        <f>timingTable[[#This Row],[FRT_DEC]]-B332</f>
        <v>3</v>
      </c>
      <c r="H3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INFO]]))),H332)</f>
        <v>63</v>
      </c>
      <c r="I3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33" s="14">
        <f>HEX2DEC(RIGHT(timingTable[[#This Row],[FRT_HEX]],MIN(LEN(timingTable[[#This Row],[FRT_HEX]])-2,8)))</f>
        <v>1562821727</v>
      </c>
      <c r="K333" s="14" t="str">
        <f>IF(timingTable[[#This Row],['[TRACECODE']:.1]]=140,"afterTx","")</f>
        <v/>
      </c>
      <c r="L333" s="14" t="str">
        <f t="shared" si="55"/>
        <v/>
      </c>
      <c r="M333" s="14" t="str">
        <f>IF(AND(H333=H332,K332="afterTx",timingTable[[#This Row],['[TRACECODE']:.1]]=6),"dc","")</f>
        <v/>
      </c>
      <c r="N333" s="14" t="str">
        <f t="shared" si="56"/>
        <v/>
      </c>
      <c r="O333" s="14" t="str">
        <f>IF(timingTable[[#This Row],['[TRACECODE']:.1]]=141,"afterRx","")</f>
        <v/>
      </c>
      <c r="P333" s="14" t="str">
        <f t="shared" si="57"/>
        <v/>
      </c>
      <c r="Q333" s="14" t="str">
        <f t="shared" si="58"/>
        <v/>
      </c>
      <c r="R333" s="14" t="str">
        <f t="shared" si="59"/>
        <v/>
      </c>
      <c r="S333" s="14" t="str">
        <f t="shared" si="60"/>
        <v>EMPTY</v>
      </c>
      <c r="T333" s="14" t="str">
        <f t="shared" si="61"/>
        <v>EMPTY</v>
      </c>
      <c r="U333" s="14" t="str">
        <f t="shared" si="62"/>
        <v>EMPTY</v>
      </c>
      <c r="V333" s="14" t="str">
        <f t="shared" si="63"/>
        <v>EMPTY</v>
      </c>
      <c r="W333" s="14" t="str">
        <f>IF(L333="beforeTx",timingTable[[#This Row],[FRT32_val]]-timingTable[[#This Row],[FRT32_trace]],"EMPTY")</f>
        <v>EMPTY</v>
      </c>
      <c r="X333" s="14" t="str">
        <f t="shared" si="64"/>
        <v>EMPTY</v>
      </c>
      <c r="Y333" s="14" t="str">
        <f t="shared" si="65"/>
        <v>EMPTY</v>
      </c>
      <c r="Z333" s="14" t="str">
        <f>IF(AND(P333="beforeRx",O334="afterRx"),J334-timingTable[[#This Row],[FRT32_trace]],"EMPTY")</f>
        <v>EMPTY</v>
      </c>
      <c r="AA333" s="14" t="str">
        <f>IF(AND(timingTable[[#This Row],[txEnd]]="txEnd",Q337="rxStart"),I337-timingTable[[#This Row],[FRT32_val]],"EMPTY")</f>
        <v>EMPTY</v>
      </c>
    </row>
    <row r="334" spans="1:27" x14ac:dyDescent="0.25">
      <c r="A334" s="14" t="s">
        <v>2485</v>
      </c>
      <c r="B334">
        <v>1556340983681</v>
      </c>
      <c r="C334" s="14" t="s">
        <v>6555</v>
      </c>
      <c r="D334">
        <v>140</v>
      </c>
      <c r="E334" s="14" t="s">
        <v>1107</v>
      </c>
      <c r="F334" s="14" t="s">
        <v>6492</v>
      </c>
      <c r="G334" s="14">
        <f>timingTable[[#This Row],[FRT_DEC]]-B333</f>
        <v>802</v>
      </c>
      <c r="H3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INFO]]))),H333)</f>
        <v>63</v>
      </c>
      <c r="I33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34" s="14">
        <f>HEX2DEC(RIGHT(timingTable[[#This Row],[FRT_HEX]],MIN(LEN(timingTable[[#This Row],[FRT_HEX]])-2,8)))</f>
        <v>1562822529</v>
      </c>
      <c r="K334" s="14" t="str">
        <f>IF(timingTable[[#This Row],['[TRACECODE']:.1]]=140,"afterTx","")</f>
        <v>afterTx</v>
      </c>
      <c r="L334" s="14" t="str">
        <f t="shared" si="55"/>
        <v/>
      </c>
      <c r="M334" s="14" t="str">
        <f>IF(AND(H334=H333,K333="afterTx",timingTable[[#This Row],['[TRACECODE']:.1]]=6),"dc","")</f>
        <v/>
      </c>
      <c r="N334" s="14" t="str">
        <f t="shared" si="56"/>
        <v/>
      </c>
      <c r="O334" s="14" t="str">
        <f>IF(timingTable[[#This Row],['[TRACECODE']:.1]]=141,"afterRx","")</f>
        <v/>
      </c>
      <c r="P334" s="14" t="str">
        <f t="shared" si="57"/>
        <v/>
      </c>
      <c r="Q334" s="14" t="str">
        <f t="shared" si="58"/>
        <v/>
      </c>
      <c r="R334" s="14" t="str">
        <f t="shared" si="59"/>
        <v/>
      </c>
      <c r="S334" s="14" t="str">
        <f t="shared" si="60"/>
        <v>EMPTY</v>
      </c>
      <c r="T334" s="14" t="str">
        <f t="shared" si="61"/>
        <v>EMPTY</v>
      </c>
      <c r="U334" s="14" t="str">
        <f t="shared" si="62"/>
        <v>EMPTY</v>
      </c>
      <c r="V334" s="14" t="str">
        <f t="shared" si="63"/>
        <v>EMPTY</v>
      </c>
      <c r="W334" s="14" t="str">
        <f>IF(L334="beforeTx",timingTable[[#This Row],[FRT32_val]]-timingTable[[#This Row],[FRT32_trace]],"EMPTY")</f>
        <v>EMPTY</v>
      </c>
      <c r="X334" s="14" t="str">
        <f t="shared" si="64"/>
        <v>EMPTY</v>
      </c>
      <c r="Y334" s="14" t="str">
        <f t="shared" si="65"/>
        <v>EMPTY</v>
      </c>
      <c r="Z334" s="14" t="str">
        <f>IF(AND(P334="beforeRx",O335="afterRx"),J335-timingTable[[#This Row],[FRT32_trace]],"EMPTY")</f>
        <v>EMPTY</v>
      </c>
      <c r="AA334" s="14" t="str">
        <f>IF(AND(timingTable[[#This Row],[txEnd]]="txEnd",Q338="rxStart"),I338-timingTable[[#This Row],[FRT32_val]],"EMPTY")</f>
        <v>EMPTY</v>
      </c>
    </row>
    <row r="335" spans="1:27" x14ac:dyDescent="0.25">
      <c r="A335" s="14" t="s">
        <v>2497</v>
      </c>
      <c r="B335">
        <v>1556340997091</v>
      </c>
      <c r="C335" s="14" t="s">
        <v>6567</v>
      </c>
      <c r="D335">
        <v>6</v>
      </c>
      <c r="E335" s="14" t="s">
        <v>1108</v>
      </c>
      <c r="F335" s="14" t="s">
        <v>6568</v>
      </c>
      <c r="G335" s="14">
        <f>timingTable[[#This Row],[FRT_DEC]]-B334</f>
        <v>13410</v>
      </c>
      <c r="H3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INFO]]))),H334)</f>
        <v>63</v>
      </c>
      <c r="I3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1562823229</v>
      </c>
      <c r="J335" s="14">
        <f>HEX2DEC(RIGHT(timingTable[[#This Row],[FRT_HEX]],MIN(LEN(timingTable[[#This Row],[FRT_HEX]])-2,8)))</f>
        <v>1562835939</v>
      </c>
      <c r="K335" s="14" t="str">
        <f>IF(timingTable[[#This Row],['[TRACECODE']:.1]]=140,"afterTx","")</f>
        <v/>
      </c>
      <c r="L335" s="14" t="str">
        <f t="shared" si="55"/>
        <v/>
      </c>
      <c r="M335" s="14" t="str">
        <f>IF(AND(H335=H334,K334="afterTx",timingTable[[#This Row],['[TRACECODE']:.1]]=6),"dc","")</f>
        <v>dc</v>
      </c>
      <c r="N335" s="14" t="str">
        <f t="shared" si="56"/>
        <v/>
      </c>
      <c r="O335" s="14" t="str">
        <f>IF(timingTable[[#This Row],['[TRACECODE']:.1]]=141,"afterRx","")</f>
        <v/>
      </c>
      <c r="P335" s="14" t="str">
        <f t="shared" si="57"/>
        <v/>
      </c>
      <c r="Q335" s="14" t="str">
        <f t="shared" si="58"/>
        <v/>
      </c>
      <c r="R335" s="14" t="str">
        <f t="shared" si="59"/>
        <v/>
      </c>
      <c r="S335" s="14" t="str">
        <f t="shared" si="60"/>
        <v>EMPTY</v>
      </c>
      <c r="T335" s="14" t="str">
        <f t="shared" si="61"/>
        <v>EMPTY</v>
      </c>
      <c r="U335" s="14" t="str">
        <f t="shared" si="62"/>
        <v>EMPTY</v>
      </c>
      <c r="V335" s="14" t="str">
        <f t="shared" si="63"/>
        <v>EMPTY</v>
      </c>
      <c r="W335" s="14" t="str">
        <f>IF(L335="beforeTx",timingTable[[#This Row],[FRT32_val]]-timingTable[[#This Row],[FRT32_trace]],"EMPTY")</f>
        <v>EMPTY</v>
      </c>
      <c r="X335" s="14" t="str">
        <f t="shared" si="64"/>
        <v>EMPTY</v>
      </c>
      <c r="Y335" s="14" t="str">
        <f t="shared" si="65"/>
        <v>EMPTY</v>
      </c>
      <c r="Z335" s="14" t="str">
        <f>IF(AND(P335="beforeRx",O336="afterRx"),J336-timingTable[[#This Row],[FRT32_trace]],"EMPTY")</f>
        <v>EMPTY</v>
      </c>
      <c r="AA335" s="14" t="str">
        <f>IF(AND(timingTable[[#This Row],[txEnd]]="txEnd",Q339="rxStart"),I339-timingTable[[#This Row],[FRT32_val]],"EMPTY")</f>
        <v>EMPTY</v>
      </c>
    </row>
    <row r="336" spans="1:27" x14ac:dyDescent="0.25">
      <c r="A336" s="14" t="s">
        <v>2498</v>
      </c>
      <c r="B336">
        <v>1556340997093</v>
      </c>
      <c r="C336" s="14" t="s">
        <v>6569</v>
      </c>
      <c r="D336">
        <v>6</v>
      </c>
      <c r="E336" s="14" t="s">
        <v>1108</v>
      </c>
      <c r="F336" s="14" t="s">
        <v>3987</v>
      </c>
      <c r="G336" s="14">
        <f>timingTable[[#This Row],[FRT_DEC]]-B335</f>
        <v>2</v>
      </c>
      <c r="H3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INFO]]))),H335)</f>
        <v>63</v>
      </c>
      <c r="I3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36" s="14">
        <f>HEX2DEC(RIGHT(timingTable[[#This Row],[FRT_HEX]],MIN(LEN(timingTable[[#This Row],[FRT_HEX]])-2,8)))</f>
        <v>1562835941</v>
      </c>
      <c r="K336" s="14" t="str">
        <f>IF(timingTable[[#This Row],['[TRACECODE']:.1]]=140,"afterTx","")</f>
        <v/>
      </c>
      <c r="L336" s="14" t="str">
        <f t="shared" si="55"/>
        <v/>
      </c>
      <c r="M336" s="14" t="str">
        <f>IF(AND(H336=H335,K335="afterTx",timingTable[[#This Row],['[TRACECODE']:.1]]=6),"dc","")</f>
        <v/>
      </c>
      <c r="N336" s="14" t="str">
        <f t="shared" si="56"/>
        <v/>
      </c>
      <c r="O336" s="14" t="str">
        <f>IF(timingTable[[#This Row],['[TRACECODE']:.1]]=141,"afterRx","")</f>
        <v/>
      </c>
      <c r="P336" s="14" t="str">
        <f t="shared" si="57"/>
        <v/>
      </c>
      <c r="Q336" s="14" t="str">
        <f t="shared" si="58"/>
        <v/>
      </c>
      <c r="R336" s="14" t="str">
        <f t="shared" si="59"/>
        <v/>
      </c>
      <c r="S336" s="14" t="str">
        <f t="shared" si="60"/>
        <v>EMPTY</v>
      </c>
      <c r="T336" s="14" t="str">
        <f t="shared" si="61"/>
        <v>EMPTY</v>
      </c>
      <c r="U336" s="14" t="str">
        <f t="shared" si="62"/>
        <v>EMPTY</v>
      </c>
      <c r="V336" s="14" t="str">
        <f t="shared" si="63"/>
        <v>EMPTY</v>
      </c>
      <c r="W336" s="14" t="str">
        <f>IF(L336="beforeTx",timingTable[[#This Row],[FRT32_val]]-timingTable[[#This Row],[FRT32_trace]],"EMPTY")</f>
        <v>EMPTY</v>
      </c>
      <c r="X336" s="14" t="str">
        <f t="shared" si="64"/>
        <v>EMPTY</v>
      </c>
      <c r="Y336" s="14" t="str">
        <f t="shared" si="65"/>
        <v>EMPTY</v>
      </c>
      <c r="Z336" s="14" t="str">
        <f>IF(AND(P336="beforeRx",O337="afterRx"),J337-timingTable[[#This Row],[FRT32_trace]],"EMPTY")</f>
        <v>EMPTY</v>
      </c>
      <c r="AA336" s="14" t="str">
        <f>IF(AND(timingTable[[#This Row],[txEnd]]="txEnd",Q340="rxStart"),I340-timingTable[[#This Row],[FRT32_val]],"EMPTY")</f>
        <v>EMPTY</v>
      </c>
    </row>
    <row r="337" spans="1:27" x14ac:dyDescent="0.25">
      <c r="A337" s="14" t="s">
        <v>2499</v>
      </c>
      <c r="B337">
        <v>1556340997096</v>
      </c>
      <c r="C337" s="14" t="s">
        <v>6570</v>
      </c>
      <c r="D337">
        <v>122</v>
      </c>
      <c r="E337" s="14" t="s">
        <v>7968</v>
      </c>
      <c r="F337" s="14" t="s">
        <v>6571</v>
      </c>
      <c r="G337" s="14">
        <f>timingTable[[#This Row],[FRT_DEC]]-B336</f>
        <v>3</v>
      </c>
      <c r="H3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INFO]]))),H336)</f>
        <v>63</v>
      </c>
      <c r="I3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1562835882</v>
      </c>
      <c r="J337" s="14">
        <f>HEX2DEC(RIGHT(timingTable[[#This Row],[FRT_HEX]],MIN(LEN(timingTable[[#This Row],[FRT_HEX]])-2,8)))</f>
        <v>1562835944</v>
      </c>
      <c r="K337" s="14" t="str">
        <f>IF(timingTable[[#This Row],['[TRACECODE']:.1]]=140,"afterTx","")</f>
        <v/>
      </c>
      <c r="L337" s="14" t="str">
        <f t="shared" si="55"/>
        <v/>
      </c>
      <c r="M337" s="14" t="str">
        <f>IF(AND(H337=H336,K336="afterTx",timingTable[[#This Row],['[TRACECODE']:.1]]=6),"dc","")</f>
        <v/>
      </c>
      <c r="N337" s="14" t="str">
        <f t="shared" si="56"/>
        <v>txEnd</v>
      </c>
      <c r="O337" s="14" t="str">
        <f>IF(timingTable[[#This Row],['[TRACECODE']:.1]]=141,"afterRx","")</f>
        <v/>
      </c>
      <c r="P337" s="14" t="str">
        <f t="shared" si="57"/>
        <v/>
      </c>
      <c r="Q337" s="14" t="str">
        <f t="shared" si="58"/>
        <v/>
      </c>
      <c r="R337" s="14" t="str">
        <f t="shared" si="59"/>
        <v/>
      </c>
      <c r="S337" s="14" t="str">
        <f t="shared" si="60"/>
        <v>EMPTY</v>
      </c>
      <c r="T337" s="14">
        <f t="shared" si="61"/>
        <v>569</v>
      </c>
      <c r="U337" s="14" t="str">
        <f t="shared" si="62"/>
        <v>EMPTY</v>
      </c>
      <c r="V337" s="14" t="str">
        <f t="shared" si="63"/>
        <v>EMPTY</v>
      </c>
      <c r="W337" s="14" t="str">
        <f>IF(L337="beforeTx",timingTable[[#This Row],[FRT32_val]]-timingTable[[#This Row],[FRT32_trace]],"EMPTY")</f>
        <v>EMPTY</v>
      </c>
      <c r="X337" s="14" t="str">
        <f t="shared" si="64"/>
        <v>EMPTY</v>
      </c>
      <c r="Y337" s="14" t="str">
        <f t="shared" si="65"/>
        <v>EMPTY</v>
      </c>
      <c r="Z337" s="14" t="str">
        <f>IF(AND(P337="beforeRx",O338="afterRx"),J338-timingTable[[#This Row],[FRT32_trace]],"EMPTY")</f>
        <v>EMPTY</v>
      </c>
      <c r="AA337" s="14">
        <f>IF(AND(timingTable[[#This Row],[txEnd]]="txEnd",Q341="rxStart"),I341-timingTable[[#This Row],[FRT32_val]],"EMPTY")</f>
        <v>1688</v>
      </c>
    </row>
    <row r="338" spans="1:27" x14ac:dyDescent="0.25">
      <c r="A338" s="14" t="s">
        <v>2500</v>
      </c>
      <c r="B338">
        <v>1556340997098</v>
      </c>
      <c r="C338" s="14" t="s">
        <v>6572</v>
      </c>
      <c r="D338">
        <v>122</v>
      </c>
      <c r="E338" s="14" t="s">
        <v>7968</v>
      </c>
      <c r="F338" s="14" t="s">
        <v>3988</v>
      </c>
      <c r="G338" s="14">
        <f>timingTable[[#This Row],[FRT_DEC]]-B337</f>
        <v>2</v>
      </c>
      <c r="H3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INFO]]))),H337)</f>
        <v>63</v>
      </c>
      <c r="I3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38" s="14">
        <f>HEX2DEC(RIGHT(timingTable[[#This Row],[FRT_HEX]],MIN(LEN(timingTable[[#This Row],[FRT_HEX]])-2,8)))</f>
        <v>1562835946</v>
      </c>
      <c r="K338" s="14" t="str">
        <f>IF(timingTable[[#This Row],['[TRACECODE']:.1]]=140,"afterTx","")</f>
        <v/>
      </c>
      <c r="L338" s="14" t="str">
        <f t="shared" si="55"/>
        <v/>
      </c>
      <c r="M338" s="14" t="str">
        <f>IF(AND(H338=H337,K337="afterTx",timingTable[[#This Row],['[TRACECODE']:.1]]=6),"dc","")</f>
        <v/>
      </c>
      <c r="N338" s="14" t="str">
        <f t="shared" si="56"/>
        <v/>
      </c>
      <c r="O338" s="14" t="str">
        <f>IF(timingTable[[#This Row],['[TRACECODE']:.1]]=141,"afterRx","")</f>
        <v/>
      </c>
      <c r="P338" s="14" t="str">
        <f t="shared" si="57"/>
        <v/>
      </c>
      <c r="Q338" s="14" t="str">
        <f t="shared" si="58"/>
        <v/>
      </c>
      <c r="R338" s="14" t="str">
        <f t="shared" si="59"/>
        <v/>
      </c>
      <c r="S338" s="14" t="str">
        <f t="shared" si="60"/>
        <v>EMPTY</v>
      </c>
      <c r="T338" s="14" t="str">
        <f t="shared" si="61"/>
        <v>EMPTY</v>
      </c>
      <c r="U338" s="14" t="str">
        <f t="shared" si="62"/>
        <v>EMPTY</v>
      </c>
      <c r="V338" s="14" t="str">
        <f t="shared" si="63"/>
        <v>EMPTY</v>
      </c>
      <c r="W338" s="14" t="str">
        <f>IF(L338="beforeTx",timingTable[[#This Row],[FRT32_val]]-timingTable[[#This Row],[FRT32_trace]],"EMPTY")</f>
        <v>EMPTY</v>
      </c>
      <c r="X338" s="14" t="str">
        <f t="shared" si="64"/>
        <v>EMPTY</v>
      </c>
      <c r="Y338" s="14" t="str">
        <f t="shared" si="65"/>
        <v>EMPTY</v>
      </c>
      <c r="Z338" s="14" t="str">
        <f>IF(AND(P338="beforeRx",O339="afterRx"),J339-timingTable[[#This Row],[FRT32_trace]],"EMPTY")</f>
        <v>EMPTY</v>
      </c>
      <c r="AA338" s="14" t="str">
        <f>IF(AND(timingTable[[#This Row],[txEnd]]="txEnd",Q342="rxStart"),I342-timingTable[[#This Row],[FRT32_val]],"EMPTY")</f>
        <v>EMPTY</v>
      </c>
    </row>
    <row r="339" spans="1:27" x14ac:dyDescent="0.25">
      <c r="A339" s="14" t="s">
        <v>2510</v>
      </c>
      <c r="B339">
        <v>1556340997574</v>
      </c>
      <c r="C339" s="14" t="s">
        <v>6583</v>
      </c>
      <c r="D339">
        <v>130</v>
      </c>
      <c r="E339" s="14" t="s">
        <v>3735</v>
      </c>
      <c r="F339" s="14" t="s">
        <v>6510</v>
      </c>
      <c r="G339" s="14">
        <f>timingTable[[#This Row],[FRT_DEC]]-B338</f>
        <v>476</v>
      </c>
      <c r="H3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INFO]]))),H338)</f>
        <v>63</v>
      </c>
      <c r="I3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3014657</v>
      </c>
      <c r="J339" s="14">
        <f>HEX2DEC(RIGHT(timingTable[[#This Row],[FRT_HEX]],MIN(LEN(timingTable[[#This Row],[FRT_HEX]])-2,8)))</f>
        <v>1562836422</v>
      </c>
      <c r="K339" s="14" t="str">
        <f>IF(timingTable[[#This Row],['[TRACECODE']:.1]]=140,"afterTx","")</f>
        <v/>
      </c>
      <c r="L339" s="14" t="str">
        <f t="shared" si="55"/>
        <v/>
      </c>
      <c r="M339" s="14" t="str">
        <f>IF(AND(H339=H338,K338="afterTx",timingTable[[#This Row],['[TRACECODE']:.1]]=6),"dc","")</f>
        <v/>
      </c>
      <c r="N339" s="14" t="str">
        <f t="shared" si="56"/>
        <v/>
      </c>
      <c r="O339" s="14" t="str">
        <f>IF(timingTable[[#This Row],['[TRACECODE']:.1]]=141,"afterRx","")</f>
        <v/>
      </c>
      <c r="P339" s="14" t="str">
        <f t="shared" si="57"/>
        <v>beforeRx</v>
      </c>
      <c r="Q339" s="14" t="str">
        <f t="shared" si="58"/>
        <v/>
      </c>
      <c r="R339" s="14" t="str">
        <f t="shared" si="59"/>
        <v/>
      </c>
      <c r="S339" s="14" t="str">
        <f t="shared" si="60"/>
        <v>EMPTY</v>
      </c>
      <c r="T339" s="14" t="str">
        <f t="shared" si="61"/>
        <v>EMPTY</v>
      </c>
      <c r="U339" s="14" t="str">
        <f t="shared" si="62"/>
        <v>EMPTY</v>
      </c>
      <c r="V339" s="14" t="str">
        <f t="shared" si="63"/>
        <v>EMPTY</v>
      </c>
      <c r="W339" s="14" t="str">
        <f>IF(L339="beforeTx",timingTable[[#This Row],[FRT32_val]]-timingTable[[#This Row],[FRT32_trace]],"EMPTY")</f>
        <v>EMPTY</v>
      </c>
      <c r="X339" s="14" t="str">
        <f t="shared" si="64"/>
        <v>EMPTY</v>
      </c>
      <c r="Y339" s="14" t="str">
        <f t="shared" si="65"/>
        <v>EMPTY</v>
      </c>
      <c r="Z339" s="14">
        <f>IF(AND(P339="beforeRx",O340="afterRx"),J340-timingTable[[#This Row],[FRT32_trace]],"EMPTY")</f>
        <v>29</v>
      </c>
      <c r="AA339" s="14" t="str">
        <f>IF(AND(timingTable[[#This Row],[txEnd]]="txEnd",Q343="rxStart"),I343-timingTable[[#This Row],[FRT32_val]],"EMPTY")</f>
        <v>EMPTY</v>
      </c>
    </row>
    <row r="340" spans="1:27" x14ac:dyDescent="0.25">
      <c r="A340" s="14" t="s">
        <v>2511</v>
      </c>
      <c r="B340">
        <v>1556340997603</v>
      </c>
      <c r="C340" s="14" t="s">
        <v>6584</v>
      </c>
      <c r="D340">
        <v>141</v>
      </c>
      <c r="E340" s="14" t="s">
        <v>1109</v>
      </c>
      <c r="F340" s="14" t="s">
        <v>6512</v>
      </c>
      <c r="G340" s="14">
        <f>timingTable[[#This Row],[FRT_DEC]]-B339</f>
        <v>29</v>
      </c>
      <c r="H3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INFO]]))),H339)</f>
        <v>63</v>
      </c>
      <c r="I3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40" s="14">
        <f>HEX2DEC(RIGHT(timingTable[[#This Row],[FRT_HEX]],MIN(LEN(timingTable[[#This Row],[FRT_HEX]])-2,8)))</f>
        <v>1562836451</v>
      </c>
      <c r="K340" s="14" t="str">
        <f>IF(timingTable[[#This Row],['[TRACECODE']:.1]]=140,"afterTx","")</f>
        <v/>
      </c>
      <c r="L340" s="14" t="str">
        <f t="shared" si="55"/>
        <v/>
      </c>
      <c r="M340" s="14" t="str">
        <f>IF(AND(H340=H339,K339="afterTx",timingTable[[#This Row],['[TRACECODE']:.1]]=6),"dc","")</f>
        <v/>
      </c>
      <c r="N340" s="14" t="str">
        <f t="shared" si="56"/>
        <v/>
      </c>
      <c r="O340" s="14" t="str">
        <f>IF(timingTable[[#This Row],['[TRACECODE']:.1]]=141,"afterRx","")</f>
        <v>afterRx</v>
      </c>
      <c r="P340" s="14" t="str">
        <f t="shared" si="57"/>
        <v/>
      </c>
      <c r="Q340" s="14" t="str">
        <f t="shared" si="58"/>
        <v/>
      </c>
      <c r="R340" s="14" t="str">
        <f t="shared" si="59"/>
        <v/>
      </c>
      <c r="S340" s="14" t="str">
        <f t="shared" si="60"/>
        <v>EMPTY</v>
      </c>
      <c r="T340" s="14" t="str">
        <f t="shared" si="61"/>
        <v>EMPTY</v>
      </c>
      <c r="U340" s="14" t="str">
        <f t="shared" si="62"/>
        <v>EMPTY</v>
      </c>
      <c r="V340" s="14" t="str">
        <f t="shared" si="63"/>
        <v>EMPTY</v>
      </c>
      <c r="W340" s="14" t="str">
        <f>IF(L340="beforeTx",timingTable[[#This Row],[FRT32_val]]-timingTable[[#This Row],[FRT32_trace]],"EMPTY")</f>
        <v>EMPTY</v>
      </c>
      <c r="X340" s="14" t="str">
        <f t="shared" si="64"/>
        <v>EMPTY</v>
      </c>
      <c r="Y340" s="14" t="str">
        <f t="shared" si="65"/>
        <v>EMPTY</v>
      </c>
      <c r="Z340" s="14" t="str">
        <f>IF(AND(P340="beforeRx",O341="afterRx"),J341-timingTable[[#This Row],[FRT32_trace]],"EMPTY")</f>
        <v>EMPTY</v>
      </c>
      <c r="AA340" s="14" t="str">
        <f>IF(AND(timingTable[[#This Row],[txEnd]]="txEnd",Q344="rxStart"),I344-timingTable[[#This Row],[FRT32_val]],"EMPTY")</f>
        <v>EMPTY</v>
      </c>
    </row>
    <row r="341" spans="1:27" x14ac:dyDescent="0.25">
      <c r="A341" s="14" t="s">
        <v>2513</v>
      </c>
      <c r="B341">
        <v>1556340999023</v>
      </c>
      <c r="C341" s="14" t="s">
        <v>6586</v>
      </c>
      <c r="D341">
        <v>123</v>
      </c>
      <c r="E341" s="14" t="s">
        <v>7969</v>
      </c>
      <c r="F341" s="14" t="s">
        <v>6587</v>
      </c>
      <c r="G341" s="14">
        <f>timingTable[[#This Row],[FRT_DEC]]-B340</f>
        <v>1420</v>
      </c>
      <c r="H3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INFO]]))),H340)</f>
        <v>63</v>
      </c>
      <c r="I3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1562837570</v>
      </c>
      <c r="J341" s="14">
        <f>HEX2DEC(RIGHT(timingTable[[#This Row],[FRT_HEX]],MIN(LEN(timingTable[[#This Row],[FRT_HEX]])-2,8)))</f>
        <v>1562837871</v>
      </c>
      <c r="K341" s="14" t="str">
        <f>IF(timingTable[[#This Row],['[TRACECODE']:.1]]=140,"afterTx","")</f>
        <v/>
      </c>
      <c r="L341" s="14" t="str">
        <f t="shared" si="55"/>
        <v/>
      </c>
      <c r="M341" s="14" t="str">
        <f>IF(AND(H341=H340,K340="afterTx",timingTable[[#This Row],['[TRACECODE']:.1]]=6),"dc","")</f>
        <v/>
      </c>
      <c r="N341" s="14" t="str">
        <f t="shared" si="56"/>
        <v/>
      </c>
      <c r="O341" s="14" t="str">
        <f>IF(timingTable[[#This Row],['[TRACECODE']:.1]]=141,"afterRx","")</f>
        <v/>
      </c>
      <c r="P341" s="14" t="str">
        <f t="shared" si="57"/>
        <v/>
      </c>
      <c r="Q341" s="14" t="str">
        <f t="shared" si="58"/>
        <v>rxStart</v>
      </c>
      <c r="R341" s="14" t="str">
        <f t="shared" si="59"/>
        <v/>
      </c>
      <c r="S341" s="14" t="str">
        <f t="shared" si="60"/>
        <v>EMPTY</v>
      </c>
      <c r="T341" s="14" t="str">
        <f t="shared" si="61"/>
        <v>EMPTY</v>
      </c>
      <c r="U341" s="14" t="str">
        <f t="shared" si="62"/>
        <v>EMPTY</v>
      </c>
      <c r="V341" s="14" t="str">
        <f t="shared" si="63"/>
        <v>EMPTY</v>
      </c>
      <c r="W341" s="14" t="str">
        <f>IF(L341="beforeTx",timingTable[[#This Row],[FRT32_val]]-timingTable[[#This Row],[FRT32_trace]],"EMPTY")</f>
        <v>EMPTY</v>
      </c>
      <c r="X341" s="14" t="str">
        <f t="shared" si="64"/>
        <v>EMPTY</v>
      </c>
      <c r="Y341" s="14" t="str">
        <f t="shared" si="65"/>
        <v>EMPTY</v>
      </c>
      <c r="Z341" s="14" t="str">
        <f>IF(AND(P341="beforeRx",O342="afterRx"),J342-timingTable[[#This Row],[FRT32_trace]],"EMPTY")</f>
        <v>EMPTY</v>
      </c>
      <c r="AA341" s="14" t="str">
        <f>IF(AND(timingTable[[#This Row],[txEnd]]="txEnd",Q345="rxStart"),I345-timingTable[[#This Row],[FRT32_val]],"EMPTY")</f>
        <v>EMPTY</v>
      </c>
    </row>
    <row r="342" spans="1:27" x14ac:dyDescent="0.25">
      <c r="A342" s="14" t="s">
        <v>2514</v>
      </c>
      <c r="B342">
        <v>1556340999025</v>
      </c>
      <c r="C342" s="14" t="s">
        <v>6588</v>
      </c>
      <c r="D342">
        <v>123</v>
      </c>
      <c r="E342" s="14" t="s">
        <v>7969</v>
      </c>
      <c r="F342" s="14" t="s">
        <v>3982</v>
      </c>
      <c r="G342" s="14">
        <f>timingTable[[#This Row],[FRT_DEC]]-B341</f>
        <v>2</v>
      </c>
      <c r="H3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INFO]]))),H341)</f>
        <v>63</v>
      </c>
      <c r="I3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42" s="14">
        <f>HEX2DEC(RIGHT(timingTable[[#This Row],[FRT_HEX]],MIN(LEN(timingTable[[#This Row],[FRT_HEX]])-2,8)))</f>
        <v>1562837873</v>
      </c>
      <c r="K342" s="14" t="str">
        <f>IF(timingTable[[#This Row],['[TRACECODE']:.1]]=140,"afterTx","")</f>
        <v/>
      </c>
      <c r="L342" s="14" t="str">
        <f t="shared" si="55"/>
        <v/>
      </c>
      <c r="M342" s="14" t="str">
        <f>IF(AND(H342=H341,K341="afterTx",timingTable[[#This Row],['[TRACECODE']:.1]]=6),"dc","")</f>
        <v/>
      </c>
      <c r="N342" s="14" t="str">
        <f t="shared" si="56"/>
        <v/>
      </c>
      <c r="O342" s="14" t="str">
        <f>IF(timingTable[[#This Row],['[TRACECODE']:.1]]=141,"afterRx","")</f>
        <v/>
      </c>
      <c r="P342" s="14" t="str">
        <f t="shared" si="57"/>
        <v/>
      </c>
      <c r="Q342" s="14" t="str">
        <f t="shared" si="58"/>
        <v/>
      </c>
      <c r="R342" s="14" t="str">
        <f t="shared" si="59"/>
        <v/>
      </c>
      <c r="S342" s="14" t="str">
        <f t="shared" si="60"/>
        <v>EMPTY</v>
      </c>
      <c r="T342" s="14" t="str">
        <f t="shared" si="61"/>
        <v>EMPTY</v>
      </c>
      <c r="U342" s="14" t="str">
        <f t="shared" si="62"/>
        <v>EMPTY</v>
      </c>
      <c r="V342" s="14" t="str">
        <f t="shared" si="63"/>
        <v>EMPTY</v>
      </c>
      <c r="W342" s="14" t="str">
        <f>IF(L342="beforeTx",timingTable[[#This Row],[FRT32_val]]-timingTable[[#This Row],[FRT32_trace]],"EMPTY")</f>
        <v>EMPTY</v>
      </c>
      <c r="X342" s="14" t="str">
        <f t="shared" si="64"/>
        <v>EMPTY</v>
      </c>
      <c r="Y342" s="14" t="str">
        <f t="shared" si="65"/>
        <v>EMPTY</v>
      </c>
      <c r="Z342" s="14" t="str">
        <f>IF(AND(P342="beforeRx",O343="afterRx"),J343-timingTable[[#This Row],[FRT32_trace]],"EMPTY")</f>
        <v>EMPTY</v>
      </c>
      <c r="AA342" s="14" t="str">
        <f>IF(AND(timingTable[[#This Row],[txEnd]]="txEnd",Q346="rxStart"),I346-timingTable[[#This Row],[FRT32_val]],"EMPTY")</f>
        <v>EMPTY</v>
      </c>
    </row>
    <row r="343" spans="1:27" x14ac:dyDescent="0.25">
      <c r="A343" s="14" t="s">
        <v>2541</v>
      </c>
      <c r="B343">
        <v>1556341000629</v>
      </c>
      <c r="C343" s="14" t="s">
        <v>6616</v>
      </c>
      <c r="D343">
        <v>124</v>
      </c>
      <c r="E343" s="14" t="s">
        <v>7970</v>
      </c>
      <c r="F343" s="14" t="s">
        <v>6617</v>
      </c>
      <c r="G343" s="14">
        <f>timingTable[[#This Row],[FRT_DEC]]-B342</f>
        <v>1604</v>
      </c>
      <c r="H3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INFO]]))),H342)</f>
        <v>63</v>
      </c>
      <c r="I3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1562839410</v>
      </c>
      <c r="J343" s="14">
        <f>HEX2DEC(RIGHT(timingTable[[#This Row],[FRT_HEX]],MIN(LEN(timingTable[[#This Row],[FRT_HEX]])-2,8)))</f>
        <v>1562839477</v>
      </c>
      <c r="K343" s="14" t="str">
        <f>IF(timingTable[[#This Row],['[TRACECODE']:.1]]=140,"afterTx","")</f>
        <v/>
      </c>
      <c r="L343" s="14" t="str">
        <f t="shared" si="55"/>
        <v/>
      </c>
      <c r="M343" s="14" t="str">
        <f>IF(AND(H343=H342,K342="afterTx",timingTable[[#This Row],['[TRACECODE']:.1]]=6),"dc","")</f>
        <v/>
      </c>
      <c r="N343" s="14" t="str">
        <f t="shared" si="56"/>
        <v/>
      </c>
      <c r="O343" s="14" t="str">
        <f>IF(timingTable[[#This Row],['[TRACECODE']:.1]]=141,"afterRx","")</f>
        <v/>
      </c>
      <c r="P343" s="14" t="str">
        <f t="shared" si="57"/>
        <v/>
      </c>
      <c r="Q343" s="14" t="str">
        <f t="shared" si="58"/>
        <v/>
      </c>
      <c r="R343" s="14" t="str">
        <f t="shared" si="59"/>
        <v>rxEnd</v>
      </c>
      <c r="S343" s="14" t="str">
        <f t="shared" si="60"/>
        <v>EMPTY</v>
      </c>
      <c r="T343" s="14" t="str">
        <f t="shared" si="61"/>
        <v>EMPTY</v>
      </c>
      <c r="U343" s="14" t="str">
        <f t="shared" si="62"/>
        <v>EMPTY</v>
      </c>
      <c r="V343" s="14" t="str">
        <f t="shared" si="63"/>
        <v>EMPTY</v>
      </c>
      <c r="W343" s="14" t="str">
        <f>IF(L343="beforeTx",timingTable[[#This Row],[FRT32_val]]-timingTable[[#This Row],[FRT32_trace]],"EMPTY")</f>
        <v>EMPTY</v>
      </c>
      <c r="X343" s="14" t="str">
        <f t="shared" si="64"/>
        <v>EMPTY</v>
      </c>
      <c r="Y343" s="14" t="str">
        <f t="shared" si="65"/>
        <v>EMPTY</v>
      </c>
      <c r="Z343" s="14" t="str">
        <f>IF(AND(P343="beforeRx",O344="afterRx"),J344-timingTable[[#This Row],[FRT32_trace]],"EMPTY")</f>
        <v>EMPTY</v>
      </c>
      <c r="AA343" s="14" t="str">
        <f>IF(AND(timingTable[[#This Row],[txEnd]]="txEnd",Q347="rxStart"),I347-timingTable[[#This Row],[FRT32_val]],"EMPTY")</f>
        <v>EMPTY</v>
      </c>
    </row>
    <row r="344" spans="1:27" x14ac:dyDescent="0.25">
      <c r="A344" s="14" t="s">
        <v>2542</v>
      </c>
      <c r="B344">
        <v>1556341000631</v>
      </c>
      <c r="C344" s="14" t="s">
        <v>6618</v>
      </c>
      <c r="D344">
        <v>124</v>
      </c>
      <c r="E344" s="14" t="s">
        <v>7970</v>
      </c>
      <c r="F344" s="14" t="s">
        <v>3983</v>
      </c>
      <c r="G344" s="14">
        <f>timingTable[[#This Row],[FRT_DEC]]-B343</f>
        <v>2</v>
      </c>
      <c r="H3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INFO]]))),H343)</f>
        <v>63</v>
      </c>
      <c r="I3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44" s="14">
        <f>HEX2DEC(RIGHT(timingTable[[#This Row],[FRT_HEX]],MIN(LEN(timingTable[[#This Row],[FRT_HEX]])-2,8)))</f>
        <v>1562839479</v>
      </c>
      <c r="K344" s="14" t="str">
        <f>IF(timingTable[[#This Row],['[TRACECODE']:.1]]=140,"afterTx","")</f>
        <v/>
      </c>
      <c r="L344" s="14" t="str">
        <f t="shared" si="55"/>
        <v/>
      </c>
      <c r="M344" s="14" t="str">
        <f>IF(AND(H344=H343,K343="afterTx",timingTable[[#This Row],['[TRACECODE']:.1]]=6),"dc","")</f>
        <v/>
      </c>
      <c r="N344" s="14" t="str">
        <f t="shared" si="56"/>
        <v/>
      </c>
      <c r="O344" s="14" t="str">
        <f>IF(timingTable[[#This Row],['[TRACECODE']:.1]]=141,"afterRx","")</f>
        <v/>
      </c>
      <c r="P344" s="14" t="str">
        <f t="shared" si="57"/>
        <v/>
      </c>
      <c r="Q344" s="14" t="str">
        <f t="shared" si="58"/>
        <v/>
      </c>
      <c r="R344" s="14" t="str">
        <f t="shared" si="59"/>
        <v/>
      </c>
      <c r="S344" s="14" t="str">
        <f t="shared" si="60"/>
        <v>EMPTY</v>
      </c>
      <c r="T344" s="14" t="str">
        <f t="shared" si="61"/>
        <v>EMPTY</v>
      </c>
      <c r="U344" s="14" t="str">
        <f t="shared" si="62"/>
        <v>EMPTY</v>
      </c>
      <c r="V344" s="14" t="str">
        <f t="shared" si="63"/>
        <v>EMPTY</v>
      </c>
      <c r="W344" s="14" t="str">
        <f>IF(L344="beforeTx",timingTable[[#This Row],[FRT32_val]]-timingTable[[#This Row],[FRT32_trace]],"EMPTY")</f>
        <v>EMPTY</v>
      </c>
      <c r="X344" s="14" t="str">
        <f t="shared" si="64"/>
        <v>EMPTY</v>
      </c>
      <c r="Y344" s="14" t="str">
        <f t="shared" si="65"/>
        <v>EMPTY</v>
      </c>
      <c r="Z344" s="14" t="str">
        <f>IF(AND(P344="beforeRx",O345="afterRx"),J345-timingTable[[#This Row],[FRT32_trace]],"EMPTY")</f>
        <v>EMPTY</v>
      </c>
      <c r="AA344" s="14" t="str">
        <f>IF(AND(timingTable[[#This Row],[txEnd]]="txEnd",Q348="rxStart"),I348-timingTable[[#This Row],[FRT32_val]],"EMPTY")</f>
        <v>EMPTY</v>
      </c>
    </row>
    <row r="345" spans="1:27" x14ac:dyDescent="0.25">
      <c r="A345" s="14" t="s">
        <v>2579</v>
      </c>
      <c r="B345">
        <v>1556341005096</v>
      </c>
      <c r="C345" s="14" t="s">
        <v>6657</v>
      </c>
      <c r="D345">
        <v>123</v>
      </c>
      <c r="E345" s="14" t="s">
        <v>7969</v>
      </c>
      <c r="F345" s="14" t="s">
        <v>6658</v>
      </c>
      <c r="G345" s="14">
        <f>timingTable[[#This Row],[FRT_DEC]]-B344</f>
        <v>4465</v>
      </c>
      <c r="H3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INFO]]))),H344)</f>
        <v>63</v>
      </c>
      <c r="I3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1562843641</v>
      </c>
      <c r="J345" s="14">
        <f>HEX2DEC(RIGHT(timingTable[[#This Row],[FRT_HEX]],MIN(LEN(timingTable[[#This Row],[FRT_HEX]])-2,8)))</f>
        <v>1562843944</v>
      </c>
      <c r="K345" s="14" t="str">
        <f>IF(timingTable[[#This Row],['[TRACECODE']:.1]]=140,"afterTx","")</f>
        <v/>
      </c>
      <c r="L345" s="14" t="str">
        <f t="shared" si="55"/>
        <v/>
      </c>
      <c r="M345" s="14" t="str">
        <f>IF(AND(H345=H344,K344="afterTx",timingTable[[#This Row],['[TRACECODE']:.1]]=6),"dc","")</f>
        <v/>
      </c>
      <c r="N345" s="14" t="str">
        <f t="shared" si="56"/>
        <v/>
      </c>
      <c r="O345" s="14" t="str">
        <f>IF(timingTable[[#This Row],['[TRACECODE']:.1]]=141,"afterRx","")</f>
        <v/>
      </c>
      <c r="P345" s="14" t="str">
        <f t="shared" si="57"/>
        <v/>
      </c>
      <c r="Q345" s="14" t="str">
        <f t="shared" si="58"/>
        <v/>
      </c>
      <c r="R345" s="14" t="str">
        <f t="shared" si="59"/>
        <v/>
      </c>
      <c r="S345" s="14" t="str">
        <f t="shared" si="60"/>
        <v>EMPTY</v>
      </c>
      <c r="T345" s="14" t="str">
        <f t="shared" si="61"/>
        <v>EMPTY</v>
      </c>
      <c r="U345" s="14" t="str">
        <f t="shared" si="62"/>
        <v>EMPTY</v>
      </c>
      <c r="V345" s="14" t="str">
        <f t="shared" si="63"/>
        <v>EMPTY</v>
      </c>
      <c r="W345" s="14" t="str">
        <f>IF(L345="beforeTx",timingTable[[#This Row],[FRT32_val]]-timingTable[[#This Row],[FRT32_trace]],"EMPTY")</f>
        <v>EMPTY</v>
      </c>
      <c r="X345" s="14" t="str">
        <f t="shared" si="64"/>
        <v>EMPTY</v>
      </c>
      <c r="Y345" s="14" t="str">
        <f t="shared" si="65"/>
        <v>EMPTY</v>
      </c>
      <c r="Z345" s="14" t="str">
        <f>IF(AND(P345="beforeRx",O346="afterRx"),J346-timingTable[[#This Row],[FRT32_trace]],"EMPTY")</f>
        <v>EMPTY</v>
      </c>
      <c r="AA345" s="14" t="str">
        <f>IF(AND(timingTable[[#This Row],[txEnd]]="txEnd",Q349="rxStart"),I349-timingTable[[#This Row],[FRT32_val]],"EMPTY")</f>
        <v>EMPTY</v>
      </c>
    </row>
    <row r="346" spans="1:27" x14ac:dyDescent="0.25">
      <c r="A346" s="14" t="s">
        <v>2580</v>
      </c>
      <c r="B346">
        <v>1556341005098</v>
      </c>
      <c r="C346" s="14" t="s">
        <v>6659</v>
      </c>
      <c r="D346">
        <v>123</v>
      </c>
      <c r="E346" s="14" t="s">
        <v>7969</v>
      </c>
      <c r="F346" s="14" t="s">
        <v>3982</v>
      </c>
      <c r="G346" s="14">
        <f>timingTable[[#This Row],[FRT_DEC]]-B345</f>
        <v>2</v>
      </c>
      <c r="H3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INFO]]))),H345)</f>
        <v>63</v>
      </c>
      <c r="I3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46" s="14">
        <f>HEX2DEC(RIGHT(timingTable[[#This Row],[FRT_HEX]],MIN(LEN(timingTable[[#This Row],[FRT_HEX]])-2,8)))</f>
        <v>1562843946</v>
      </c>
      <c r="K346" s="14" t="str">
        <f>IF(timingTable[[#This Row],['[TRACECODE']:.1]]=140,"afterTx","")</f>
        <v/>
      </c>
      <c r="L346" s="14" t="str">
        <f t="shared" si="55"/>
        <v/>
      </c>
      <c r="M346" s="14" t="str">
        <f>IF(AND(H346=H345,K345="afterTx",timingTable[[#This Row],['[TRACECODE']:.1]]=6),"dc","")</f>
        <v/>
      </c>
      <c r="N346" s="14" t="str">
        <f t="shared" si="56"/>
        <v/>
      </c>
      <c r="O346" s="14" t="str">
        <f>IF(timingTable[[#This Row],['[TRACECODE']:.1]]=141,"afterRx","")</f>
        <v/>
      </c>
      <c r="P346" s="14" t="str">
        <f t="shared" si="57"/>
        <v/>
      </c>
      <c r="Q346" s="14" t="str">
        <f t="shared" si="58"/>
        <v/>
      </c>
      <c r="R346" s="14" t="str">
        <f t="shared" si="59"/>
        <v/>
      </c>
      <c r="S346" s="14" t="str">
        <f t="shared" si="60"/>
        <v>EMPTY</v>
      </c>
      <c r="T346" s="14" t="str">
        <f t="shared" si="61"/>
        <v>EMPTY</v>
      </c>
      <c r="U346" s="14" t="str">
        <f t="shared" si="62"/>
        <v>EMPTY</v>
      </c>
      <c r="V346" s="14" t="str">
        <f t="shared" si="63"/>
        <v>EMPTY</v>
      </c>
      <c r="W346" s="14" t="str">
        <f>IF(L346="beforeTx",timingTable[[#This Row],[FRT32_val]]-timingTable[[#This Row],[FRT32_trace]],"EMPTY")</f>
        <v>EMPTY</v>
      </c>
      <c r="X346" s="14" t="str">
        <f t="shared" si="64"/>
        <v>EMPTY</v>
      </c>
      <c r="Y346" s="14" t="str">
        <f t="shared" si="65"/>
        <v>EMPTY</v>
      </c>
      <c r="Z346" s="14" t="str">
        <f>IF(AND(P346="beforeRx",O347="afterRx"),J347-timingTable[[#This Row],[FRT32_trace]],"EMPTY")</f>
        <v>EMPTY</v>
      </c>
      <c r="AA346" s="14" t="str">
        <f>IF(AND(timingTable[[#This Row],[txEnd]]="txEnd",Q350="rxStart"),I350-timingTable[[#This Row],[FRT32_val]],"EMPTY")</f>
        <v>EMPTY</v>
      </c>
    </row>
    <row r="347" spans="1:27" x14ac:dyDescent="0.25">
      <c r="A347" s="14" t="s">
        <v>2606</v>
      </c>
      <c r="B347">
        <v>1556341006632</v>
      </c>
      <c r="C347" s="14" t="s">
        <v>6688</v>
      </c>
      <c r="D347">
        <v>131</v>
      </c>
      <c r="E347" s="14" t="s">
        <v>1106</v>
      </c>
      <c r="F347" s="14" t="s">
        <v>4069</v>
      </c>
      <c r="G347" s="14">
        <f>timingTable[[#This Row],[FRT_DEC]]-B346</f>
        <v>1534</v>
      </c>
      <c r="H3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INFO]]))),H346)</f>
        <v>64</v>
      </c>
      <c r="I34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47" s="14">
        <f>HEX2DEC(RIGHT(timingTable[[#This Row],[FRT_HEX]],MIN(LEN(timingTable[[#This Row],[FRT_HEX]])-2,8)))</f>
        <v>1562845480</v>
      </c>
      <c r="K347" s="14" t="str">
        <f>IF(timingTable[[#This Row],['[TRACECODE']:.1]]=140,"afterTx","")</f>
        <v/>
      </c>
      <c r="L347" s="14" t="str">
        <f t="shared" si="55"/>
        <v/>
      </c>
      <c r="M347" s="14" t="str">
        <f>IF(AND(H347=H346,K346="afterTx",timingTable[[#This Row],['[TRACECODE']:.1]]=6),"dc","")</f>
        <v/>
      </c>
      <c r="N347" s="14" t="str">
        <f t="shared" si="56"/>
        <v/>
      </c>
      <c r="O347" s="14" t="str">
        <f>IF(timingTable[[#This Row],['[TRACECODE']:.1]]=141,"afterRx","")</f>
        <v/>
      </c>
      <c r="P347" s="14" t="str">
        <f t="shared" si="57"/>
        <v/>
      </c>
      <c r="Q347" s="14" t="str">
        <f t="shared" si="58"/>
        <v/>
      </c>
      <c r="R347" s="14" t="str">
        <f t="shared" si="59"/>
        <v/>
      </c>
      <c r="S347" s="14" t="str">
        <f t="shared" si="60"/>
        <v>EMPTY</v>
      </c>
      <c r="T347" s="14" t="str">
        <f t="shared" si="61"/>
        <v>EMPTY</v>
      </c>
      <c r="U347" s="14" t="str">
        <f t="shared" si="62"/>
        <v>EMPTY</v>
      </c>
      <c r="V347" s="14" t="str">
        <f t="shared" si="63"/>
        <v>EMPTY</v>
      </c>
      <c r="W347" s="14" t="str">
        <f>IF(L347="beforeTx",timingTable[[#This Row],[FRT32_val]]-timingTable[[#This Row],[FRT32_trace]],"EMPTY")</f>
        <v>EMPTY</v>
      </c>
      <c r="X347" s="14" t="str">
        <f t="shared" si="64"/>
        <v>EMPTY</v>
      </c>
      <c r="Y347" s="14" t="str">
        <f t="shared" si="65"/>
        <v>EMPTY</v>
      </c>
      <c r="Z347" s="14" t="str">
        <f>IF(AND(P347="beforeRx",O348="afterRx"),J348-timingTable[[#This Row],[FRT32_trace]],"EMPTY")</f>
        <v>EMPTY</v>
      </c>
      <c r="AA347" s="14" t="str">
        <f>IF(AND(timingTable[[#This Row],[txEnd]]="txEnd",Q351="rxStart"),I351-timingTable[[#This Row],[FRT32_val]],"EMPTY")</f>
        <v>EMPTY</v>
      </c>
    </row>
    <row r="348" spans="1:27" x14ac:dyDescent="0.25">
      <c r="A348" s="14" t="s">
        <v>2624</v>
      </c>
      <c r="B348">
        <v>1556341007739</v>
      </c>
      <c r="C348" s="14" t="s">
        <v>6706</v>
      </c>
      <c r="D348">
        <v>124</v>
      </c>
      <c r="E348" s="14" t="s">
        <v>7970</v>
      </c>
      <c r="F348" s="14" t="s">
        <v>6707</v>
      </c>
      <c r="G348" s="14">
        <f>timingTable[[#This Row],[FRT_DEC]]-B347</f>
        <v>1107</v>
      </c>
      <c r="H3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INFO]]))),H347)</f>
        <v>64</v>
      </c>
      <c r="I3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1562846522</v>
      </c>
      <c r="J348" s="14">
        <f>HEX2DEC(RIGHT(timingTable[[#This Row],[FRT_HEX]],MIN(LEN(timingTable[[#This Row],[FRT_HEX]])-2,8)))</f>
        <v>1562846587</v>
      </c>
      <c r="K348" s="14" t="str">
        <f>IF(timingTable[[#This Row],['[TRACECODE']:.1]]=140,"afterTx","")</f>
        <v/>
      </c>
      <c r="L348" s="14" t="str">
        <f t="shared" si="55"/>
        <v/>
      </c>
      <c r="M348" s="14" t="str">
        <f>IF(AND(H348=H347,K347="afterTx",timingTable[[#This Row],['[TRACECODE']:.1]]=6),"dc","")</f>
        <v/>
      </c>
      <c r="N348" s="14" t="str">
        <f t="shared" si="56"/>
        <v/>
      </c>
      <c r="O348" s="14" t="str">
        <f>IF(timingTable[[#This Row],['[TRACECODE']:.1]]=141,"afterRx","")</f>
        <v/>
      </c>
      <c r="P348" s="14" t="str">
        <f t="shared" si="57"/>
        <v/>
      </c>
      <c r="Q348" s="14" t="str">
        <f t="shared" si="58"/>
        <v/>
      </c>
      <c r="R348" s="14" t="str">
        <f t="shared" si="59"/>
        <v/>
      </c>
      <c r="S348" s="14" t="str">
        <f t="shared" si="60"/>
        <v>EMPTY</v>
      </c>
      <c r="T348" s="14" t="str">
        <f t="shared" si="61"/>
        <v>EMPTY</v>
      </c>
      <c r="U348" s="14" t="str">
        <f t="shared" si="62"/>
        <v>EMPTY</v>
      </c>
      <c r="V348" s="14" t="str">
        <f t="shared" si="63"/>
        <v>EMPTY</v>
      </c>
      <c r="W348" s="14" t="str">
        <f>IF(L348="beforeTx",timingTable[[#This Row],[FRT32_val]]-timingTable[[#This Row],[FRT32_trace]],"EMPTY")</f>
        <v>EMPTY</v>
      </c>
      <c r="X348" s="14" t="str">
        <f t="shared" si="64"/>
        <v>EMPTY</v>
      </c>
      <c r="Y348" s="14" t="str">
        <f t="shared" si="65"/>
        <v>EMPTY</v>
      </c>
      <c r="Z348" s="14" t="str">
        <f>IF(AND(P348="beforeRx",O349="afterRx"),J349-timingTable[[#This Row],[FRT32_trace]],"EMPTY")</f>
        <v>EMPTY</v>
      </c>
      <c r="AA348" s="14" t="str">
        <f>IF(AND(timingTable[[#This Row],[txEnd]]="txEnd",Q352="rxStart"),I352-timingTable[[#This Row],[FRT32_val]],"EMPTY")</f>
        <v>EMPTY</v>
      </c>
    </row>
    <row r="349" spans="1:27" x14ac:dyDescent="0.25">
      <c r="A349" s="14" t="s">
        <v>2625</v>
      </c>
      <c r="B349">
        <v>1556341007742</v>
      </c>
      <c r="C349" s="14" t="s">
        <v>6708</v>
      </c>
      <c r="D349">
        <v>124</v>
      </c>
      <c r="E349" s="14" t="s">
        <v>7970</v>
      </c>
      <c r="F349" s="14" t="s">
        <v>3983</v>
      </c>
      <c r="G349" s="14">
        <f>timingTable[[#This Row],[FRT_DEC]]-B348</f>
        <v>3</v>
      </c>
      <c r="H3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INFO]]))),H348)</f>
        <v>64</v>
      </c>
      <c r="I3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49" s="14">
        <f>HEX2DEC(RIGHT(timingTable[[#This Row],[FRT_HEX]],MIN(LEN(timingTable[[#This Row],[FRT_HEX]])-2,8)))</f>
        <v>1562846590</v>
      </c>
      <c r="K349" s="14" t="str">
        <f>IF(timingTable[[#This Row],['[TRACECODE']:.1]]=140,"afterTx","")</f>
        <v/>
      </c>
      <c r="L349" s="14" t="str">
        <f t="shared" si="55"/>
        <v/>
      </c>
      <c r="M349" s="14" t="str">
        <f>IF(AND(H349=H348,K348="afterTx",timingTable[[#This Row],['[TRACECODE']:.1]]=6),"dc","")</f>
        <v/>
      </c>
      <c r="N349" s="14" t="str">
        <f t="shared" si="56"/>
        <v/>
      </c>
      <c r="O349" s="14" t="str">
        <f>IF(timingTable[[#This Row],['[TRACECODE']:.1]]=141,"afterRx","")</f>
        <v/>
      </c>
      <c r="P349" s="14" t="str">
        <f t="shared" si="57"/>
        <v/>
      </c>
      <c r="Q349" s="14" t="str">
        <f t="shared" si="58"/>
        <v/>
      </c>
      <c r="R349" s="14" t="str">
        <f t="shared" si="59"/>
        <v/>
      </c>
      <c r="S349" s="14" t="str">
        <f t="shared" si="60"/>
        <v>EMPTY</v>
      </c>
      <c r="T349" s="14" t="str">
        <f t="shared" si="61"/>
        <v>EMPTY</v>
      </c>
      <c r="U349" s="14" t="str">
        <f t="shared" si="62"/>
        <v>EMPTY</v>
      </c>
      <c r="V349" s="14" t="str">
        <f t="shared" si="63"/>
        <v>EMPTY</v>
      </c>
      <c r="W349" s="14" t="str">
        <f>IF(L349="beforeTx",timingTable[[#This Row],[FRT32_val]]-timingTable[[#This Row],[FRT32_trace]],"EMPTY")</f>
        <v>EMPTY</v>
      </c>
      <c r="X349" s="14" t="str">
        <f t="shared" si="64"/>
        <v>EMPTY</v>
      </c>
      <c r="Y349" s="14" t="str">
        <f t="shared" si="65"/>
        <v>EMPTY</v>
      </c>
      <c r="Z349" s="14" t="str">
        <f>IF(AND(P349="beforeRx",O350="afterRx"),J350-timingTable[[#This Row],[FRT32_trace]],"EMPTY")</f>
        <v>EMPTY</v>
      </c>
      <c r="AA349" s="14" t="str">
        <f>IF(AND(timingTable[[#This Row],[txEnd]]="txEnd",Q353="rxStart"),I353-timingTable[[#This Row],[FRT32_val]],"EMPTY")</f>
        <v>EMPTY</v>
      </c>
    </row>
    <row r="350" spans="1:27" x14ac:dyDescent="0.25">
      <c r="A350" s="14" t="s">
        <v>2633</v>
      </c>
      <c r="B350">
        <v>1556341007852</v>
      </c>
      <c r="C350" s="14" t="s">
        <v>6717</v>
      </c>
      <c r="D350">
        <v>129</v>
      </c>
      <c r="E350" s="14" t="s">
        <v>3734</v>
      </c>
      <c r="F350" s="14" t="s">
        <v>6718</v>
      </c>
      <c r="G350" s="14">
        <f>timingTable[[#This Row],[FRT_DEC]]-B349</f>
        <v>110</v>
      </c>
      <c r="H3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INFO]]))),H349)</f>
        <v>64</v>
      </c>
      <c r="I3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1562847922</v>
      </c>
      <c r="J350" s="14">
        <f>HEX2DEC(RIGHT(timingTable[[#This Row],[FRT_HEX]],MIN(LEN(timingTable[[#This Row],[FRT_HEX]])-2,8)))</f>
        <v>1562846700</v>
      </c>
      <c r="K350" s="14" t="str">
        <f>IF(timingTable[[#This Row],['[TRACECODE']:.1]]=140,"afterTx","")</f>
        <v/>
      </c>
      <c r="L350" s="14" t="str">
        <f t="shared" si="55"/>
        <v>beforeTx</v>
      </c>
      <c r="M350" s="14" t="str">
        <f>IF(AND(H350=H349,K349="afterTx",timingTable[[#This Row],['[TRACECODE']:.1]]=6),"dc","")</f>
        <v/>
      </c>
      <c r="N350" s="14" t="str">
        <f t="shared" si="56"/>
        <v/>
      </c>
      <c r="O350" s="14" t="str">
        <f>IF(timingTable[[#This Row],['[TRACECODE']:.1]]=141,"afterRx","")</f>
        <v/>
      </c>
      <c r="P350" s="14" t="str">
        <f t="shared" si="57"/>
        <v/>
      </c>
      <c r="Q350" s="14" t="str">
        <f t="shared" si="58"/>
        <v/>
      </c>
      <c r="R350" s="14" t="str">
        <f t="shared" si="59"/>
        <v/>
      </c>
      <c r="S350" s="14">
        <f t="shared" si="60"/>
        <v>721</v>
      </c>
      <c r="T350" s="14" t="str">
        <f t="shared" si="61"/>
        <v>EMPTY</v>
      </c>
      <c r="U350" s="14" t="str">
        <f t="shared" si="62"/>
        <v>EMPTY</v>
      </c>
      <c r="V350" s="14" t="str">
        <f t="shared" si="63"/>
        <v>EMPTY</v>
      </c>
      <c r="W350" s="14">
        <f>IF(L350="beforeTx",timingTable[[#This Row],[FRT32_val]]-timingTable[[#This Row],[FRT32_trace]],"EMPTY")</f>
        <v>1222</v>
      </c>
      <c r="X350" s="14">
        <f t="shared" si="64"/>
        <v>1234</v>
      </c>
      <c r="Y350" s="14" t="str">
        <f t="shared" si="65"/>
        <v>EMPTY</v>
      </c>
      <c r="Z350" s="14" t="str">
        <f>IF(AND(P350="beforeRx",O351="afterRx"),J351-timingTable[[#This Row],[FRT32_trace]],"EMPTY")</f>
        <v>EMPTY</v>
      </c>
      <c r="AA350" s="14" t="str">
        <f>IF(AND(timingTable[[#This Row],[txEnd]]="txEnd",Q354="rxStart"),I354-timingTable[[#This Row],[FRT32_val]],"EMPTY")</f>
        <v>EMPTY</v>
      </c>
    </row>
    <row r="351" spans="1:27" x14ac:dyDescent="0.25">
      <c r="A351" s="14" t="s">
        <v>2634</v>
      </c>
      <c r="B351">
        <v>1556341007855</v>
      </c>
      <c r="C351" s="14" t="s">
        <v>6719</v>
      </c>
      <c r="D351">
        <v>129</v>
      </c>
      <c r="E351" s="14" t="s">
        <v>3734</v>
      </c>
      <c r="F351" s="14" t="s">
        <v>3986</v>
      </c>
      <c r="G351" s="14">
        <f>timingTable[[#This Row],[FRT_DEC]]-B350</f>
        <v>3</v>
      </c>
      <c r="H3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INFO]]))),H350)</f>
        <v>64</v>
      </c>
      <c r="I3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51" s="14">
        <f>HEX2DEC(RIGHT(timingTable[[#This Row],[FRT_HEX]],MIN(LEN(timingTable[[#This Row],[FRT_HEX]])-2,8)))</f>
        <v>1562846703</v>
      </c>
      <c r="K351" s="14" t="str">
        <f>IF(timingTable[[#This Row],['[TRACECODE']:.1]]=140,"afterTx","")</f>
        <v/>
      </c>
      <c r="L351" s="14" t="str">
        <f t="shared" si="55"/>
        <v/>
      </c>
      <c r="M351" s="14" t="str">
        <f>IF(AND(H351=H350,K350="afterTx",timingTable[[#This Row],['[TRACECODE']:.1]]=6),"dc","")</f>
        <v/>
      </c>
      <c r="N351" s="14" t="str">
        <f t="shared" si="56"/>
        <v/>
      </c>
      <c r="O351" s="14" t="str">
        <f>IF(timingTable[[#This Row],['[TRACECODE']:.1]]=141,"afterRx","")</f>
        <v/>
      </c>
      <c r="P351" s="14" t="str">
        <f t="shared" si="57"/>
        <v/>
      </c>
      <c r="Q351" s="14" t="str">
        <f t="shared" si="58"/>
        <v/>
      </c>
      <c r="R351" s="14" t="str">
        <f t="shared" si="59"/>
        <v/>
      </c>
      <c r="S351" s="14" t="str">
        <f t="shared" si="60"/>
        <v>EMPTY</v>
      </c>
      <c r="T351" s="14" t="str">
        <f t="shared" si="61"/>
        <v>EMPTY</v>
      </c>
      <c r="U351" s="14" t="str">
        <f t="shared" si="62"/>
        <v>EMPTY</v>
      </c>
      <c r="V351" s="14" t="str">
        <f t="shared" si="63"/>
        <v>EMPTY</v>
      </c>
      <c r="W351" s="14" t="str">
        <f>IF(L351="beforeTx",timingTable[[#This Row],[FRT32_val]]-timingTable[[#This Row],[FRT32_trace]],"EMPTY")</f>
        <v>EMPTY</v>
      </c>
      <c r="X351" s="14" t="str">
        <f t="shared" si="64"/>
        <v>EMPTY</v>
      </c>
      <c r="Y351" s="14" t="str">
        <f t="shared" si="65"/>
        <v>EMPTY</v>
      </c>
      <c r="Z351" s="14" t="str">
        <f>IF(AND(P351="beforeRx",O352="afterRx"),J352-timingTable[[#This Row],[FRT32_trace]],"EMPTY")</f>
        <v>EMPTY</v>
      </c>
      <c r="AA351" s="14" t="str">
        <f>IF(AND(timingTable[[#This Row],[txEnd]]="txEnd",Q355="rxStart"),I355-timingTable[[#This Row],[FRT32_val]],"EMPTY")</f>
        <v>EMPTY</v>
      </c>
    </row>
    <row r="352" spans="1:27" x14ac:dyDescent="0.25">
      <c r="A352" s="14" t="s">
        <v>2635</v>
      </c>
      <c r="B352">
        <v>1556341009086</v>
      </c>
      <c r="C352" s="14" t="s">
        <v>6720</v>
      </c>
      <c r="D352">
        <v>140</v>
      </c>
      <c r="E352" s="14" t="s">
        <v>1107</v>
      </c>
      <c r="F352" s="14" t="s">
        <v>5953</v>
      </c>
      <c r="G352" s="14">
        <f>timingTable[[#This Row],[FRT_DEC]]-B351</f>
        <v>1231</v>
      </c>
      <c r="H3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INFO]]))),H351)</f>
        <v>64</v>
      </c>
      <c r="I35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52" s="14">
        <f>HEX2DEC(RIGHT(timingTable[[#This Row],[FRT_HEX]],MIN(LEN(timingTable[[#This Row],[FRT_HEX]])-2,8)))</f>
        <v>1562847934</v>
      </c>
      <c r="K352" s="14" t="str">
        <f>IF(timingTable[[#This Row],['[TRACECODE']:.1]]=140,"afterTx","")</f>
        <v>afterTx</v>
      </c>
      <c r="L352" s="14" t="str">
        <f t="shared" si="55"/>
        <v/>
      </c>
      <c r="M352" s="14" t="str">
        <f>IF(AND(H352=H351,K351="afterTx",timingTable[[#This Row],['[TRACECODE']:.1]]=6),"dc","")</f>
        <v/>
      </c>
      <c r="N352" s="14" t="str">
        <f t="shared" si="56"/>
        <v/>
      </c>
      <c r="O352" s="14" t="str">
        <f>IF(timingTable[[#This Row],['[TRACECODE']:.1]]=141,"afterRx","")</f>
        <v/>
      </c>
      <c r="P352" s="14" t="str">
        <f t="shared" si="57"/>
        <v/>
      </c>
      <c r="Q352" s="14" t="str">
        <f t="shared" si="58"/>
        <v/>
      </c>
      <c r="R352" s="14" t="str">
        <f t="shared" si="59"/>
        <v/>
      </c>
      <c r="S352" s="14" t="str">
        <f t="shared" si="60"/>
        <v>EMPTY</v>
      </c>
      <c r="T352" s="14" t="str">
        <f t="shared" si="61"/>
        <v>EMPTY</v>
      </c>
      <c r="U352" s="14" t="str">
        <f t="shared" si="62"/>
        <v>EMPTY</v>
      </c>
      <c r="V352" s="14" t="str">
        <f t="shared" si="63"/>
        <v>EMPTY</v>
      </c>
      <c r="W352" s="14" t="str">
        <f>IF(L352="beforeTx",timingTable[[#This Row],[FRT32_val]]-timingTable[[#This Row],[FRT32_trace]],"EMPTY")</f>
        <v>EMPTY</v>
      </c>
      <c r="X352" s="14" t="str">
        <f t="shared" si="64"/>
        <v>EMPTY</v>
      </c>
      <c r="Y352" s="14" t="str">
        <f t="shared" si="65"/>
        <v>EMPTY</v>
      </c>
      <c r="Z352" s="14" t="str">
        <f>IF(AND(P352="beforeRx",O353="afterRx"),J353-timingTable[[#This Row],[FRT32_trace]],"EMPTY")</f>
        <v>EMPTY</v>
      </c>
      <c r="AA352" s="14" t="str">
        <f>IF(AND(timingTable[[#This Row],[txEnd]]="txEnd",Q356="rxStart"),I356-timingTable[[#This Row],[FRT32_val]],"EMPTY")</f>
        <v>EMPTY</v>
      </c>
    </row>
    <row r="353" spans="1:27" x14ac:dyDescent="0.25">
      <c r="A353" s="14" t="s">
        <v>2638</v>
      </c>
      <c r="B353">
        <v>1556341010415</v>
      </c>
      <c r="C353" s="14" t="s">
        <v>6723</v>
      </c>
      <c r="D353">
        <v>6</v>
      </c>
      <c r="E353" s="14" t="s">
        <v>1108</v>
      </c>
      <c r="F353" s="14" t="s">
        <v>6724</v>
      </c>
      <c r="G353" s="14">
        <f>timingTable[[#This Row],[FRT_DEC]]-B352</f>
        <v>1329</v>
      </c>
      <c r="H3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INFO]]))),H352)</f>
        <v>64</v>
      </c>
      <c r="I3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1562848643</v>
      </c>
      <c r="J353" s="14">
        <f>HEX2DEC(RIGHT(timingTable[[#This Row],[FRT_HEX]],MIN(LEN(timingTable[[#This Row],[FRT_HEX]])-2,8)))</f>
        <v>1562849263</v>
      </c>
      <c r="K353" s="14" t="str">
        <f>IF(timingTable[[#This Row],['[TRACECODE']:.1]]=140,"afterTx","")</f>
        <v/>
      </c>
      <c r="L353" s="14" t="str">
        <f t="shared" si="55"/>
        <v/>
      </c>
      <c r="M353" s="14" t="str">
        <f>IF(AND(H353=H352,K352="afterTx",timingTable[[#This Row],['[TRACECODE']:.1]]=6),"dc","")</f>
        <v>dc</v>
      </c>
      <c r="N353" s="14" t="str">
        <f t="shared" si="56"/>
        <v/>
      </c>
      <c r="O353" s="14" t="str">
        <f>IF(timingTable[[#This Row],['[TRACECODE']:.1]]=141,"afterRx","")</f>
        <v/>
      </c>
      <c r="P353" s="14" t="str">
        <f t="shared" si="57"/>
        <v/>
      </c>
      <c r="Q353" s="14" t="str">
        <f t="shared" si="58"/>
        <v/>
      </c>
      <c r="R353" s="14" t="str">
        <f t="shared" si="59"/>
        <v/>
      </c>
      <c r="S353" s="14" t="str">
        <f t="shared" si="60"/>
        <v>EMPTY</v>
      </c>
      <c r="T353" s="14" t="str">
        <f t="shared" si="61"/>
        <v>EMPTY</v>
      </c>
      <c r="U353" s="14" t="str">
        <f t="shared" si="62"/>
        <v>EMPTY</v>
      </c>
      <c r="V353" s="14" t="str">
        <f t="shared" si="63"/>
        <v>EMPTY</v>
      </c>
      <c r="W353" s="14" t="str">
        <f>IF(L353="beforeTx",timingTable[[#This Row],[FRT32_val]]-timingTable[[#This Row],[FRT32_trace]],"EMPTY")</f>
        <v>EMPTY</v>
      </c>
      <c r="X353" s="14" t="str">
        <f t="shared" si="64"/>
        <v>EMPTY</v>
      </c>
      <c r="Y353" s="14" t="str">
        <f t="shared" si="65"/>
        <v>EMPTY</v>
      </c>
      <c r="Z353" s="14" t="str">
        <f>IF(AND(P353="beforeRx",O354="afterRx"),J354-timingTable[[#This Row],[FRT32_trace]],"EMPTY")</f>
        <v>EMPTY</v>
      </c>
      <c r="AA353" s="14" t="str">
        <f>IF(AND(timingTable[[#This Row],[txEnd]]="txEnd",Q357="rxStart"),I357-timingTable[[#This Row],[FRT32_val]],"EMPTY")</f>
        <v>EMPTY</v>
      </c>
    </row>
    <row r="354" spans="1:27" x14ac:dyDescent="0.25">
      <c r="A354" s="14" t="s">
        <v>2639</v>
      </c>
      <c r="B354">
        <v>1556341010418</v>
      </c>
      <c r="C354" s="14" t="s">
        <v>6725</v>
      </c>
      <c r="D354">
        <v>6</v>
      </c>
      <c r="E354" s="14" t="s">
        <v>1108</v>
      </c>
      <c r="F354" s="14" t="s">
        <v>3987</v>
      </c>
      <c r="G354" s="14">
        <f>timingTable[[#This Row],[FRT_DEC]]-B353</f>
        <v>3</v>
      </c>
      <c r="H3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INFO]]))),H353)</f>
        <v>64</v>
      </c>
      <c r="I3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54" s="14">
        <f>HEX2DEC(RIGHT(timingTable[[#This Row],[FRT_HEX]],MIN(LEN(timingTable[[#This Row],[FRT_HEX]])-2,8)))</f>
        <v>1562849266</v>
      </c>
      <c r="K354" s="14" t="str">
        <f>IF(timingTable[[#This Row],['[TRACECODE']:.1]]=140,"afterTx","")</f>
        <v/>
      </c>
      <c r="L354" s="14" t="str">
        <f t="shared" si="55"/>
        <v/>
      </c>
      <c r="M354" s="14" t="str">
        <f>IF(AND(H354=H353,K353="afterTx",timingTable[[#This Row],['[TRACECODE']:.1]]=6),"dc","")</f>
        <v/>
      </c>
      <c r="N354" s="14" t="str">
        <f t="shared" si="56"/>
        <v/>
      </c>
      <c r="O354" s="14" t="str">
        <f>IF(timingTable[[#This Row],['[TRACECODE']:.1]]=141,"afterRx","")</f>
        <v/>
      </c>
      <c r="P354" s="14" t="str">
        <f t="shared" si="57"/>
        <v/>
      </c>
      <c r="Q354" s="14" t="str">
        <f t="shared" si="58"/>
        <v/>
      </c>
      <c r="R354" s="14" t="str">
        <f t="shared" si="59"/>
        <v/>
      </c>
      <c r="S354" s="14" t="str">
        <f t="shared" si="60"/>
        <v>EMPTY</v>
      </c>
      <c r="T354" s="14" t="str">
        <f t="shared" si="61"/>
        <v>EMPTY</v>
      </c>
      <c r="U354" s="14" t="str">
        <f t="shared" si="62"/>
        <v>EMPTY</v>
      </c>
      <c r="V354" s="14" t="str">
        <f t="shared" si="63"/>
        <v>EMPTY</v>
      </c>
      <c r="W354" s="14" t="str">
        <f>IF(L354="beforeTx",timingTable[[#This Row],[FRT32_val]]-timingTable[[#This Row],[FRT32_trace]],"EMPTY")</f>
        <v>EMPTY</v>
      </c>
      <c r="X354" s="14" t="str">
        <f t="shared" si="64"/>
        <v>EMPTY</v>
      </c>
      <c r="Y354" s="14" t="str">
        <f t="shared" si="65"/>
        <v>EMPTY</v>
      </c>
      <c r="Z354" s="14" t="str">
        <f>IF(AND(P354="beforeRx",O355="afterRx"),J355-timingTable[[#This Row],[FRT32_trace]],"EMPTY")</f>
        <v>EMPTY</v>
      </c>
      <c r="AA354" s="14" t="str">
        <f>IF(AND(timingTable[[#This Row],[txEnd]]="txEnd",Q358="rxStart"),I358-timingTable[[#This Row],[FRT32_val]],"EMPTY")</f>
        <v>EMPTY</v>
      </c>
    </row>
    <row r="355" spans="1:27" x14ac:dyDescent="0.25">
      <c r="A355" s="14" t="s">
        <v>2640</v>
      </c>
      <c r="B355">
        <v>1556341010420</v>
      </c>
      <c r="C355" s="14" t="s">
        <v>6726</v>
      </c>
      <c r="D355">
        <v>122</v>
      </c>
      <c r="E355" s="14" t="s">
        <v>7968</v>
      </c>
      <c r="F355" s="14" t="s">
        <v>6727</v>
      </c>
      <c r="G355" s="14">
        <f>timingTable[[#This Row],[FRT_DEC]]-B354</f>
        <v>2</v>
      </c>
      <c r="H3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INFO]]))),H354)</f>
        <v>64</v>
      </c>
      <c r="I3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1562849262</v>
      </c>
      <c r="J355" s="14">
        <f>HEX2DEC(RIGHT(timingTable[[#This Row],[FRT_HEX]],MIN(LEN(timingTable[[#This Row],[FRT_HEX]])-2,8)))</f>
        <v>1562849268</v>
      </c>
      <c r="K355" s="14" t="str">
        <f>IF(timingTable[[#This Row],['[TRACECODE']:.1]]=140,"afterTx","")</f>
        <v/>
      </c>
      <c r="L355" s="14" t="str">
        <f t="shared" si="55"/>
        <v/>
      </c>
      <c r="M355" s="14" t="str">
        <f>IF(AND(H355=H354,K354="afterTx",timingTable[[#This Row],['[TRACECODE']:.1]]=6),"dc","")</f>
        <v/>
      </c>
      <c r="N355" s="14" t="str">
        <f t="shared" si="56"/>
        <v>txEnd</v>
      </c>
      <c r="O355" s="14" t="str">
        <f>IF(timingTable[[#This Row],['[TRACECODE']:.1]]=141,"afterRx","")</f>
        <v/>
      </c>
      <c r="P355" s="14" t="str">
        <f t="shared" si="57"/>
        <v/>
      </c>
      <c r="Q355" s="14" t="str">
        <f t="shared" si="58"/>
        <v/>
      </c>
      <c r="R355" s="14" t="str">
        <f t="shared" si="59"/>
        <v/>
      </c>
      <c r="S355" s="14" t="str">
        <f t="shared" si="60"/>
        <v>EMPTY</v>
      </c>
      <c r="T355" s="14">
        <f t="shared" si="61"/>
        <v>777</v>
      </c>
      <c r="U355" s="14" t="str">
        <f t="shared" si="62"/>
        <v>EMPTY</v>
      </c>
      <c r="V355" s="14" t="str">
        <f t="shared" si="63"/>
        <v>EMPTY</v>
      </c>
      <c r="W355" s="14" t="str">
        <f>IF(L355="beforeTx",timingTable[[#This Row],[FRT32_val]]-timingTable[[#This Row],[FRT32_trace]],"EMPTY")</f>
        <v>EMPTY</v>
      </c>
      <c r="X355" s="14" t="str">
        <f t="shared" si="64"/>
        <v>EMPTY</v>
      </c>
      <c r="Y355" s="14" t="str">
        <f t="shared" si="65"/>
        <v>EMPTY</v>
      </c>
      <c r="Z355" s="14" t="str">
        <f>IF(AND(P355="beforeRx",O356="afterRx"),J356-timingTable[[#This Row],[FRT32_trace]],"EMPTY")</f>
        <v>EMPTY</v>
      </c>
      <c r="AA355" s="14">
        <f>IF(AND(timingTable[[#This Row],[txEnd]]="txEnd",Q359="rxStart"),I359-timingTable[[#This Row],[FRT32_val]],"EMPTY")</f>
        <v>1699</v>
      </c>
    </row>
    <row r="356" spans="1:27" x14ac:dyDescent="0.25">
      <c r="A356" s="14" t="s">
        <v>2641</v>
      </c>
      <c r="B356">
        <v>1556341010422</v>
      </c>
      <c r="C356" s="14" t="s">
        <v>6728</v>
      </c>
      <c r="D356">
        <v>122</v>
      </c>
      <c r="E356" s="14" t="s">
        <v>7968</v>
      </c>
      <c r="F356" s="14" t="s">
        <v>3988</v>
      </c>
      <c r="G356" s="14">
        <f>timingTable[[#This Row],[FRT_DEC]]-B355</f>
        <v>2</v>
      </c>
      <c r="H3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INFO]]))),H355)</f>
        <v>64</v>
      </c>
      <c r="I3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56" s="14">
        <f>HEX2DEC(RIGHT(timingTable[[#This Row],[FRT_HEX]],MIN(LEN(timingTable[[#This Row],[FRT_HEX]])-2,8)))</f>
        <v>1562849270</v>
      </c>
      <c r="K356" s="14" t="str">
        <f>IF(timingTable[[#This Row],['[TRACECODE']:.1]]=140,"afterTx","")</f>
        <v/>
      </c>
      <c r="L356" s="14" t="str">
        <f t="shared" si="55"/>
        <v/>
      </c>
      <c r="M356" s="14" t="str">
        <f>IF(AND(H356=H355,K355="afterTx",timingTable[[#This Row],['[TRACECODE']:.1]]=6),"dc","")</f>
        <v/>
      </c>
      <c r="N356" s="14" t="str">
        <f t="shared" si="56"/>
        <v/>
      </c>
      <c r="O356" s="14" t="str">
        <f>IF(timingTable[[#This Row],['[TRACECODE']:.1]]=141,"afterRx","")</f>
        <v/>
      </c>
      <c r="P356" s="14" t="str">
        <f t="shared" si="57"/>
        <v/>
      </c>
      <c r="Q356" s="14" t="str">
        <f t="shared" si="58"/>
        <v/>
      </c>
      <c r="R356" s="14" t="str">
        <f t="shared" si="59"/>
        <v/>
      </c>
      <c r="S356" s="14" t="str">
        <f t="shared" si="60"/>
        <v>EMPTY</v>
      </c>
      <c r="T356" s="14" t="str">
        <f t="shared" si="61"/>
        <v>EMPTY</v>
      </c>
      <c r="U356" s="14" t="str">
        <f t="shared" si="62"/>
        <v>EMPTY</v>
      </c>
      <c r="V356" s="14" t="str">
        <f t="shared" si="63"/>
        <v>EMPTY</v>
      </c>
      <c r="W356" s="14" t="str">
        <f>IF(L356="beforeTx",timingTable[[#This Row],[FRT32_val]]-timingTable[[#This Row],[FRT32_trace]],"EMPTY")</f>
        <v>EMPTY</v>
      </c>
      <c r="X356" s="14" t="str">
        <f t="shared" si="64"/>
        <v>EMPTY</v>
      </c>
      <c r="Y356" s="14" t="str">
        <f t="shared" si="65"/>
        <v>EMPTY</v>
      </c>
      <c r="Z356" s="14" t="str">
        <f>IF(AND(P356="beforeRx",O357="afterRx"),J357-timingTable[[#This Row],[FRT32_trace]],"EMPTY")</f>
        <v>EMPTY</v>
      </c>
      <c r="AA356" s="14" t="str">
        <f>IF(AND(timingTable[[#This Row],[txEnd]]="txEnd",Q360="rxStart"),I360-timingTable[[#This Row],[FRT32_val]],"EMPTY")</f>
        <v>EMPTY</v>
      </c>
    </row>
    <row r="357" spans="1:27" x14ac:dyDescent="0.25">
      <c r="A357" s="14" t="s">
        <v>2651</v>
      </c>
      <c r="B357">
        <v>1556341011038</v>
      </c>
      <c r="C357" s="14" t="s">
        <v>6739</v>
      </c>
      <c r="D357">
        <v>130</v>
      </c>
      <c r="E357" s="14" t="s">
        <v>3735</v>
      </c>
      <c r="F357" s="14" t="s">
        <v>5973</v>
      </c>
      <c r="G357" s="14">
        <f>timingTable[[#This Row],[FRT_DEC]]-B356</f>
        <v>616</v>
      </c>
      <c r="H3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INFO]]))),H356)</f>
        <v>64</v>
      </c>
      <c r="I3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1245231</v>
      </c>
      <c r="J357" s="14">
        <f>HEX2DEC(RIGHT(timingTable[[#This Row],[FRT_HEX]],MIN(LEN(timingTable[[#This Row],[FRT_HEX]])-2,8)))</f>
        <v>1562849886</v>
      </c>
      <c r="K357" s="14" t="str">
        <f>IF(timingTable[[#This Row],['[TRACECODE']:.1]]=140,"afterTx","")</f>
        <v/>
      </c>
      <c r="L357" s="14" t="str">
        <f t="shared" si="55"/>
        <v/>
      </c>
      <c r="M357" s="14" t="str">
        <f>IF(AND(H357=H356,K356="afterTx",timingTable[[#This Row],['[TRACECODE']:.1]]=6),"dc","")</f>
        <v/>
      </c>
      <c r="N357" s="14" t="str">
        <f t="shared" si="56"/>
        <v/>
      </c>
      <c r="O357" s="14" t="str">
        <f>IF(timingTable[[#This Row],['[TRACECODE']:.1]]=141,"afterRx","")</f>
        <v/>
      </c>
      <c r="P357" s="14" t="str">
        <f t="shared" si="57"/>
        <v>beforeRx</v>
      </c>
      <c r="Q357" s="14" t="str">
        <f t="shared" si="58"/>
        <v/>
      </c>
      <c r="R357" s="14" t="str">
        <f t="shared" si="59"/>
        <v/>
      </c>
      <c r="S357" s="14" t="str">
        <f t="shared" si="60"/>
        <v>EMPTY</v>
      </c>
      <c r="T357" s="14" t="str">
        <f t="shared" si="61"/>
        <v>EMPTY</v>
      </c>
      <c r="U357" s="14" t="str">
        <f t="shared" si="62"/>
        <v>EMPTY</v>
      </c>
      <c r="V357" s="14" t="str">
        <f t="shared" si="63"/>
        <v>EMPTY</v>
      </c>
      <c r="W357" s="14" t="str">
        <f>IF(L357="beforeTx",timingTable[[#This Row],[FRT32_val]]-timingTable[[#This Row],[FRT32_trace]],"EMPTY")</f>
        <v>EMPTY</v>
      </c>
      <c r="X357" s="14" t="str">
        <f t="shared" si="64"/>
        <v>EMPTY</v>
      </c>
      <c r="Y357" s="14" t="str">
        <f t="shared" si="65"/>
        <v>EMPTY</v>
      </c>
      <c r="Z357" s="14">
        <f>IF(AND(P357="beforeRx",O358="afterRx"),J358-timingTable[[#This Row],[FRT32_trace]],"EMPTY")</f>
        <v>153</v>
      </c>
      <c r="AA357" s="14" t="str">
        <f>IF(AND(timingTable[[#This Row],[txEnd]]="txEnd",Q361="rxStart"),I361-timingTable[[#This Row],[FRT32_val]],"EMPTY")</f>
        <v>EMPTY</v>
      </c>
    </row>
    <row r="358" spans="1:27" x14ac:dyDescent="0.25">
      <c r="A358" s="14" t="s">
        <v>2652</v>
      </c>
      <c r="B358">
        <v>1556341011191</v>
      </c>
      <c r="C358" s="14" t="s">
        <v>6740</v>
      </c>
      <c r="D358">
        <v>141</v>
      </c>
      <c r="E358" s="14" t="s">
        <v>1109</v>
      </c>
      <c r="F358" s="14" t="s">
        <v>5975</v>
      </c>
      <c r="G358" s="14">
        <f>timingTable[[#This Row],[FRT_DEC]]-B357</f>
        <v>153</v>
      </c>
      <c r="H3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INFO]]))),H357)</f>
        <v>64</v>
      </c>
      <c r="I3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58" s="14">
        <f>HEX2DEC(RIGHT(timingTable[[#This Row],[FRT_HEX]],MIN(LEN(timingTable[[#This Row],[FRT_HEX]])-2,8)))</f>
        <v>1562850039</v>
      </c>
      <c r="K358" s="14" t="str">
        <f>IF(timingTable[[#This Row],['[TRACECODE']:.1]]=140,"afterTx","")</f>
        <v/>
      </c>
      <c r="L358" s="14" t="str">
        <f t="shared" si="55"/>
        <v/>
      </c>
      <c r="M358" s="14" t="str">
        <f>IF(AND(H358=H357,K357="afterTx",timingTable[[#This Row],['[TRACECODE']:.1]]=6),"dc","")</f>
        <v/>
      </c>
      <c r="N358" s="14" t="str">
        <f t="shared" si="56"/>
        <v/>
      </c>
      <c r="O358" s="14" t="str">
        <f>IF(timingTable[[#This Row],['[TRACECODE']:.1]]=141,"afterRx","")</f>
        <v>afterRx</v>
      </c>
      <c r="P358" s="14" t="str">
        <f t="shared" si="57"/>
        <v/>
      </c>
      <c r="Q358" s="14" t="str">
        <f t="shared" si="58"/>
        <v/>
      </c>
      <c r="R358" s="14" t="str">
        <f t="shared" si="59"/>
        <v/>
      </c>
      <c r="S358" s="14" t="str">
        <f t="shared" si="60"/>
        <v>EMPTY</v>
      </c>
      <c r="T358" s="14" t="str">
        <f t="shared" si="61"/>
        <v>EMPTY</v>
      </c>
      <c r="U358" s="14" t="str">
        <f t="shared" si="62"/>
        <v>EMPTY</v>
      </c>
      <c r="V358" s="14" t="str">
        <f t="shared" si="63"/>
        <v>EMPTY</v>
      </c>
      <c r="W358" s="14" t="str">
        <f>IF(L358="beforeTx",timingTable[[#This Row],[FRT32_val]]-timingTable[[#This Row],[FRT32_trace]],"EMPTY")</f>
        <v>EMPTY</v>
      </c>
      <c r="X358" s="14" t="str">
        <f t="shared" si="64"/>
        <v>EMPTY</v>
      </c>
      <c r="Y358" s="14" t="str">
        <f t="shared" si="65"/>
        <v>EMPTY</v>
      </c>
      <c r="Z358" s="14" t="str">
        <f>IF(AND(P358="beforeRx",O359="afterRx"),J359-timingTable[[#This Row],[FRT32_trace]],"EMPTY")</f>
        <v>EMPTY</v>
      </c>
      <c r="AA358" s="14" t="str">
        <f>IF(AND(timingTable[[#This Row],[txEnd]]="txEnd",Q362="rxStart"),I362-timingTable[[#This Row],[FRT32_val]],"EMPTY")</f>
        <v>EMPTY</v>
      </c>
    </row>
    <row r="359" spans="1:27" x14ac:dyDescent="0.25">
      <c r="A359" s="14" t="s">
        <v>2654</v>
      </c>
      <c r="B359">
        <v>1556341012527</v>
      </c>
      <c r="C359" s="14" t="s">
        <v>6742</v>
      </c>
      <c r="D359">
        <v>123</v>
      </c>
      <c r="E359" s="14" t="s">
        <v>7969</v>
      </c>
      <c r="F359" s="14" t="s">
        <v>6743</v>
      </c>
      <c r="G359" s="14">
        <f>timingTable[[#This Row],[FRT_DEC]]-B358</f>
        <v>1336</v>
      </c>
      <c r="H3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INFO]]))),H358)</f>
        <v>64</v>
      </c>
      <c r="I3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1562850961</v>
      </c>
      <c r="J359" s="14">
        <f>HEX2DEC(RIGHT(timingTable[[#This Row],[FRT_HEX]],MIN(LEN(timingTable[[#This Row],[FRT_HEX]])-2,8)))</f>
        <v>1562851375</v>
      </c>
      <c r="K359" s="14" t="str">
        <f>IF(timingTable[[#This Row],['[TRACECODE']:.1]]=140,"afterTx","")</f>
        <v/>
      </c>
      <c r="L359" s="14" t="str">
        <f t="shared" si="55"/>
        <v/>
      </c>
      <c r="M359" s="14" t="str">
        <f>IF(AND(H359=H358,K358="afterTx",timingTable[[#This Row],['[TRACECODE']:.1]]=6),"dc","")</f>
        <v/>
      </c>
      <c r="N359" s="14" t="str">
        <f t="shared" si="56"/>
        <v/>
      </c>
      <c r="O359" s="14" t="str">
        <f>IF(timingTable[[#This Row],['[TRACECODE']:.1]]=141,"afterRx","")</f>
        <v/>
      </c>
      <c r="P359" s="14" t="str">
        <f t="shared" si="57"/>
        <v/>
      </c>
      <c r="Q359" s="14" t="str">
        <f t="shared" si="58"/>
        <v>rxStart</v>
      </c>
      <c r="R359" s="14" t="str">
        <f t="shared" si="59"/>
        <v/>
      </c>
      <c r="S359" s="14" t="str">
        <f t="shared" si="60"/>
        <v>EMPTY</v>
      </c>
      <c r="T359" s="14" t="str">
        <f t="shared" si="61"/>
        <v>EMPTY</v>
      </c>
      <c r="U359" s="14" t="str">
        <f t="shared" si="62"/>
        <v>EMPTY</v>
      </c>
      <c r="V359" s="14" t="str">
        <f t="shared" si="63"/>
        <v>EMPTY</v>
      </c>
      <c r="W359" s="14" t="str">
        <f>IF(L359="beforeTx",timingTable[[#This Row],[FRT32_val]]-timingTable[[#This Row],[FRT32_trace]],"EMPTY")</f>
        <v>EMPTY</v>
      </c>
      <c r="X359" s="14" t="str">
        <f t="shared" si="64"/>
        <v>EMPTY</v>
      </c>
      <c r="Y359" s="14" t="str">
        <f t="shared" si="65"/>
        <v>EMPTY</v>
      </c>
      <c r="Z359" s="14" t="str">
        <f>IF(AND(P359="beforeRx",O360="afterRx"),J360-timingTable[[#This Row],[FRT32_trace]],"EMPTY")</f>
        <v>EMPTY</v>
      </c>
      <c r="AA359" s="14" t="str">
        <f>IF(AND(timingTable[[#This Row],[txEnd]]="txEnd",Q363="rxStart"),I363-timingTable[[#This Row],[FRT32_val]],"EMPTY")</f>
        <v>EMPTY</v>
      </c>
    </row>
    <row r="360" spans="1:27" x14ac:dyDescent="0.25">
      <c r="A360" s="14" t="s">
        <v>2655</v>
      </c>
      <c r="B360">
        <v>1556341012529</v>
      </c>
      <c r="C360" s="14" t="s">
        <v>6744</v>
      </c>
      <c r="D360">
        <v>123</v>
      </c>
      <c r="E360" s="14" t="s">
        <v>7969</v>
      </c>
      <c r="F360" s="14" t="s">
        <v>3982</v>
      </c>
      <c r="G360" s="14">
        <f>timingTable[[#This Row],[FRT_DEC]]-B359</f>
        <v>2</v>
      </c>
      <c r="H3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INFO]]))),H359)</f>
        <v>64</v>
      </c>
      <c r="I3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60" s="14">
        <f>HEX2DEC(RIGHT(timingTable[[#This Row],[FRT_HEX]],MIN(LEN(timingTable[[#This Row],[FRT_HEX]])-2,8)))</f>
        <v>1562851377</v>
      </c>
      <c r="K360" s="14" t="str">
        <f>IF(timingTable[[#This Row],['[TRACECODE']:.1]]=140,"afterTx","")</f>
        <v/>
      </c>
      <c r="L360" s="14" t="str">
        <f t="shared" si="55"/>
        <v/>
      </c>
      <c r="M360" s="14" t="str">
        <f>IF(AND(H360=H359,K359="afterTx",timingTable[[#This Row],['[TRACECODE']:.1]]=6),"dc","")</f>
        <v/>
      </c>
      <c r="N360" s="14" t="str">
        <f t="shared" si="56"/>
        <v/>
      </c>
      <c r="O360" s="14" t="str">
        <f>IF(timingTable[[#This Row],['[TRACECODE']:.1]]=141,"afterRx","")</f>
        <v/>
      </c>
      <c r="P360" s="14" t="str">
        <f t="shared" si="57"/>
        <v/>
      </c>
      <c r="Q360" s="14" t="str">
        <f t="shared" si="58"/>
        <v/>
      </c>
      <c r="R360" s="14" t="str">
        <f t="shared" si="59"/>
        <v/>
      </c>
      <c r="S360" s="14" t="str">
        <f t="shared" si="60"/>
        <v>EMPTY</v>
      </c>
      <c r="T360" s="14" t="str">
        <f t="shared" si="61"/>
        <v>EMPTY</v>
      </c>
      <c r="U360" s="14" t="str">
        <f t="shared" si="62"/>
        <v>EMPTY</v>
      </c>
      <c r="V360" s="14" t="str">
        <f t="shared" si="63"/>
        <v>EMPTY</v>
      </c>
      <c r="W360" s="14" t="str">
        <f>IF(L360="beforeTx",timingTable[[#This Row],[FRT32_val]]-timingTable[[#This Row],[FRT32_trace]],"EMPTY")</f>
        <v>EMPTY</v>
      </c>
      <c r="X360" s="14" t="str">
        <f t="shared" si="64"/>
        <v>EMPTY</v>
      </c>
      <c r="Y360" s="14" t="str">
        <f t="shared" si="65"/>
        <v>EMPTY</v>
      </c>
      <c r="Z360" s="14" t="str">
        <f>IF(AND(P360="beforeRx",O361="afterRx"),J361-timingTable[[#This Row],[FRT32_trace]],"EMPTY")</f>
        <v>EMPTY</v>
      </c>
      <c r="AA360" s="14" t="str">
        <f>IF(AND(timingTable[[#This Row],[txEnd]]="txEnd",Q364="rxStart"),I364-timingTable[[#This Row],[FRT32_val]],"EMPTY")</f>
        <v>EMPTY</v>
      </c>
    </row>
    <row r="361" spans="1:27" x14ac:dyDescent="0.25">
      <c r="A361" s="14" t="s">
        <v>2678</v>
      </c>
      <c r="B361">
        <v>1556341013609</v>
      </c>
      <c r="C361" s="14" t="s">
        <v>6767</v>
      </c>
      <c r="D361">
        <v>124</v>
      </c>
      <c r="E361" s="14" t="s">
        <v>7970</v>
      </c>
      <c r="F361" s="14" t="s">
        <v>6768</v>
      </c>
      <c r="G361" s="14">
        <f>timingTable[[#This Row],[FRT_DEC]]-B360</f>
        <v>1080</v>
      </c>
      <c r="H3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INFO]]))),H360)</f>
        <v>64</v>
      </c>
      <c r="I3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1562852389</v>
      </c>
      <c r="J361" s="14">
        <f>HEX2DEC(RIGHT(timingTable[[#This Row],[FRT_HEX]],MIN(LEN(timingTable[[#This Row],[FRT_HEX]])-2,8)))</f>
        <v>1562852457</v>
      </c>
      <c r="K361" s="14" t="str">
        <f>IF(timingTable[[#This Row],['[TRACECODE']:.1]]=140,"afterTx","")</f>
        <v/>
      </c>
      <c r="L361" s="14" t="str">
        <f t="shared" si="55"/>
        <v/>
      </c>
      <c r="M361" s="14" t="str">
        <f>IF(AND(H361=H360,K360="afterTx",timingTable[[#This Row],['[TRACECODE']:.1]]=6),"dc","")</f>
        <v/>
      </c>
      <c r="N361" s="14" t="str">
        <f t="shared" si="56"/>
        <v/>
      </c>
      <c r="O361" s="14" t="str">
        <f>IF(timingTable[[#This Row],['[TRACECODE']:.1]]=141,"afterRx","")</f>
        <v/>
      </c>
      <c r="P361" s="14" t="str">
        <f t="shared" si="57"/>
        <v/>
      </c>
      <c r="Q361" s="14" t="str">
        <f t="shared" si="58"/>
        <v/>
      </c>
      <c r="R361" s="14" t="str">
        <f t="shared" si="59"/>
        <v>rxEnd</v>
      </c>
      <c r="S361" s="14" t="str">
        <f t="shared" si="60"/>
        <v>EMPTY</v>
      </c>
      <c r="T361" s="14" t="str">
        <f t="shared" si="61"/>
        <v>EMPTY</v>
      </c>
      <c r="U361" s="14">
        <f t="shared" si="62"/>
        <v>1000</v>
      </c>
      <c r="V361" s="14">
        <f t="shared" si="63"/>
        <v>1723</v>
      </c>
      <c r="W361" s="14" t="str">
        <f>IF(L361="beforeTx",timingTable[[#This Row],[FRT32_val]]-timingTable[[#This Row],[FRT32_trace]],"EMPTY")</f>
        <v>EMPTY</v>
      </c>
      <c r="X361" s="14" t="str">
        <f t="shared" si="64"/>
        <v>EMPTY</v>
      </c>
      <c r="Y361" s="14">
        <f t="shared" si="65"/>
        <v>195</v>
      </c>
      <c r="Z361" s="14" t="str">
        <f>IF(AND(P361="beforeRx",O362="afterRx"),J362-timingTable[[#This Row],[FRT32_trace]],"EMPTY")</f>
        <v>EMPTY</v>
      </c>
      <c r="AA361" s="14" t="str">
        <f>IF(AND(timingTable[[#This Row],[txEnd]]="txEnd",Q365="rxStart"),I365-timingTable[[#This Row],[FRT32_val]],"EMPTY")</f>
        <v>EMPTY</v>
      </c>
    </row>
    <row r="362" spans="1:27" x14ac:dyDescent="0.25">
      <c r="A362" s="14" t="s">
        <v>2679</v>
      </c>
      <c r="B362">
        <v>1556341013612</v>
      </c>
      <c r="C362" s="14" t="s">
        <v>6769</v>
      </c>
      <c r="D362">
        <v>124</v>
      </c>
      <c r="E362" s="14" t="s">
        <v>7970</v>
      </c>
      <c r="F362" s="14" t="s">
        <v>3983</v>
      </c>
      <c r="G362" s="14">
        <f>timingTable[[#This Row],[FRT_DEC]]-B361</f>
        <v>3</v>
      </c>
      <c r="H3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INFO]]))),H361)</f>
        <v>64</v>
      </c>
      <c r="I3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62" s="14">
        <f>HEX2DEC(RIGHT(timingTable[[#This Row],[FRT_HEX]],MIN(LEN(timingTable[[#This Row],[FRT_HEX]])-2,8)))</f>
        <v>1562852460</v>
      </c>
      <c r="K362" s="14" t="str">
        <f>IF(timingTable[[#This Row],['[TRACECODE']:.1]]=140,"afterTx","")</f>
        <v/>
      </c>
      <c r="L362" s="14" t="str">
        <f t="shared" si="55"/>
        <v/>
      </c>
      <c r="M362" s="14" t="str">
        <f>IF(AND(H362=H361,K361="afterTx",timingTable[[#This Row],['[TRACECODE']:.1]]=6),"dc","")</f>
        <v/>
      </c>
      <c r="N362" s="14" t="str">
        <f t="shared" si="56"/>
        <v/>
      </c>
      <c r="O362" s="14" t="str">
        <f>IF(timingTable[[#This Row],['[TRACECODE']:.1]]=141,"afterRx","")</f>
        <v/>
      </c>
      <c r="P362" s="14" t="str">
        <f t="shared" si="57"/>
        <v/>
      </c>
      <c r="Q362" s="14" t="str">
        <f t="shared" si="58"/>
        <v/>
      </c>
      <c r="R362" s="14" t="str">
        <f t="shared" si="59"/>
        <v/>
      </c>
      <c r="S362" s="14" t="str">
        <f t="shared" si="60"/>
        <v>EMPTY</v>
      </c>
      <c r="T362" s="14" t="str">
        <f t="shared" si="61"/>
        <v>EMPTY</v>
      </c>
      <c r="U362" s="14" t="str">
        <f t="shared" si="62"/>
        <v>EMPTY</v>
      </c>
      <c r="V362" s="14" t="str">
        <f t="shared" si="63"/>
        <v>EMPTY</v>
      </c>
      <c r="W362" s="14" t="str">
        <f>IF(L362="beforeTx",timingTable[[#This Row],[FRT32_val]]-timingTable[[#This Row],[FRT32_trace]],"EMPTY")</f>
        <v>EMPTY</v>
      </c>
      <c r="X362" s="14" t="str">
        <f t="shared" si="64"/>
        <v>EMPTY</v>
      </c>
      <c r="Y362" s="14" t="str">
        <f t="shared" si="65"/>
        <v>EMPTY</v>
      </c>
      <c r="Z362" s="14" t="str">
        <f>IF(AND(P362="beforeRx",O363="afterRx"),J363-timingTable[[#This Row],[FRT32_trace]],"EMPTY")</f>
        <v>EMPTY</v>
      </c>
      <c r="AA362" s="14" t="str">
        <f>IF(AND(timingTable[[#This Row],[txEnd]]="txEnd",Q366="rxStart"),I366-timingTable[[#This Row],[FRT32_val]],"EMPTY")</f>
        <v>EMPTY</v>
      </c>
    </row>
    <row r="363" spans="1:27" x14ac:dyDescent="0.25">
      <c r="A363" s="14" t="s">
        <v>2689</v>
      </c>
      <c r="B363">
        <v>1556341013736</v>
      </c>
      <c r="C363" s="14" t="s">
        <v>6781</v>
      </c>
      <c r="D363">
        <v>129</v>
      </c>
      <c r="E363" s="14" t="s">
        <v>3734</v>
      </c>
      <c r="F363" s="14" t="s">
        <v>6782</v>
      </c>
      <c r="G363" s="14">
        <f>timingTable[[#This Row],[FRT_DEC]]-B362</f>
        <v>124</v>
      </c>
      <c r="H3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INFO]]))),H362)</f>
        <v>64</v>
      </c>
      <c r="I3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1562853389</v>
      </c>
      <c r="J363" s="14">
        <f>HEX2DEC(RIGHT(timingTable[[#This Row],[FRT_HEX]],MIN(LEN(timingTable[[#This Row],[FRT_HEX]])-2,8)))</f>
        <v>1562852584</v>
      </c>
      <c r="K363" s="14" t="str">
        <f>IF(timingTable[[#This Row],['[TRACECODE']:.1]]=140,"afterTx","")</f>
        <v/>
      </c>
      <c r="L363" s="14" t="str">
        <f t="shared" si="55"/>
        <v>beforeTx</v>
      </c>
      <c r="M363" s="14" t="str">
        <f>IF(AND(H363=H362,K362="afterTx",timingTable[[#This Row],['[TRACECODE']:.1]]=6),"dc","")</f>
        <v/>
      </c>
      <c r="N363" s="14" t="str">
        <f t="shared" si="56"/>
        <v/>
      </c>
      <c r="O363" s="14" t="str">
        <f>IF(timingTable[[#This Row],['[TRACECODE']:.1]]=141,"afterRx","")</f>
        <v/>
      </c>
      <c r="P363" s="14" t="str">
        <f t="shared" si="57"/>
        <v/>
      </c>
      <c r="Q363" s="14" t="str">
        <f t="shared" si="58"/>
        <v/>
      </c>
      <c r="R363" s="14" t="str">
        <f t="shared" si="59"/>
        <v/>
      </c>
      <c r="S363" s="14">
        <f t="shared" si="60"/>
        <v>723</v>
      </c>
      <c r="T363" s="14" t="str">
        <f t="shared" si="61"/>
        <v>EMPTY</v>
      </c>
      <c r="U363" s="14" t="str">
        <f t="shared" si="62"/>
        <v>EMPTY</v>
      </c>
      <c r="V363" s="14" t="str">
        <f t="shared" si="63"/>
        <v>EMPTY</v>
      </c>
      <c r="W363" s="14">
        <f>IF(L363="beforeTx",timingTable[[#This Row],[FRT32_val]]-timingTable[[#This Row],[FRT32_trace]],"EMPTY")</f>
        <v>805</v>
      </c>
      <c r="X363" s="14">
        <f t="shared" si="64"/>
        <v>837</v>
      </c>
      <c r="Y363" s="14" t="str">
        <f t="shared" si="65"/>
        <v>EMPTY</v>
      </c>
      <c r="Z363" s="14" t="str">
        <f>IF(AND(P363="beforeRx",O364="afterRx"),J364-timingTable[[#This Row],[FRT32_trace]],"EMPTY")</f>
        <v>EMPTY</v>
      </c>
      <c r="AA363" s="14" t="str">
        <f>IF(AND(timingTable[[#This Row],[txEnd]]="txEnd",Q367="rxStart"),I367-timingTable[[#This Row],[FRT32_val]],"EMPTY")</f>
        <v>EMPTY</v>
      </c>
    </row>
    <row r="364" spans="1:27" x14ac:dyDescent="0.25">
      <c r="A364" s="14" t="s">
        <v>2690</v>
      </c>
      <c r="B364">
        <v>1556341013739</v>
      </c>
      <c r="C364" s="14" t="s">
        <v>6783</v>
      </c>
      <c r="D364">
        <v>129</v>
      </c>
      <c r="E364" s="14" t="s">
        <v>3734</v>
      </c>
      <c r="F364" s="14" t="s">
        <v>3986</v>
      </c>
      <c r="G364" s="14">
        <f>timingTable[[#This Row],[FRT_DEC]]-B363</f>
        <v>3</v>
      </c>
      <c r="H3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INFO]]))),H363)</f>
        <v>64</v>
      </c>
      <c r="I3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64" s="14">
        <f>HEX2DEC(RIGHT(timingTable[[#This Row],[FRT_HEX]],MIN(LEN(timingTable[[#This Row],[FRT_HEX]])-2,8)))</f>
        <v>1562852587</v>
      </c>
      <c r="K364" s="14" t="str">
        <f>IF(timingTable[[#This Row],['[TRACECODE']:.1]]=140,"afterTx","")</f>
        <v/>
      </c>
      <c r="L364" s="14" t="str">
        <f t="shared" si="55"/>
        <v/>
      </c>
      <c r="M364" s="14" t="str">
        <f>IF(AND(H364=H363,K363="afterTx",timingTable[[#This Row],['[TRACECODE']:.1]]=6),"dc","")</f>
        <v/>
      </c>
      <c r="N364" s="14" t="str">
        <f t="shared" si="56"/>
        <v/>
      </c>
      <c r="O364" s="14" t="str">
        <f>IF(timingTable[[#This Row],['[TRACECODE']:.1]]=141,"afterRx","")</f>
        <v/>
      </c>
      <c r="P364" s="14" t="str">
        <f t="shared" si="57"/>
        <v/>
      </c>
      <c r="Q364" s="14" t="str">
        <f t="shared" si="58"/>
        <v/>
      </c>
      <c r="R364" s="14" t="str">
        <f t="shared" si="59"/>
        <v/>
      </c>
      <c r="S364" s="14" t="str">
        <f t="shared" si="60"/>
        <v>EMPTY</v>
      </c>
      <c r="T364" s="14" t="str">
        <f t="shared" si="61"/>
        <v>EMPTY</v>
      </c>
      <c r="U364" s="14" t="str">
        <f t="shared" si="62"/>
        <v>EMPTY</v>
      </c>
      <c r="V364" s="14" t="str">
        <f t="shared" si="63"/>
        <v>EMPTY</v>
      </c>
      <c r="W364" s="14" t="str">
        <f>IF(L364="beforeTx",timingTable[[#This Row],[FRT32_val]]-timingTable[[#This Row],[FRT32_trace]],"EMPTY")</f>
        <v>EMPTY</v>
      </c>
      <c r="X364" s="14" t="str">
        <f t="shared" si="64"/>
        <v>EMPTY</v>
      </c>
      <c r="Y364" s="14" t="str">
        <f t="shared" si="65"/>
        <v>EMPTY</v>
      </c>
      <c r="Z364" s="14" t="str">
        <f>IF(AND(P364="beforeRx",O365="afterRx"),J365-timingTable[[#This Row],[FRT32_trace]],"EMPTY")</f>
        <v>EMPTY</v>
      </c>
      <c r="AA364" s="14" t="str">
        <f>IF(AND(timingTable[[#This Row],[txEnd]]="txEnd",Q368="rxStart"),I368-timingTable[[#This Row],[FRT32_val]],"EMPTY")</f>
        <v>EMPTY</v>
      </c>
    </row>
    <row r="365" spans="1:27" x14ac:dyDescent="0.25">
      <c r="A365" s="14" t="s">
        <v>2696</v>
      </c>
      <c r="B365">
        <v>1556341014573</v>
      </c>
      <c r="C365" s="14" t="s">
        <v>6789</v>
      </c>
      <c r="D365">
        <v>140</v>
      </c>
      <c r="E365" s="14" t="s">
        <v>1107</v>
      </c>
      <c r="F365" s="14" t="s">
        <v>5953</v>
      </c>
      <c r="G365" s="14">
        <f>timingTable[[#This Row],[FRT_DEC]]-B364</f>
        <v>834</v>
      </c>
      <c r="H3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INFO]]))),H364)</f>
        <v>64</v>
      </c>
      <c r="I36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65" s="14">
        <f>HEX2DEC(RIGHT(timingTable[[#This Row],[FRT_HEX]],MIN(LEN(timingTable[[#This Row],[FRT_HEX]])-2,8)))</f>
        <v>1562853421</v>
      </c>
      <c r="K365" s="14" t="str">
        <f>IF(timingTable[[#This Row],['[TRACECODE']:.1]]=140,"afterTx","")</f>
        <v>afterTx</v>
      </c>
      <c r="L365" s="14" t="str">
        <f t="shared" si="55"/>
        <v/>
      </c>
      <c r="M365" s="14" t="str">
        <f>IF(AND(H365=H364,K364="afterTx",timingTable[[#This Row],['[TRACECODE']:.1]]=6),"dc","")</f>
        <v/>
      </c>
      <c r="N365" s="14" t="str">
        <f t="shared" si="56"/>
        <v/>
      </c>
      <c r="O365" s="14" t="str">
        <f>IF(timingTable[[#This Row],['[TRACECODE']:.1]]=141,"afterRx","")</f>
        <v/>
      </c>
      <c r="P365" s="14" t="str">
        <f t="shared" si="57"/>
        <v/>
      </c>
      <c r="Q365" s="14" t="str">
        <f t="shared" si="58"/>
        <v/>
      </c>
      <c r="R365" s="14" t="str">
        <f t="shared" si="59"/>
        <v/>
      </c>
      <c r="S365" s="14" t="str">
        <f t="shared" si="60"/>
        <v>EMPTY</v>
      </c>
      <c r="T365" s="14" t="str">
        <f t="shared" si="61"/>
        <v>EMPTY</v>
      </c>
      <c r="U365" s="14" t="str">
        <f t="shared" si="62"/>
        <v>EMPTY</v>
      </c>
      <c r="V365" s="14" t="str">
        <f t="shared" si="63"/>
        <v>EMPTY</v>
      </c>
      <c r="W365" s="14" t="str">
        <f>IF(L365="beforeTx",timingTable[[#This Row],[FRT32_val]]-timingTable[[#This Row],[FRT32_trace]],"EMPTY")</f>
        <v>EMPTY</v>
      </c>
      <c r="X365" s="14" t="str">
        <f t="shared" si="64"/>
        <v>EMPTY</v>
      </c>
      <c r="Y365" s="14" t="str">
        <f t="shared" si="65"/>
        <v>EMPTY</v>
      </c>
      <c r="Z365" s="14" t="str">
        <f>IF(AND(P365="beforeRx",O366="afterRx"),J366-timingTable[[#This Row],[FRT32_trace]],"EMPTY")</f>
        <v>EMPTY</v>
      </c>
      <c r="AA365" s="14" t="str">
        <f>IF(AND(timingTable[[#This Row],[txEnd]]="txEnd",Q369="rxStart"),I369-timingTable[[#This Row],[FRT32_val]],"EMPTY")</f>
        <v>EMPTY</v>
      </c>
    </row>
    <row r="366" spans="1:27" x14ac:dyDescent="0.25">
      <c r="A366" s="14" t="s">
        <v>2703</v>
      </c>
      <c r="B366">
        <v>1556341015883</v>
      </c>
      <c r="C366" s="14" t="s">
        <v>6796</v>
      </c>
      <c r="D366">
        <v>6</v>
      </c>
      <c r="E366" s="14" t="s">
        <v>1108</v>
      </c>
      <c r="F366" s="14" t="s">
        <v>6797</v>
      </c>
      <c r="G366" s="14">
        <f>timingTable[[#This Row],[FRT_DEC]]-B365</f>
        <v>1310</v>
      </c>
      <c r="H3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INFO]]))),H365)</f>
        <v>64</v>
      </c>
      <c r="I3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1562854112</v>
      </c>
      <c r="J366" s="14">
        <f>HEX2DEC(RIGHT(timingTable[[#This Row],[FRT_HEX]],MIN(LEN(timingTable[[#This Row],[FRT_HEX]])-2,8)))</f>
        <v>1562854731</v>
      </c>
      <c r="K366" s="14" t="str">
        <f>IF(timingTable[[#This Row],['[TRACECODE']:.1]]=140,"afterTx","")</f>
        <v/>
      </c>
      <c r="L366" s="14" t="str">
        <f t="shared" si="55"/>
        <v/>
      </c>
      <c r="M366" s="14" t="str">
        <f>IF(AND(H366=H365,K365="afterTx",timingTable[[#This Row],['[TRACECODE']:.1]]=6),"dc","")</f>
        <v>dc</v>
      </c>
      <c r="N366" s="14" t="str">
        <f t="shared" si="56"/>
        <v/>
      </c>
      <c r="O366" s="14" t="str">
        <f>IF(timingTable[[#This Row],['[TRACECODE']:.1]]=141,"afterRx","")</f>
        <v/>
      </c>
      <c r="P366" s="14" t="str">
        <f t="shared" si="57"/>
        <v/>
      </c>
      <c r="Q366" s="14" t="str">
        <f t="shared" si="58"/>
        <v/>
      </c>
      <c r="R366" s="14" t="str">
        <f t="shared" si="59"/>
        <v/>
      </c>
      <c r="S366" s="14" t="str">
        <f t="shared" si="60"/>
        <v>EMPTY</v>
      </c>
      <c r="T366" s="14" t="str">
        <f t="shared" si="61"/>
        <v>EMPTY</v>
      </c>
      <c r="U366" s="14" t="str">
        <f t="shared" si="62"/>
        <v>EMPTY</v>
      </c>
      <c r="V366" s="14" t="str">
        <f t="shared" si="63"/>
        <v>EMPTY</v>
      </c>
      <c r="W366" s="14" t="str">
        <f>IF(L366="beforeTx",timingTable[[#This Row],[FRT32_val]]-timingTable[[#This Row],[FRT32_trace]],"EMPTY")</f>
        <v>EMPTY</v>
      </c>
      <c r="X366" s="14" t="str">
        <f t="shared" si="64"/>
        <v>EMPTY</v>
      </c>
      <c r="Y366" s="14" t="str">
        <f t="shared" si="65"/>
        <v>EMPTY</v>
      </c>
      <c r="Z366" s="14" t="str">
        <f>IF(AND(P366="beforeRx",O367="afterRx"),J367-timingTable[[#This Row],[FRT32_trace]],"EMPTY")</f>
        <v>EMPTY</v>
      </c>
      <c r="AA366" s="14" t="str">
        <f>IF(AND(timingTable[[#This Row],[txEnd]]="txEnd",Q370="rxStart"),I370-timingTable[[#This Row],[FRT32_val]],"EMPTY")</f>
        <v>EMPTY</v>
      </c>
    </row>
    <row r="367" spans="1:27" x14ac:dyDescent="0.25">
      <c r="A367" s="14" t="s">
        <v>2704</v>
      </c>
      <c r="B367">
        <v>1556341015886</v>
      </c>
      <c r="C367" s="14" t="s">
        <v>6798</v>
      </c>
      <c r="D367">
        <v>6</v>
      </c>
      <c r="E367" s="14" t="s">
        <v>1108</v>
      </c>
      <c r="F367" s="14" t="s">
        <v>3987</v>
      </c>
      <c r="G367" s="14">
        <f>timingTable[[#This Row],[FRT_DEC]]-B366</f>
        <v>3</v>
      </c>
      <c r="H3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INFO]]))),H366)</f>
        <v>64</v>
      </c>
      <c r="I3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67" s="14">
        <f>HEX2DEC(RIGHT(timingTable[[#This Row],[FRT_HEX]],MIN(LEN(timingTable[[#This Row],[FRT_HEX]])-2,8)))</f>
        <v>1562854734</v>
      </c>
      <c r="K367" s="14" t="str">
        <f>IF(timingTable[[#This Row],['[TRACECODE']:.1]]=140,"afterTx","")</f>
        <v/>
      </c>
      <c r="L367" s="14" t="str">
        <f t="shared" si="55"/>
        <v/>
      </c>
      <c r="M367" s="14" t="str">
        <f>IF(AND(H367=H366,K366="afterTx",timingTable[[#This Row],['[TRACECODE']:.1]]=6),"dc","")</f>
        <v/>
      </c>
      <c r="N367" s="14" t="str">
        <f t="shared" si="56"/>
        <v/>
      </c>
      <c r="O367" s="14" t="str">
        <f>IF(timingTable[[#This Row],['[TRACECODE']:.1]]=141,"afterRx","")</f>
        <v/>
      </c>
      <c r="P367" s="14" t="str">
        <f t="shared" si="57"/>
        <v/>
      </c>
      <c r="Q367" s="14" t="str">
        <f t="shared" si="58"/>
        <v/>
      </c>
      <c r="R367" s="14" t="str">
        <f t="shared" si="59"/>
        <v/>
      </c>
      <c r="S367" s="14" t="str">
        <f t="shared" si="60"/>
        <v>EMPTY</v>
      </c>
      <c r="T367" s="14" t="str">
        <f t="shared" si="61"/>
        <v>EMPTY</v>
      </c>
      <c r="U367" s="14" t="str">
        <f t="shared" si="62"/>
        <v>EMPTY</v>
      </c>
      <c r="V367" s="14" t="str">
        <f t="shared" si="63"/>
        <v>EMPTY</v>
      </c>
      <c r="W367" s="14" t="str">
        <f>IF(L367="beforeTx",timingTable[[#This Row],[FRT32_val]]-timingTable[[#This Row],[FRT32_trace]],"EMPTY")</f>
        <v>EMPTY</v>
      </c>
      <c r="X367" s="14" t="str">
        <f t="shared" si="64"/>
        <v>EMPTY</v>
      </c>
      <c r="Y367" s="14" t="str">
        <f t="shared" si="65"/>
        <v>EMPTY</v>
      </c>
      <c r="Z367" s="14" t="str">
        <f>IF(AND(P367="beforeRx",O368="afterRx"),J368-timingTable[[#This Row],[FRT32_trace]],"EMPTY")</f>
        <v>EMPTY</v>
      </c>
      <c r="AA367" s="14" t="str">
        <f>IF(AND(timingTable[[#This Row],[txEnd]]="txEnd",Q371="rxStart"),I371-timingTable[[#This Row],[FRT32_val]],"EMPTY")</f>
        <v>EMPTY</v>
      </c>
    </row>
    <row r="368" spans="1:27" x14ac:dyDescent="0.25">
      <c r="A368" s="14" t="s">
        <v>2705</v>
      </c>
      <c r="B368">
        <v>1556341015889</v>
      </c>
      <c r="C368" s="14" t="s">
        <v>6799</v>
      </c>
      <c r="D368">
        <v>122</v>
      </c>
      <c r="E368" s="14" t="s">
        <v>7968</v>
      </c>
      <c r="F368" s="14" t="s">
        <v>6800</v>
      </c>
      <c r="G368" s="14">
        <f>timingTable[[#This Row],[FRT_DEC]]-B367</f>
        <v>3</v>
      </c>
      <c r="H3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INFO]]))),H367)</f>
        <v>64</v>
      </c>
      <c r="I3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1562854730</v>
      </c>
      <c r="J368" s="14">
        <f>HEX2DEC(RIGHT(timingTable[[#This Row],[FRT_HEX]],MIN(LEN(timingTable[[#This Row],[FRT_HEX]])-2,8)))</f>
        <v>1562854737</v>
      </c>
      <c r="K368" s="14" t="str">
        <f>IF(timingTable[[#This Row],['[TRACECODE']:.1]]=140,"afterTx","")</f>
        <v/>
      </c>
      <c r="L368" s="14" t="str">
        <f t="shared" si="55"/>
        <v/>
      </c>
      <c r="M368" s="14" t="str">
        <f>IF(AND(H368=H367,K367="afterTx",timingTable[[#This Row],['[TRACECODE']:.1]]=6),"dc","")</f>
        <v/>
      </c>
      <c r="N368" s="14" t="str">
        <f t="shared" si="56"/>
        <v>txEnd</v>
      </c>
      <c r="O368" s="14" t="str">
        <f>IF(timingTable[[#This Row],['[TRACECODE']:.1]]=141,"afterRx","")</f>
        <v/>
      </c>
      <c r="P368" s="14" t="str">
        <f t="shared" si="57"/>
        <v/>
      </c>
      <c r="Q368" s="14" t="str">
        <f t="shared" si="58"/>
        <v/>
      </c>
      <c r="R368" s="14" t="str">
        <f t="shared" si="59"/>
        <v/>
      </c>
      <c r="S368" s="14" t="str">
        <f t="shared" si="60"/>
        <v>EMPTY</v>
      </c>
      <c r="T368" s="14" t="str">
        <f t="shared" si="61"/>
        <v>EMPTY</v>
      </c>
      <c r="U368" s="14" t="str">
        <f t="shared" si="62"/>
        <v>EMPTY</v>
      </c>
      <c r="V368" s="14" t="str">
        <f t="shared" si="63"/>
        <v>EMPTY</v>
      </c>
      <c r="W368" s="14" t="str">
        <f>IF(L368="beforeTx",timingTable[[#This Row],[FRT32_val]]-timingTable[[#This Row],[FRT32_trace]],"EMPTY")</f>
        <v>EMPTY</v>
      </c>
      <c r="X368" s="14" t="str">
        <f t="shared" si="64"/>
        <v>EMPTY</v>
      </c>
      <c r="Y368" s="14" t="str">
        <f t="shared" si="65"/>
        <v>EMPTY</v>
      </c>
      <c r="Z368" s="14" t="str">
        <f>IF(AND(P368="beforeRx",O369="afterRx"),J369-timingTable[[#This Row],[FRT32_trace]],"EMPTY")</f>
        <v>EMPTY</v>
      </c>
      <c r="AA368" s="14" t="str">
        <f>IF(AND(timingTable[[#This Row],[txEnd]]="txEnd",Q372="rxStart"),I372-timingTable[[#This Row],[FRT32_val]],"EMPTY")</f>
        <v>EMPTY</v>
      </c>
    </row>
    <row r="369" spans="1:27" x14ac:dyDescent="0.25">
      <c r="A369" s="14" t="s">
        <v>2706</v>
      </c>
      <c r="B369">
        <v>1556341015892</v>
      </c>
      <c r="C369" s="14" t="s">
        <v>6801</v>
      </c>
      <c r="D369">
        <v>122</v>
      </c>
      <c r="E369" s="14" t="s">
        <v>7968</v>
      </c>
      <c r="F369" s="14" t="s">
        <v>3988</v>
      </c>
      <c r="G369" s="14">
        <f>timingTable[[#This Row],[FRT_DEC]]-B368</f>
        <v>3</v>
      </c>
      <c r="H3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INFO]]))),H368)</f>
        <v>64</v>
      </c>
      <c r="I3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69" s="14">
        <f>HEX2DEC(RIGHT(timingTable[[#This Row],[FRT_HEX]],MIN(LEN(timingTable[[#This Row],[FRT_HEX]])-2,8)))</f>
        <v>1562854740</v>
      </c>
      <c r="K369" s="14" t="str">
        <f>IF(timingTable[[#This Row],['[TRACECODE']:.1]]=140,"afterTx","")</f>
        <v/>
      </c>
      <c r="L369" s="14" t="str">
        <f t="shared" si="55"/>
        <v/>
      </c>
      <c r="M369" s="14" t="str">
        <f>IF(AND(H369=H368,K368="afterTx",timingTable[[#This Row],['[TRACECODE']:.1]]=6),"dc","")</f>
        <v/>
      </c>
      <c r="N369" s="14" t="str">
        <f t="shared" si="56"/>
        <v/>
      </c>
      <c r="O369" s="14" t="str">
        <f>IF(timingTable[[#This Row],['[TRACECODE']:.1]]=141,"afterRx","")</f>
        <v/>
      </c>
      <c r="P369" s="14" t="str">
        <f t="shared" si="57"/>
        <v/>
      </c>
      <c r="Q369" s="14" t="str">
        <f t="shared" si="58"/>
        <v/>
      </c>
      <c r="R369" s="14" t="str">
        <f t="shared" si="59"/>
        <v/>
      </c>
      <c r="S369" s="14" t="str">
        <f t="shared" si="60"/>
        <v>EMPTY</v>
      </c>
      <c r="T369" s="14" t="str">
        <f t="shared" si="61"/>
        <v>EMPTY</v>
      </c>
      <c r="U369" s="14" t="str">
        <f t="shared" si="62"/>
        <v>EMPTY</v>
      </c>
      <c r="V369" s="14" t="str">
        <f t="shared" si="63"/>
        <v>EMPTY</v>
      </c>
      <c r="W369" s="14" t="str">
        <f>IF(L369="beforeTx",timingTable[[#This Row],[FRT32_val]]-timingTable[[#This Row],[FRT32_trace]],"EMPTY")</f>
        <v>EMPTY</v>
      </c>
      <c r="X369" s="14" t="str">
        <f t="shared" si="64"/>
        <v>EMPTY</v>
      </c>
      <c r="Y369" s="14" t="str">
        <f t="shared" si="65"/>
        <v>EMPTY</v>
      </c>
      <c r="Z369" s="14" t="str">
        <f>IF(AND(P369="beforeRx",O370="afterRx"),J370-timingTable[[#This Row],[FRT32_trace]],"EMPTY")</f>
        <v>EMPTY</v>
      </c>
      <c r="AA369" s="14" t="str">
        <f>IF(AND(timingTable[[#This Row],[txEnd]]="txEnd",Q373="rxStart"),I373-timingTable[[#This Row],[FRT32_val]],"EMPTY")</f>
        <v>EMPTY</v>
      </c>
    </row>
    <row r="370" spans="1:27" x14ac:dyDescent="0.25">
      <c r="A370" s="14" t="s">
        <v>2759</v>
      </c>
      <c r="B370">
        <v>1556341979220</v>
      </c>
      <c r="C370" s="14" t="s">
        <v>6863</v>
      </c>
      <c r="D370">
        <v>131</v>
      </c>
      <c r="E370" s="14" t="s">
        <v>1106</v>
      </c>
      <c r="F370" s="14" t="s">
        <v>4072</v>
      </c>
      <c r="G370" s="14">
        <f>timingTable[[#This Row],[FRT_DEC]]-B369</f>
        <v>963328</v>
      </c>
      <c r="H3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INFO]]))),H369)</f>
        <v>65</v>
      </c>
      <c r="I3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0" s="14">
        <f>HEX2DEC(RIGHT(timingTable[[#This Row],[FRT_HEX]],MIN(LEN(timingTable[[#This Row],[FRT_HEX]])-2,8)))</f>
        <v>1563818068</v>
      </c>
      <c r="K370" s="14" t="str">
        <f>IF(timingTable[[#This Row],['[TRACECODE']:.1]]=140,"afterTx","")</f>
        <v/>
      </c>
      <c r="L370" s="14" t="str">
        <f t="shared" si="55"/>
        <v/>
      </c>
      <c r="M370" s="14" t="str">
        <f>IF(AND(H370=H369,K369="afterTx",timingTable[[#This Row],['[TRACECODE']:.1]]=6),"dc","")</f>
        <v/>
      </c>
      <c r="N370" s="14" t="str">
        <f t="shared" si="56"/>
        <v/>
      </c>
      <c r="O370" s="14" t="str">
        <f>IF(timingTable[[#This Row],['[TRACECODE']:.1]]=141,"afterRx","")</f>
        <v/>
      </c>
      <c r="P370" s="14" t="str">
        <f t="shared" si="57"/>
        <v/>
      </c>
      <c r="Q370" s="14" t="str">
        <f t="shared" si="58"/>
        <v/>
      </c>
      <c r="R370" s="14" t="str">
        <f t="shared" si="59"/>
        <v/>
      </c>
      <c r="S370" s="14" t="str">
        <f t="shared" si="60"/>
        <v>EMPTY</v>
      </c>
      <c r="T370" s="14" t="str">
        <f t="shared" si="61"/>
        <v>EMPTY</v>
      </c>
      <c r="U370" s="14" t="str">
        <f t="shared" si="62"/>
        <v>EMPTY</v>
      </c>
      <c r="V370" s="14" t="str">
        <f t="shared" si="63"/>
        <v>EMPTY</v>
      </c>
      <c r="W370" s="14" t="str">
        <f>IF(L370="beforeTx",timingTable[[#This Row],[FRT32_val]]-timingTable[[#This Row],[FRT32_trace]],"EMPTY")</f>
        <v>EMPTY</v>
      </c>
      <c r="X370" s="14" t="str">
        <f t="shared" si="64"/>
        <v>EMPTY</v>
      </c>
      <c r="Y370" s="14" t="str">
        <f t="shared" si="65"/>
        <v>EMPTY</v>
      </c>
      <c r="Z370" s="14" t="str">
        <f>IF(AND(P370="beforeRx",O371="afterRx"),J371-timingTable[[#This Row],[FRT32_trace]],"EMPTY")</f>
        <v>EMPTY</v>
      </c>
      <c r="AA370" s="14" t="str">
        <f>IF(AND(timingTable[[#This Row],[txEnd]]="txEnd",Q374="rxStart"),I374-timingTable[[#This Row],[FRT32_val]],"EMPTY")</f>
        <v>EMPTY</v>
      </c>
    </row>
    <row r="371" spans="1:27" x14ac:dyDescent="0.25">
      <c r="A371" s="14" t="s">
        <v>2761</v>
      </c>
      <c r="B371">
        <v>1556341979263</v>
      </c>
      <c r="C371" s="14" t="s">
        <v>6865</v>
      </c>
      <c r="D371">
        <v>129</v>
      </c>
      <c r="E371" s="14" t="s">
        <v>3734</v>
      </c>
      <c r="F371" s="14" t="s">
        <v>6866</v>
      </c>
      <c r="G371" s="14">
        <f>timingTable[[#This Row],[FRT_DEC]]-B370</f>
        <v>43</v>
      </c>
      <c r="H3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INFO]]))),H370)</f>
        <v>65</v>
      </c>
      <c r="I3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1563818998</v>
      </c>
      <c r="J371" s="14">
        <f>HEX2DEC(RIGHT(timingTable[[#This Row],[FRT_HEX]],MIN(LEN(timingTable[[#This Row],[FRT_HEX]])-2,8)))</f>
        <v>1563818111</v>
      </c>
      <c r="K371" s="14" t="str">
        <f>IF(timingTable[[#This Row],['[TRACECODE']:.1]]=140,"afterTx","")</f>
        <v/>
      </c>
      <c r="L371" s="14" t="str">
        <f t="shared" si="55"/>
        <v>beforeTx</v>
      </c>
      <c r="M371" s="14" t="str">
        <f>IF(AND(H371=H370,K370="afterTx",timingTable[[#This Row],['[TRACECODE']:.1]]=6),"dc","")</f>
        <v/>
      </c>
      <c r="N371" s="14" t="str">
        <f t="shared" si="56"/>
        <v/>
      </c>
      <c r="O371" s="14" t="str">
        <f>IF(timingTable[[#This Row],['[TRACECODE']:.1]]=141,"afterRx","")</f>
        <v/>
      </c>
      <c r="P371" s="14" t="str">
        <f t="shared" si="57"/>
        <v/>
      </c>
      <c r="Q371" s="14" t="str">
        <f t="shared" si="58"/>
        <v/>
      </c>
      <c r="R371" s="14" t="str">
        <f t="shared" si="59"/>
        <v/>
      </c>
      <c r="S371" s="14">
        <f t="shared" si="60"/>
        <v>719</v>
      </c>
      <c r="T371" s="14" t="str">
        <f t="shared" si="61"/>
        <v>EMPTY</v>
      </c>
      <c r="U371" s="14" t="str">
        <f t="shared" si="62"/>
        <v>EMPTY</v>
      </c>
      <c r="V371" s="14" t="str">
        <f t="shared" si="63"/>
        <v>EMPTY</v>
      </c>
      <c r="W371" s="14">
        <f>IF(L371="beforeTx",timingTable[[#This Row],[FRT32_val]]-timingTable[[#This Row],[FRT32_trace]],"EMPTY")</f>
        <v>887</v>
      </c>
      <c r="X371" s="14">
        <f t="shared" si="64"/>
        <v>906</v>
      </c>
      <c r="Y371" s="14" t="str">
        <f t="shared" si="65"/>
        <v>EMPTY</v>
      </c>
      <c r="Z371" s="14" t="str">
        <f>IF(AND(P371="beforeRx",O372="afterRx"),J372-timingTable[[#This Row],[FRT32_trace]],"EMPTY")</f>
        <v>EMPTY</v>
      </c>
      <c r="AA371" s="14" t="str">
        <f>IF(AND(timingTable[[#This Row],[txEnd]]="txEnd",Q375="rxStart"),I375-timingTable[[#This Row],[FRT32_val]],"EMPTY")</f>
        <v>EMPTY</v>
      </c>
    </row>
    <row r="372" spans="1:27" x14ac:dyDescent="0.25">
      <c r="A372" s="14" t="s">
        <v>2762</v>
      </c>
      <c r="B372">
        <v>1556341979265</v>
      </c>
      <c r="C372" s="14" t="s">
        <v>6867</v>
      </c>
      <c r="D372">
        <v>129</v>
      </c>
      <c r="E372" s="14" t="s">
        <v>3734</v>
      </c>
      <c r="F372" s="14" t="s">
        <v>3986</v>
      </c>
      <c r="G372" s="14">
        <f>timingTable[[#This Row],[FRT_DEC]]-B371</f>
        <v>2</v>
      </c>
      <c r="H3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INFO]]))),H371)</f>
        <v>65</v>
      </c>
      <c r="I3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72" s="14">
        <f>HEX2DEC(RIGHT(timingTable[[#This Row],[FRT_HEX]],MIN(LEN(timingTable[[#This Row],[FRT_HEX]])-2,8)))</f>
        <v>1563818113</v>
      </c>
      <c r="K372" s="14" t="str">
        <f>IF(timingTable[[#This Row],['[TRACECODE']:.1]]=140,"afterTx","")</f>
        <v/>
      </c>
      <c r="L372" s="14" t="str">
        <f t="shared" si="55"/>
        <v/>
      </c>
      <c r="M372" s="14" t="str">
        <f>IF(AND(H372=H371,K371="afterTx",timingTable[[#This Row],['[TRACECODE']:.1]]=6),"dc","")</f>
        <v/>
      </c>
      <c r="N372" s="14" t="str">
        <f t="shared" si="56"/>
        <v/>
      </c>
      <c r="O372" s="14" t="str">
        <f>IF(timingTable[[#This Row],['[TRACECODE']:.1]]=141,"afterRx","")</f>
        <v/>
      </c>
      <c r="P372" s="14" t="str">
        <f t="shared" si="57"/>
        <v/>
      </c>
      <c r="Q372" s="14" t="str">
        <f t="shared" si="58"/>
        <v/>
      </c>
      <c r="R372" s="14" t="str">
        <f t="shared" si="59"/>
        <v/>
      </c>
      <c r="S372" s="14" t="str">
        <f t="shared" si="60"/>
        <v>EMPTY</v>
      </c>
      <c r="T372" s="14" t="str">
        <f t="shared" si="61"/>
        <v>EMPTY</v>
      </c>
      <c r="U372" s="14" t="str">
        <f t="shared" si="62"/>
        <v>EMPTY</v>
      </c>
      <c r="V372" s="14" t="str">
        <f t="shared" si="63"/>
        <v>EMPTY</v>
      </c>
      <c r="W372" s="14" t="str">
        <f>IF(L372="beforeTx",timingTable[[#This Row],[FRT32_val]]-timingTable[[#This Row],[FRT32_trace]],"EMPTY")</f>
        <v>EMPTY</v>
      </c>
      <c r="X372" s="14" t="str">
        <f t="shared" si="64"/>
        <v>EMPTY</v>
      </c>
      <c r="Y372" s="14" t="str">
        <f t="shared" si="65"/>
        <v>EMPTY</v>
      </c>
      <c r="Z372" s="14" t="str">
        <f>IF(AND(P372="beforeRx",O373="afterRx"),J373-timingTable[[#This Row],[FRT32_trace]],"EMPTY")</f>
        <v>EMPTY</v>
      </c>
      <c r="AA372" s="14" t="str">
        <f>IF(AND(timingTable[[#This Row],[txEnd]]="txEnd",Q376="rxStart"),I376-timingTable[[#This Row],[FRT32_val]],"EMPTY")</f>
        <v>EMPTY</v>
      </c>
    </row>
    <row r="373" spans="1:27" x14ac:dyDescent="0.25">
      <c r="A373" s="14" t="s">
        <v>2763</v>
      </c>
      <c r="B373">
        <v>1556341980169</v>
      </c>
      <c r="C373" s="14" t="s">
        <v>6868</v>
      </c>
      <c r="D373">
        <v>140</v>
      </c>
      <c r="E373" s="14" t="s">
        <v>1107</v>
      </c>
      <c r="F373" s="14" t="s">
        <v>6869</v>
      </c>
      <c r="G373" s="14">
        <f>timingTable[[#This Row],[FRT_DEC]]-B372</f>
        <v>904</v>
      </c>
      <c r="H3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INFO]]))),H372)</f>
        <v>65</v>
      </c>
      <c r="I37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3" s="14">
        <f>HEX2DEC(RIGHT(timingTable[[#This Row],[FRT_HEX]],MIN(LEN(timingTable[[#This Row],[FRT_HEX]])-2,8)))</f>
        <v>1563819017</v>
      </c>
      <c r="K373" s="14" t="str">
        <f>IF(timingTable[[#This Row],['[TRACECODE']:.1]]=140,"afterTx","")</f>
        <v>afterTx</v>
      </c>
      <c r="L373" s="14" t="str">
        <f t="shared" si="55"/>
        <v/>
      </c>
      <c r="M373" s="14" t="str">
        <f>IF(AND(H373=H372,K372="afterTx",timingTable[[#This Row],['[TRACECODE']:.1]]=6),"dc","")</f>
        <v/>
      </c>
      <c r="N373" s="14" t="str">
        <f t="shared" si="56"/>
        <v/>
      </c>
      <c r="O373" s="14" t="str">
        <f>IF(timingTable[[#This Row],['[TRACECODE']:.1]]=141,"afterRx","")</f>
        <v/>
      </c>
      <c r="P373" s="14" t="str">
        <f t="shared" si="57"/>
        <v/>
      </c>
      <c r="Q373" s="14" t="str">
        <f t="shared" si="58"/>
        <v/>
      </c>
      <c r="R373" s="14" t="str">
        <f t="shared" si="59"/>
        <v/>
      </c>
      <c r="S373" s="14" t="str">
        <f t="shared" si="60"/>
        <v>EMPTY</v>
      </c>
      <c r="T373" s="14" t="str">
        <f t="shared" si="61"/>
        <v>EMPTY</v>
      </c>
      <c r="U373" s="14" t="str">
        <f t="shared" si="62"/>
        <v>EMPTY</v>
      </c>
      <c r="V373" s="14" t="str">
        <f t="shared" si="63"/>
        <v>EMPTY</v>
      </c>
      <c r="W373" s="14" t="str">
        <f>IF(L373="beforeTx",timingTable[[#This Row],[FRT32_val]]-timingTable[[#This Row],[FRT32_trace]],"EMPTY")</f>
        <v>EMPTY</v>
      </c>
      <c r="X373" s="14" t="str">
        <f t="shared" si="64"/>
        <v>EMPTY</v>
      </c>
      <c r="Y373" s="14" t="str">
        <f t="shared" si="65"/>
        <v>EMPTY</v>
      </c>
      <c r="Z373" s="14" t="str">
        <f>IF(AND(P373="beforeRx",O374="afterRx"),J374-timingTable[[#This Row],[FRT32_trace]],"EMPTY")</f>
        <v>EMPTY</v>
      </c>
      <c r="AA373" s="14" t="str">
        <f>IF(AND(timingTable[[#This Row],[txEnd]]="txEnd",Q377="rxStart"),I377-timingTable[[#This Row],[FRT32_val]],"EMPTY")</f>
        <v>EMPTY</v>
      </c>
    </row>
    <row r="374" spans="1:27" x14ac:dyDescent="0.25">
      <c r="A374" s="14" t="s">
        <v>2764</v>
      </c>
      <c r="B374">
        <v>1556341983259</v>
      </c>
      <c r="C374" s="14" t="s">
        <v>6870</v>
      </c>
      <c r="D374">
        <v>6</v>
      </c>
      <c r="E374" s="14" t="s">
        <v>1108</v>
      </c>
      <c r="F374" s="14" t="s">
        <v>6871</v>
      </c>
      <c r="G374" s="14">
        <f>timingTable[[#This Row],[FRT_DEC]]-B373</f>
        <v>3090</v>
      </c>
      <c r="H3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INFO]]))),H373)</f>
        <v>65</v>
      </c>
      <c r="I3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1563819717</v>
      </c>
      <c r="J374" s="14">
        <f>HEX2DEC(RIGHT(timingTable[[#This Row],[FRT_HEX]],MIN(LEN(timingTable[[#This Row],[FRT_HEX]])-2,8)))</f>
        <v>1563822107</v>
      </c>
      <c r="K374" s="14" t="str">
        <f>IF(timingTable[[#This Row],['[TRACECODE']:.1]]=140,"afterTx","")</f>
        <v/>
      </c>
      <c r="L374" s="14" t="str">
        <f t="shared" si="55"/>
        <v/>
      </c>
      <c r="M374" s="14" t="str">
        <f>IF(AND(H374=H373,K373="afterTx",timingTable[[#This Row],['[TRACECODE']:.1]]=6),"dc","")</f>
        <v>dc</v>
      </c>
      <c r="N374" s="14" t="str">
        <f t="shared" si="56"/>
        <v/>
      </c>
      <c r="O374" s="14" t="str">
        <f>IF(timingTable[[#This Row],['[TRACECODE']:.1]]=141,"afterRx","")</f>
        <v/>
      </c>
      <c r="P374" s="14" t="str">
        <f t="shared" si="57"/>
        <v/>
      </c>
      <c r="Q374" s="14" t="str">
        <f t="shared" si="58"/>
        <v/>
      </c>
      <c r="R374" s="14" t="str">
        <f t="shared" si="59"/>
        <v/>
      </c>
      <c r="S374" s="14" t="str">
        <f t="shared" si="60"/>
        <v>EMPTY</v>
      </c>
      <c r="T374" s="14" t="str">
        <f t="shared" si="61"/>
        <v>EMPTY</v>
      </c>
      <c r="U374" s="14" t="str">
        <f t="shared" si="62"/>
        <v>EMPTY</v>
      </c>
      <c r="V374" s="14" t="str">
        <f t="shared" si="63"/>
        <v>EMPTY</v>
      </c>
      <c r="W374" s="14" t="str">
        <f>IF(L374="beforeTx",timingTable[[#This Row],[FRT32_val]]-timingTable[[#This Row],[FRT32_trace]],"EMPTY")</f>
        <v>EMPTY</v>
      </c>
      <c r="X374" s="14" t="str">
        <f t="shared" si="64"/>
        <v>EMPTY</v>
      </c>
      <c r="Y374" s="14" t="str">
        <f t="shared" si="65"/>
        <v>EMPTY</v>
      </c>
      <c r="Z374" s="14" t="str">
        <f>IF(AND(P374="beforeRx",O375="afterRx"),J375-timingTable[[#This Row],[FRT32_trace]],"EMPTY")</f>
        <v>EMPTY</v>
      </c>
      <c r="AA374" s="14" t="str">
        <f>IF(AND(timingTable[[#This Row],[txEnd]]="txEnd",Q378="rxStart"),I378-timingTable[[#This Row],[FRT32_val]],"EMPTY")</f>
        <v>EMPTY</v>
      </c>
    </row>
    <row r="375" spans="1:27" x14ac:dyDescent="0.25">
      <c r="A375" s="14" t="s">
        <v>2765</v>
      </c>
      <c r="B375">
        <v>1556341983262</v>
      </c>
      <c r="C375" s="14" t="s">
        <v>6872</v>
      </c>
      <c r="D375">
        <v>6</v>
      </c>
      <c r="E375" s="14" t="s">
        <v>1108</v>
      </c>
      <c r="F375" s="14" t="s">
        <v>3987</v>
      </c>
      <c r="G375" s="14">
        <f>timingTable[[#This Row],[FRT_DEC]]-B374</f>
        <v>3</v>
      </c>
      <c r="H3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INFO]]))),H374)</f>
        <v>65</v>
      </c>
      <c r="I3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75" s="14">
        <f>HEX2DEC(RIGHT(timingTable[[#This Row],[FRT_HEX]],MIN(LEN(timingTable[[#This Row],[FRT_HEX]])-2,8)))</f>
        <v>1563822110</v>
      </c>
      <c r="K375" s="14" t="str">
        <f>IF(timingTable[[#This Row],['[TRACECODE']:.1]]=140,"afterTx","")</f>
        <v/>
      </c>
      <c r="L375" s="14" t="str">
        <f t="shared" si="55"/>
        <v/>
      </c>
      <c r="M375" s="14" t="str">
        <f>IF(AND(H375=H374,K374="afterTx",timingTable[[#This Row],['[TRACECODE']:.1]]=6),"dc","")</f>
        <v/>
      </c>
      <c r="N375" s="14" t="str">
        <f t="shared" si="56"/>
        <v/>
      </c>
      <c r="O375" s="14" t="str">
        <f>IF(timingTable[[#This Row],['[TRACECODE']:.1]]=141,"afterRx","")</f>
        <v/>
      </c>
      <c r="P375" s="14" t="str">
        <f t="shared" si="57"/>
        <v/>
      </c>
      <c r="Q375" s="14" t="str">
        <f t="shared" si="58"/>
        <v/>
      </c>
      <c r="R375" s="14" t="str">
        <f t="shared" si="59"/>
        <v/>
      </c>
      <c r="S375" s="14" t="str">
        <f t="shared" si="60"/>
        <v>EMPTY</v>
      </c>
      <c r="T375" s="14" t="str">
        <f t="shared" si="61"/>
        <v>EMPTY</v>
      </c>
      <c r="U375" s="14" t="str">
        <f t="shared" si="62"/>
        <v>EMPTY</v>
      </c>
      <c r="V375" s="14" t="str">
        <f t="shared" si="63"/>
        <v>EMPTY</v>
      </c>
      <c r="W375" s="14" t="str">
        <f>IF(L375="beforeTx",timingTable[[#This Row],[FRT32_val]]-timingTable[[#This Row],[FRT32_trace]],"EMPTY")</f>
        <v>EMPTY</v>
      </c>
      <c r="X375" s="14" t="str">
        <f t="shared" si="64"/>
        <v>EMPTY</v>
      </c>
      <c r="Y375" s="14" t="str">
        <f t="shared" si="65"/>
        <v>EMPTY</v>
      </c>
      <c r="Z375" s="14" t="str">
        <f>IF(AND(P375="beforeRx",O376="afterRx"),J376-timingTable[[#This Row],[FRT32_trace]],"EMPTY")</f>
        <v>EMPTY</v>
      </c>
      <c r="AA375" s="14" t="str">
        <f>IF(AND(timingTable[[#This Row],[txEnd]]="txEnd",Q379="rxStart"),I379-timingTable[[#This Row],[FRT32_val]],"EMPTY")</f>
        <v>EMPTY</v>
      </c>
    </row>
    <row r="376" spans="1:27" x14ac:dyDescent="0.25">
      <c r="A376" s="14" t="s">
        <v>2766</v>
      </c>
      <c r="B376">
        <v>1556341983264</v>
      </c>
      <c r="C376" s="14" t="s">
        <v>6873</v>
      </c>
      <c r="D376">
        <v>122</v>
      </c>
      <c r="E376" s="14" t="s">
        <v>7968</v>
      </c>
      <c r="F376" s="14" t="s">
        <v>6874</v>
      </c>
      <c r="G376" s="14">
        <f>timingTable[[#This Row],[FRT_DEC]]-B375</f>
        <v>2</v>
      </c>
      <c r="H3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INFO]]))),H375)</f>
        <v>65</v>
      </c>
      <c r="I3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1563822052</v>
      </c>
      <c r="J376" s="14">
        <f>HEX2DEC(RIGHT(timingTable[[#This Row],[FRT_HEX]],MIN(LEN(timingTable[[#This Row],[FRT_HEX]])-2,8)))</f>
        <v>1563822112</v>
      </c>
      <c r="K376" s="14" t="str">
        <f>IF(timingTable[[#This Row],['[TRACECODE']:.1]]=140,"afterTx","")</f>
        <v/>
      </c>
      <c r="L376" s="14" t="str">
        <f t="shared" si="55"/>
        <v/>
      </c>
      <c r="M376" s="14" t="str">
        <f>IF(AND(H376=H375,K375="afterTx",timingTable[[#This Row],['[TRACECODE']:.1]]=6),"dc","")</f>
        <v/>
      </c>
      <c r="N376" s="14" t="str">
        <f t="shared" si="56"/>
        <v>txEnd</v>
      </c>
      <c r="O376" s="14" t="str">
        <f>IF(timingTable[[#This Row],['[TRACECODE']:.1]]=141,"afterRx","")</f>
        <v/>
      </c>
      <c r="P376" s="14" t="str">
        <f t="shared" si="57"/>
        <v/>
      </c>
      <c r="Q376" s="14" t="str">
        <f t="shared" si="58"/>
        <v/>
      </c>
      <c r="R376" s="14" t="str">
        <f t="shared" si="59"/>
        <v/>
      </c>
      <c r="S376" s="14" t="str">
        <f t="shared" si="60"/>
        <v>EMPTY</v>
      </c>
      <c r="T376" s="14">
        <f t="shared" si="61"/>
        <v>919</v>
      </c>
      <c r="U376" s="14" t="str">
        <f t="shared" si="62"/>
        <v>EMPTY</v>
      </c>
      <c r="V376" s="14" t="str">
        <f t="shared" si="63"/>
        <v>EMPTY</v>
      </c>
      <c r="W376" s="14" t="str">
        <f>IF(L376="beforeTx",timingTable[[#This Row],[FRT32_val]]-timingTable[[#This Row],[FRT32_trace]],"EMPTY")</f>
        <v>EMPTY</v>
      </c>
      <c r="X376" s="14" t="str">
        <f t="shared" si="64"/>
        <v>EMPTY</v>
      </c>
      <c r="Y376" s="14" t="str">
        <f t="shared" si="65"/>
        <v>EMPTY</v>
      </c>
      <c r="Z376" s="14" t="str">
        <f>IF(AND(P376="beforeRx",O377="afterRx"),J377-timingTable[[#This Row],[FRT32_trace]],"EMPTY")</f>
        <v>EMPTY</v>
      </c>
      <c r="AA376" s="14">
        <f>IF(AND(timingTable[[#This Row],[txEnd]]="txEnd",Q380="rxStart"),I380-timingTable[[#This Row],[FRT32_val]],"EMPTY")</f>
        <v>1685</v>
      </c>
    </row>
    <row r="377" spans="1:27" x14ac:dyDescent="0.25">
      <c r="A377" s="14" t="s">
        <v>2767</v>
      </c>
      <c r="B377">
        <v>1556341983266</v>
      </c>
      <c r="C377" s="14" t="s">
        <v>6875</v>
      </c>
      <c r="D377">
        <v>122</v>
      </c>
      <c r="E377" s="14" t="s">
        <v>7968</v>
      </c>
      <c r="F377" s="14" t="s">
        <v>3988</v>
      </c>
      <c r="G377" s="14">
        <f>timingTable[[#This Row],[FRT_DEC]]-B376</f>
        <v>2</v>
      </c>
      <c r="H3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INFO]]))),H376)</f>
        <v>65</v>
      </c>
      <c r="I3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77" s="14">
        <f>HEX2DEC(RIGHT(timingTable[[#This Row],[FRT_HEX]],MIN(LEN(timingTable[[#This Row],[FRT_HEX]])-2,8)))</f>
        <v>1563822114</v>
      </c>
      <c r="K377" s="14" t="str">
        <f>IF(timingTable[[#This Row],['[TRACECODE']:.1]]=140,"afterTx","")</f>
        <v/>
      </c>
      <c r="L377" s="14" t="str">
        <f t="shared" si="55"/>
        <v/>
      </c>
      <c r="M377" s="14" t="str">
        <f>IF(AND(H377=H376,K376="afterTx",timingTable[[#This Row],['[TRACECODE']:.1]]=6),"dc","")</f>
        <v/>
      </c>
      <c r="N377" s="14" t="str">
        <f t="shared" si="56"/>
        <v/>
      </c>
      <c r="O377" s="14" t="str">
        <f>IF(timingTable[[#This Row],['[TRACECODE']:.1]]=141,"afterRx","")</f>
        <v/>
      </c>
      <c r="P377" s="14" t="str">
        <f t="shared" si="57"/>
        <v/>
      </c>
      <c r="Q377" s="14" t="str">
        <f t="shared" si="58"/>
        <v/>
      </c>
      <c r="R377" s="14" t="str">
        <f t="shared" si="59"/>
        <v/>
      </c>
      <c r="S377" s="14" t="str">
        <f t="shared" si="60"/>
        <v>EMPTY</v>
      </c>
      <c r="T377" s="14" t="str">
        <f t="shared" si="61"/>
        <v>EMPTY</v>
      </c>
      <c r="U377" s="14" t="str">
        <f t="shared" si="62"/>
        <v>EMPTY</v>
      </c>
      <c r="V377" s="14" t="str">
        <f t="shared" si="63"/>
        <v>EMPTY</v>
      </c>
      <c r="W377" s="14" t="str">
        <f>IF(L377="beforeTx",timingTable[[#This Row],[FRT32_val]]-timingTable[[#This Row],[FRT32_trace]],"EMPTY")</f>
        <v>EMPTY</v>
      </c>
      <c r="X377" s="14" t="str">
        <f t="shared" si="64"/>
        <v>EMPTY</v>
      </c>
      <c r="Y377" s="14" t="str">
        <f t="shared" si="65"/>
        <v>EMPTY</v>
      </c>
      <c r="Z377" s="14" t="str">
        <f>IF(AND(P377="beforeRx",O378="afterRx"),J378-timingTable[[#This Row],[FRT32_trace]],"EMPTY")</f>
        <v>EMPTY</v>
      </c>
      <c r="AA377" s="14" t="str">
        <f>IF(AND(timingTable[[#This Row],[txEnd]]="txEnd",Q381="rxStart"),I381-timingTable[[#This Row],[FRT32_val]],"EMPTY")</f>
        <v>EMPTY</v>
      </c>
    </row>
    <row r="378" spans="1:27" x14ac:dyDescent="0.25">
      <c r="A378" s="14" t="s">
        <v>2777</v>
      </c>
      <c r="B378">
        <v>1556341983971</v>
      </c>
      <c r="C378" s="14" t="s">
        <v>6886</v>
      </c>
      <c r="D378">
        <v>130</v>
      </c>
      <c r="E378" s="14" t="s">
        <v>3735</v>
      </c>
      <c r="F378" s="14" t="s">
        <v>6887</v>
      </c>
      <c r="G378" s="14">
        <f>timingTable[[#This Row],[FRT_DEC]]-B377</f>
        <v>705</v>
      </c>
      <c r="H3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INFO]]))),H377)</f>
        <v>65</v>
      </c>
      <c r="I3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3604481</v>
      </c>
      <c r="J378" s="14">
        <f>HEX2DEC(RIGHT(timingTable[[#This Row],[FRT_HEX]],MIN(LEN(timingTable[[#This Row],[FRT_HEX]])-2,8)))</f>
        <v>1563822819</v>
      </c>
      <c r="K378" s="14" t="str">
        <f>IF(timingTable[[#This Row],['[TRACECODE']:.1]]=140,"afterTx","")</f>
        <v/>
      </c>
      <c r="L378" s="14" t="str">
        <f t="shared" si="55"/>
        <v/>
      </c>
      <c r="M378" s="14" t="str">
        <f>IF(AND(H378=H377,K377="afterTx",timingTable[[#This Row],['[TRACECODE']:.1]]=6),"dc","")</f>
        <v/>
      </c>
      <c r="N378" s="14" t="str">
        <f t="shared" si="56"/>
        <v/>
      </c>
      <c r="O378" s="14" t="str">
        <f>IF(timingTable[[#This Row],['[TRACECODE']:.1]]=141,"afterRx","")</f>
        <v/>
      </c>
      <c r="P378" s="14" t="str">
        <f t="shared" si="57"/>
        <v>beforeRx</v>
      </c>
      <c r="Q378" s="14" t="str">
        <f t="shared" si="58"/>
        <v/>
      </c>
      <c r="R378" s="14" t="str">
        <f t="shared" si="59"/>
        <v/>
      </c>
      <c r="S378" s="14" t="str">
        <f t="shared" si="60"/>
        <v>EMPTY</v>
      </c>
      <c r="T378" s="14" t="str">
        <f t="shared" si="61"/>
        <v>EMPTY</v>
      </c>
      <c r="U378" s="14" t="str">
        <f t="shared" si="62"/>
        <v>EMPTY</v>
      </c>
      <c r="V378" s="14" t="str">
        <f t="shared" si="63"/>
        <v>EMPTY</v>
      </c>
      <c r="W378" s="14" t="str">
        <f>IF(L378="beforeTx",timingTable[[#This Row],[FRT32_val]]-timingTable[[#This Row],[FRT32_trace]],"EMPTY")</f>
        <v>EMPTY</v>
      </c>
      <c r="X378" s="14" t="str">
        <f t="shared" si="64"/>
        <v>EMPTY</v>
      </c>
      <c r="Y378" s="14" t="str">
        <f t="shared" si="65"/>
        <v>EMPTY</v>
      </c>
      <c r="Z378" s="14">
        <f>IF(AND(P378="beforeRx",O379="afterRx"),J379-timingTable[[#This Row],[FRT32_trace]],"EMPTY")</f>
        <v>152</v>
      </c>
      <c r="AA378" s="14" t="str">
        <f>IF(AND(timingTable[[#This Row],[txEnd]]="txEnd",Q382="rxStart"),I382-timingTable[[#This Row],[FRT32_val]],"EMPTY")</f>
        <v>EMPTY</v>
      </c>
    </row>
    <row r="379" spans="1:27" x14ac:dyDescent="0.25">
      <c r="A379" s="14" t="s">
        <v>2778</v>
      </c>
      <c r="B379">
        <v>1556341984123</v>
      </c>
      <c r="C379" s="14" t="s">
        <v>6888</v>
      </c>
      <c r="D379">
        <v>141</v>
      </c>
      <c r="E379" s="14" t="s">
        <v>1109</v>
      </c>
      <c r="F379" s="14" t="s">
        <v>6889</v>
      </c>
      <c r="G379" s="14">
        <f>timingTable[[#This Row],[FRT_DEC]]-B378</f>
        <v>152</v>
      </c>
      <c r="H3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INFO]]))),H378)</f>
        <v>65</v>
      </c>
      <c r="I37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9" s="14">
        <f>HEX2DEC(RIGHT(timingTable[[#This Row],[FRT_HEX]],MIN(LEN(timingTable[[#This Row],[FRT_HEX]])-2,8)))</f>
        <v>1563822971</v>
      </c>
      <c r="K379" s="14" t="str">
        <f>IF(timingTable[[#This Row],['[TRACECODE']:.1]]=140,"afterTx","")</f>
        <v/>
      </c>
      <c r="L379" s="14" t="str">
        <f t="shared" si="55"/>
        <v/>
      </c>
      <c r="M379" s="14" t="str">
        <f>IF(AND(H379=H378,K378="afterTx",timingTable[[#This Row],['[TRACECODE']:.1]]=6),"dc","")</f>
        <v/>
      </c>
      <c r="N379" s="14" t="str">
        <f t="shared" si="56"/>
        <v/>
      </c>
      <c r="O379" s="14" t="str">
        <f>IF(timingTable[[#This Row],['[TRACECODE']:.1]]=141,"afterRx","")</f>
        <v>afterRx</v>
      </c>
      <c r="P379" s="14" t="str">
        <f t="shared" si="57"/>
        <v/>
      </c>
      <c r="Q379" s="14" t="str">
        <f t="shared" si="58"/>
        <v/>
      </c>
      <c r="R379" s="14" t="str">
        <f t="shared" si="59"/>
        <v/>
      </c>
      <c r="S379" s="14" t="str">
        <f t="shared" si="60"/>
        <v>EMPTY</v>
      </c>
      <c r="T379" s="14" t="str">
        <f t="shared" si="61"/>
        <v>EMPTY</v>
      </c>
      <c r="U379" s="14" t="str">
        <f t="shared" si="62"/>
        <v>EMPTY</v>
      </c>
      <c r="V379" s="14" t="str">
        <f t="shared" si="63"/>
        <v>EMPTY</v>
      </c>
      <c r="W379" s="14" t="str">
        <f>IF(L379="beforeTx",timingTable[[#This Row],[FRT32_val]]-timingTable[[#This Row],[FRT32_trace]],"EMPTY")</f>
        <v>EMPTY</v>
      </c>
      <c r="X379" s="14" t="str">
        <f t="shared" si="64"/>
        <v>EMPTY</v>
      </c>
      <c r="Y379" s="14" t="str">
        <f t="shared" si="65"/>
        <v>EMPTY</v>
      </c>
      <c r="Z379" s="14" t="str">
        <f>IF(AND(P379="beforeRx",O380="afterRx"),J380-timingTable[[#This Row],[FRT32_trace]],"EMPTY")</f>
        <v>EMPTY</v>
      </c>
      <c r="AA379" s="14" t="str">
        <f>IF(AND(timingTable[[#This Row],[txEnd]]="txEnd",Q383="rxStart"),I383-timingTable[[#This Row],[FRT32_val]],"EMPTY")</f>
        <v>EMPTY</v>
      </c>
    </row>
    <row r="380" spans="1:27" x14ac:dyDescent="0.25">
      <c r="A380" s="14" t="s">
        <v>2780</v>
      </c>
      <c r="B380">
        <v>1556341985189</v>
      </c>
      <c r="C380" s="14" t="s">
        <v>6891</v>
      </c>
      <c r="D380">
        <v>123</v>
      </c>
      <c r="E380" s="14" t="s">
        <v>7969</v>
      </c>
      <c r="F380" s="14" t="s">
        <v>6892</v>
      </c>
      <c r="G380" s="14">
        <f>timingTable[[#This Row],[FRT_DEC]]-B379</f>
        <v>1066</v>
      </c>
      <c r="H3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INFO]]))),H379)</f>
        <v>65</v>
      </c>
      <c r="I3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1563823737</v>
      </c>
      <c r="J380" s="14">
        <f>HEX2DEC(RIGHT(timingTable[[#This Row],[FRT_HEX]],MIN(LEN(timingTable[[#This Row],[FRT_HEX]])-2,8)))</f>
        <v>1563824037</v>
      </c>
      <c r="K380" s="14" t="str">
        <f>IF(timingTable[[#This Row],['[TRACECODE']:.1]]=140,"afterTx","")</f>
        <v/>
      </c>
      <c r="L380" s="14" t="str">
        <f t="shared" si="55"/>
        <v/>
      </c>
      <c r="M380" s="14" t="str">
        <f>IF(AND(H380=H379,K379="afterTx",timingTable[[#This Row],['[TRACECODE']:.1]]=6),"dc","")</f>
        <v/>
      </c>
      <c r="N380" s="14" t="str">
        <f t="shared" si="56"/>
        <v/>
      </c>
      <c r="O380" s="14" t="str">
        <f>IF(timingTable[[#This Row],['[TRACECODE']:.1]]=141,"afterRx","")</f>
        <v/>
      </c>
      <c r="P380" s="14" t="str">
        <f t="shared" si="57"/>
        <v/>
      </c>
      <c r="Q380" s="14" t="str">
        <f t="shared" si="58"/>
        <v>rxStart</v>
      </c>
      <c r="R380" s="14" t="str">
        <f t="shared" si="59"/>
        <v/>
      </c>
      <c r="S380" s="14" t="str">
        <f t="shared" si="60"/>
        <v>EMPTY</v>
      </c>
      <c r="T380" s="14" t="str">
        <f t="shared" si="61"/>
        <v>EMPTY</v>
      </c>
      <c r="U380" s="14" t="str">
        <f t="shared" si="62"/>
        <v>EMPTY</v>
      </c>
      <c r="V380" s="14" t="str">
        <f t="shared" si="63"/>
        <v>EMPTY</v>
      </c>
      <c r="W380" s="14" t="str">
        <f>IF(L380="beforeTx",timingTable[[#This Row],[FRT32_val]]-timingTable[[#This Row],[FRT32_trace]],"EMPTY")</f>
        <v>EMPTY</v>
      </c>
      <c r="X380" s="14" t="str">
        <f t="shared" si="64"/>
        <v>EMPTY</v>
      </c>
      <c r="Y380" s="14" t="str">
        <f t="shared" si="65"/>
        <v>EMPTY</v>
      </c>
      <c r="Z380" s="14" t="str">
        <f>IF(AND(P380="beforeRx",O381="afterRx"),J381-timingTable[[#This Row],[FRT32_trace]],"EMPTY")</f>
        <v>EMPTY</v>
      </c>
      <c r="AA380" s="14" t="str">
        <f>IF(AND(timingTable[[#This Row],[txEnd]]="txEnd",Q384="rxStart"),I384-timingTable[[#This Row],[FRT32_val]],"EMPTY")</f>
        <v>EMPTY</v>
      </c>
    </row>
    <row r="381" spans="1:27" x14ac:dyDescent="0.25">
      <c r="A381" s="14" t="s">
        <v>2781</v>
      </c>
      <c r="B381">
        <v>1556341985191</v>
      </c>
      <c r="C381" s="14" t="s">
        <v>6893</v>
      </c>
      <c r="D381">
        <v>123</v>
      </c>
      <c r="E381" s="14" t="s">
        <v>7969</v>
      </c>
      <c r="F381" s="14" t="s">
        <v>3982</v>
      </c>
      <c r="G381" s="14">
        <f>timingTable[[#This Row],[FRT_DEC]]-B380</f>
        <v>2</v>
      </c>
      <c r="H3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INFO]]))),H380)</f>
        <v>65</v>
      </c>
      <c r="I3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81" s="14">
        <f>HEX2DEC(RIGHT(timingTable[[#This Row],[FRT_HEX]],MIN(LEN(timingTable[[#This Row],[FRT_HEX]])-2,8)))</f>
        <v>1563824039</v>
      </c>
      <c r="K381" s="14" t="str">
        <f>IF(timingTable[[#This Row],['[TRACECODE']:.1]]=140,"afterTx","")</f>
        <v/>
      </c>
      <c r="L381" s="14" t="str">
        <f t="shared" si="55"/>
        <v/>
      </c>
      <c r="M381" s="14" t="str">
        <f>IF(AND(H381=H380,K380="afterTx",timingTable[[#This Row],['[TRACECODE']:.1]]=6),"dc","")</f>
        <v/>
      </c>
      <c r="N381" s="14" t="str">
        <f t="shared" si="56"/>
        <v/>
      </c>
      <c r="O381" s="14" t="str">
        <f>IF(timingTable[[#This Row],['[TRACECODE']:.1]]=141,"afterRx","")</f>
        <v/>
      </c>
      <c r="P381" s="14" t="str">
        <f t="shared" si="57"/>
        <v/>
      </c>
      <c r="Q381" s="14" t="str">
        <f t="shared" si="58"/>
        <v/>
      </c>
      <c r="R381" s="14" t="str">
        <f t="shared" si="59"/>
        <v/>
      </c>
      <c r="S381" s="14" t="str">
        <f t="shared" si="60"/>
        <v>EMPTY</v>
      </c>
      <c r="T381" s="14" t="str">
        <f t="shared" si="61"/>
        <v>EMPTY</v>
      </c>
      <c r="U381" s="14" t="str">
        <f t="shared" si="62"/>
        <v>EMPTY</v>
      </c>
      <c r="V381" s="14" t="str">
        <f t="shared" si="63"/>
        <v>EMPTY</v>
      </c>
      <c r="W381" s="14" t="str">
        <f>IF(L381="beforeTx",timingTable[[#This Row],[FRT32_val]]-timingTable[[#This Row],[FRT32_trace]],"EMPTY")</f>
        <v>EMPTY</v>
      </c>
      <c r="X381" s="14" t="str">
        <f t="shared" si="64"/>
        <v>EMPTY</v>
      </c>
      <c r="Y381" s="14" t="str">
        <f t="shared" si="65"/>
        <v>EMPTY</v>
      </c>
      <c r="Z381" s="14" t="str">
        <f>IF(AND(P381="beforeRx",O382="afterRx"),J382-timingTable[[#This Row],[FRT32_trace]],"EMPTY")</f>
        <v>EMPTY</v>
      </c>
      <c r="AA381" s="14" t="str">
        <f>IF(AND(timingTable[[#This Row],[txEnd]]="txEnd",Q385="rxStart"),I385-timingTable[[#This Row],[FRT32_val]],"EMPTY")</f>
        <v>EMPTY</v>
      </c>
    </row>
    <row r="382" spans="1:27" x14ac:dyDescent="0.25">
      <c r="A382" s="14" t="s">
        <v>2804</v>
      </c>
      <c r="B382">
        <v>1556341986636</v>
      </c>
      <c r="C382" s="14" t="s">
        <v>6916</v>
      </c>
      <c r="D382">
        <v>124</v>
      </c>
      <c r="E382" s="14" t="s">
        <v>7970</v>
      </c>
      <c r="F382" s="14" t="s">
        <v>6917</v>
      </c>
      <c r="G382" s="14">
        <f>timingTable[[#This Row],[FRT_DEC]]-B381</f>
        <v>1445</v>
      </c>
      <c r="H3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INFO]]))),H381)</f>
        <v>65</v>
      </c>
      <c r="I3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1563825417</v>
      </c>
      <c r="J382" s="14">
        <f>HEX2DEC(RIGHT(timingTable[[#This Row],[FRT_HEX]],MIN(LEN(timingTable[[#This Row],[FRT_HEX]])-2,8)))</f>
        <v>1563825484</v>
      </c>
      <c r="K382" s="14" t="str">
        <f>IF(timingTable[[#This Row],['[TRACECODE']:.1]]=140,"afterTx","")</f>
        <v/>
      </c>
      <c r="L382" s="14" t="str">
        <f t="shared" si="55"/>
        <v/>
      </c>
      <c r="M382" s="14" t="str">
        <f>IF(AND(H382=H381,K381="afterTx",timingTable[[#This Row],['[TRACECODE']:.1]]=6),"dc","")</f>
        <v/>
      </c>
      <c r="N382" s="14" t="str">
        <f t="shared" si="56"/>
        <v/>
      </c>
      <c r="O382" s="14" t="str">
        <f>IF(timingTable[[#This Row],['[TRACECODE']:.1]]=141,"afterRx","")</f>
        <v/>
      </c>
      <c r="P382" s="14" t="str">
        <f t="shared" si="57"/>
        <v/>
      </c>
      <c r="Q382" s="14" t="str">
        <f t="shared" si="58"/>
        <v/>
      </c>
      <c r="R382" s="14" t="str">
        <f t="shared" si="59"/>
        <v>rxEnd</v>
      </c>
      <c r="S382" s="14" t="str">
        <f t="shared" si="60"/>
        <v>EMPTY</v>
      </c>
      <c r="T382" s="14" t="str">
        <f t="shared" si="61"/>
        <v>EMPTY</v>
      </c>
      <c r="U382" s="14">
        <f t="shared" si="62"/>
        <v>1000</v>
      </c>
      <c r="V382" s="14">
        <f t="shared" si="63"/>
        <v>1721</v>
      </c>
      <c r="W382" s="14" t="str">
        <f>IF(L382="beforeTx",timingTable[[#This Row],[FRT32_val]]-timingTable[[#This Row],[FRT32_trace]],"EMPTY")</f>
        <v>EMPTY</v>
      </c>
      <c r="X382" s="14" t="str">
        <f t="shared" si="64"/>
        <v>EMPTY</v>
      </c>
      <c r="Y382" s="14">
        <f t="shared" si="65"/>
        <v>212</v>
      </c>
      <c r="Z382" s="14" t="str">
        <f>IF(AND(P382="beforeRx",O383="afterRx"),J383-timingTable[[#This Row],[FRT32_trace]],"EMPTY")</f>
        <v>EMPTY</v>
      </c>
      <c r="AA382" s="14" t="str">
        <f>IF(AND(timingTable[[#This Row],[txEnd]]="txEnd",Q386="rxStart"),I386-timingTable[[#This Row],[FRT32_val]],"EMPTY")</f>
        <v>EMPTY</v>
      </c>
    </row>
    <row r="383" spans="1:27" x14ac:dyDescent="0.25">
      <c r="A383" s="14" t="s">
        <v>2805</v>
      </c>
      <c r="B383">
        <v>1556341986638</v>
      </c>
      <c r="C383" s="14" t="s">
        <v>6918</v>
      </c>
      <c r="D383">
        <v>124</v>
      </c>
      <c r="E383" s="14" t="s">
        <v>7970</v>
      </c>
      <c r="F383" s="14" t="s">
        <v>3983</v>
      </c>
      <c r="G383" s="14">
        <f>timingTable[[#This Row],[FRT_DEC]]-B382</f>
        <v>2</v>
      </c>
      <c r="H3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INFO]]))),H382)</f>
        <v>65</v>
      </c>
      <c r="I3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83" s="14">
        <f>HEX2DEC(RIGHT(timingTable[[#This Row],[FRT_HEX]],MIN(LEN(timingTable[[#This Row],[FRT_HEX]])-2,8)))</f>
        <v>1563825486</v>
      </c>
      <c r="K383" s="14" t="str">
        <f>IF(timingTable[[#This Row],['[TRACECODE']:.1]]=140,"afterTx","")</f>
        <v/>
      </c>
      <c r="L383" s="14" t="str">
        <f t="shared" si="55"/>
        <v/>
      </c>
      <c r="M383" s="14" t="str">
        <f>IF(AND(H383=H382,K382="afterTx",timingTable[[#This Row],['[TRACECODE']:.1]]=6),"dc","")</f>
        <v/>
      </c>
      <c r="N383" s="14" t="str">
        <f t="shared" si="56"/>
        <v/>
      </c>
      <c r="O383" s="14" t="str">
        <f>IF(timingTable[[#This Row],['[TRACECODE']:.1]]=141,"afterRx","")</f>
        <v/>
      </c>
      <c r="P383" s="14" t="str">
        <f t="shared" si="57"/>
        <v/>
      </c>
      <c r="Q383" s="14" t="str">
        <f t="shared" si="58"/>
        <v/>
      </c>
      <c r="R383" s="14" t="str">
        <f t="shared" si="59"/>
        <v/>
      </c>
      <c r="S383" s="14" t="str">
        <f t="shared" si="60"/>
        <v>EMPTY</v>
      </c>
      <c r="T383" s="14" t="str">
        <f t="shared" si="61"/>
        <v>EMPTY</v>
      </c>
      <c r="U383" s="14" t="str">
        <f t="shared" si="62"/>
        <v>EMPTY</v>
      </c>
      <c r="V383" s="14" t="str">
        <f t="shared" si="63"/>
        <v>EMPTY</v>
      </c>
      <c r="W383" s="14" t="str">
        <f>IF(L383="beforeTx",timingTable[[#This Row],[FRT32_val]]-timingTable[[#This Row],[FRT32_trace]],"EMPTY")</f>
        <v>EMPTY</v>
      </c>
      <c r="X383" s="14" t="str">
        <f t="shared" si="64"/>
        <v>EMPTY</v>
      </c>
      <c r="Y383" s="14" t="str">
        <f t="shared" si="65"/>
        <v>EMPTY</v>
      </c>
      <c r="Z383" s="14" t="str">
        <f>IF(AND(P383="beforeRx",O384="afterRx"),J384-timingTable[[#This Row],[FRT32_trace]],"EMPTY")</f>
        <v>EMPTY</v>
      </c>
      <c r="AA383" s="14" t="str">
        <f>IF(AND(timingTable[[#This Row],[txEnd]]="txEnd",Q387="rxStart"),I387-timingTable[[#This Row],[FRT32_val]],"EMPTY")</f>
        <v>EMPTY</v>
      </c>
    </row>
    <row r="384" spans="1:27" x14ac:dyDescent="0.25">
      <c r="A384" s="14" t="s">
        <v>2815</v>
      </c>
      <c r="B384">
        <v>1556341986781</v>
      </c>
      <c r="C384" s="14" t="s">
        <v>6929</v>
      </c>
      <c r="D384">
        <v>129</v>
      </c>
      <c r="E384" s="14" t="s">
        <v>3734</v>
      </c>
      <c r="F384" s="14" t="s">
        <v>6930</v>
      </c>
      <c r="G384" s="14">
        <f>timingTable[[#This Row],[FRT_DEC]]-B383</f>
        <v>143</v>
      </c>
      <c r="H3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INFO]]))),H383)</f>
        <v>65</v>
      </c>
      <c r="I3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1563826417</v>
      </c>
      <c r="J384" s="14">
        <f>HEX2DEC(RIGHT(timingTable[[#This Row],[FRT_HEX]],MIN(LEN(timingTable[[#This Row],[FRT_HEX]])-2,8)))</f>
        <v>1563825629</v>
      </c>
      <c r="K384" s="14" t="str">
        <f>IF(timingTable[[#This Row],['[TRACECODE']:.1]]=140,"afterTx","")</f>
        <v/>
      </c>
      <c r="L384" s="14" t="str">
        <f t="shared" si="55"/>
        <v>beforeTx</v>
      </c>
      <c r="M384" s="14" t="str">
        <f>IF(AND(H384=H383,K383="afterTx",timingTable[[#This Row],['[TRACECODE']:.1]]=6),"dc","")</f>
        <v/>
      </c>
      <c r="N384" s="14" t="str">
        <f t="shared" si="56"/>
        <v/>
      </c>
      <c r="O384" s="14" t="str">
        <f>IF(timingTable[[#This Row],['[TRACECODE']:.1]]=141,"afterRx","")</f>
        <v/>
      </c>
      <c r="P384" s="14" t="str">
        <f t="shared" si="57"/>
        <v/>
      </c>
      <c r="Q384" s="14" t="str">
        <f t="shared" si="58"/>
        <v/>
      </c>
      <c r="R384" s="14" t="str">
        <f t="shared" si="59"/>
        <v/>
      </c>
      <c r="S384" s="14">
        <f t="shared" si="60"/>
        <v>721</v>
      </c>
      <c r="T384" s="14" t="str">
        <f t="shared" si="61"/>
        <v>EMPTY</v>
      </c>
      <c r="U384" s="14" t="str">
        <f t="shared" si="62"/>
        <v>EMPTY</v>
      </c>
      <c r="V384" s="14" t="str">
        <f t="shared" si="63"/>
        <v>EMPTY</v>
      </c>
      <c r="W384" s="14">
        <f>IF(L384="beforeTx",timingTable[[#This Row],[FRT32_val]]-timingTable[[#This Row],[FRT32_trace]],"EMPTY")</f>
        <v>788</v>
      </c>
      <c r="X384" s="14">
        <f t="shared" si="64"/>
        <v>806</v>
      </c>
      <c r="Y384" s="14" t="str">
        <f t="shared" si="65"/>
        <v>EMPTY</v>
      </c>
      <c r="Z384" s="14" t="str">
        <f>IF(AND(P384="beforeRx",O385="afterRx"),J385-timingTable[[#This Row],[FRT32_trace]],"EMPTY")</f>
        <v>EMPTY</v>
      </c>
      <c r="AA384" s="14" t="str">
        <f>IF(AND(timingTable[[#This Row],[txEnd]]="txEnd",Q388="rxStart"),I388-timingTable[[#This Row],[FRT32_val]],"EMPTY")</f>
        <v>EMPTY</v>
      </c>
    </row>
    <row r="385" spans="1:27" x14ac:dyDescent="0.25">
      <c r="A385" s="14" t="s">
        <v>2816</v>
      </c>
      <c r="B385">
        <v>1556341986785</v>
      </c>
      <c r="C385" s="14" t="s">
        <v>6931</v>
      </c>
      <c r="D385">
        <v>129</v>
      </c>
      <c r="E385" s="14" t="s">
        <v>3734</v>
      </c>
      <c r="F385" s="14" t="s">
        <v>3986</v>
      </c>
      <c r="G385" s="14">
        <f>timingTable[[#This Row],[FRT_DEC]]-B384</f>
        <v>4</v>
      </c>
      <c r="H3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INFO]]))),H384)</f>
        <v>65</v>
      </c>
      <c r="I3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85" s="14">
        <f>HEX2DEC(RIGHT(timingTable[[#This Row],[FRT_HEX]],MIN(LEN(timingTable[[#This Row],[FRT_HEX]])-2,8)))</f>
        <v>1563825633</v>
      </c>
      <c r="K385" s="14" t="str">
        <f>IF(timingTable[[#This Row],['[TRACECODE']:.1]]=140,"afterTx","")</f>
        <v/>
      </c>
      <c r="L385" s="14" t="str">
        <f t="shared" si="55"/>
        <v/>
      </c>
      <c r="M385" s="14" t="str">
        <f>IF(AND(H385=H384,K384="afterTx",timingTable[[#This Row],['[TRACECODE']:.1]]=6),"dc","")</f>
        <v/>
      </c>
      <c r="N385" s="14" t="str">
        <f t="shared" si="56"/>
        <v/>
      </c>
      <c r="O385" s="14" t="str">
        <f>IF(timingTable[[#This Row],['[TRACECODE']:.1]]=141,"afterRx","")</f>
        <v/>
      </c>
      <c r="P385" s="14" t="str">
        <f t="shared" si="57"/>
        <v/>
      </c>
      <c r="Q385" s="14" t="str">
        <f t="shared" si="58"/>
        <v/>
      </c>
      <c r="R385" s="14" t="str">
        <f t="shared" si="59"/>
        <v/>
      </c>
      <c r="S385" s="14" t="str">
        <f t="shared" si="60"/>
        <v>EMPTY</v>
      </c>
      <c r="T385" s="14" t="str">
        <f t="shared" si="61"/>
        <v>EMPTY</v>
      </c>
      <c r="U385" s="14" t="str">
        <f t="shared" si="62"/>
        <v>EMPTY</v>
      </c>
      <c r="V385" s="14" t="str">
        <f t="shared" si="63"/>
        <v>EMPTY</v>
      </c>
      <c r="W385" s="14" t="str">
        <f>IF(L385="beforeTx",timingTable[[#This Row],[FRT32_val]]-timingTable[[#This Row],[FRT32_trace]],"EMPTY")</f>
        <v>EMPTY</v>
      </c>
      <c r="X385" s="14" t="str">
        <f t="shared" si="64"/>
        <v>EMPTY</v>
      </c>
      <c r="Y385" s="14" t="str">
        <f t="shared" si="65"/>
        <v>EMPTY</v>
      </c>
      <c r="Z385" s="14" t="str">
        <f>IF(AND(P385="beforeRx",O386="afterRx"),J386-timingTable[[#This Row],[FRT32_trace]],"EMPTY")</f>
        <v>EMPTY</v>
      </c>
      <c r="AA385" s="14" t="str">
        <f>IF(AND(timingTable[[#This Row],[txEnd]]="txEnd",Q389="rxStart"),I389-timingTable[[#This Row],[FRT32_val]],"EMPTY")</f>
        <v>EMPTY</v>
      </c>
    </row>
    <row r="386" spans="1:27" x14ac:dyDescent="0.25">
      <c r="A386" s="14" t="s">
        <v>2817</v>
      </c>
      <c r="B386">
        <v>1556341987587</v>
      </c>
      <c r="C386" s="14" t="s">
        <v>6932</v>
      </c>
      <c r="D386">
        <v>140</v>
      </c>
      <c r="E386" s="14" t="s">
        <v>1107</v>
      </c>
      <c r="F386" s="14" t="s">
        <v>6869</v>
      </c>
      <c r="G386" s="14">
        <f>timingTable[[#This Row],[FRT_DEC]]-B385</f>
        <v>802</v>
      </c>
      <c r="H3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INFO]]))),H385)</f>
        <v>65</v>
      </c>
      <c r="I38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86" s="14">
        <f>HEX2DEC(RIGHT(timingTable[[#This Row],[FRT_HEX]],MIN(LEN(timingTable[[#This Row],[FRT_HEX]])-2,8)))</f>
        <v>1563826435</v>
      </c>
      <c r="K386" s="14" t="str">
        <f>IF(timingTable[[#This Row],['[TRACECODE']:.1]]=140,"afterTx","")</f>
        <v>afterTx</v>
      </c>
      <c r="L386" s="14" t="str">
        <f t="shared" si="55"/>
        <v/>
      </c>
      <c r="M386" s="14" t="str">
        <f>IF(AND(H386=H385,K385="afterTx",timingTable[[#This Row],['[TRACECODE']:.1]]=6),"dc","")</f>
        <v/>
      </c>
      <c r="N386" s="14" t="str">
        <f t="shared" si="56"/>
        <v/>
      </c>
      <c r="O386" s="14" t="str">
        <f>IF(timingTable[[#This Row],['[TRACECODE']:.1]]=141,"afterRx","")</f>
        <v/>
      </c>
      <c r="P386" s="14" t="str">
        <f t="shared" si="57"/>
        <v/>
      </c>
      <c r="Q386" s="14" t="str">
        <f t="shared" si="58"/>
        <v/>
      </c>
      <c r="R386" s="14" t="str">
        <f t="shared" si="59"/>
        <v/>
      </c>
      <c r="S386" s="14" t="str">
        <f t="shared" si="60"/>
        <v>EMPTY</v>
      </c>
      <c r="T386" s="14" t="str">
        <f t="shared" si="61"/>
        <v>EMPTY</v>
      </c>
      <c r="U386" s="14" t="str">
        <f t="shared" si="62"/>
        <v>EMPTY</v>
      </c>
      <c r="V386" s="14" t="str">
        <f t="shared" si="63"/>
        <v>EMPTY</v>
      </c>
      <c r="W386" s="14" t="str">
        <f>IF(L386="beforeTx",timingTable[[#This Row],[FRT32_val]]-timingTable[[#This Row],[FRT32_trace]],"EMPTY")</f>
        <v>EMPTY</v>
      </c>
      <c r="X386" s="14" t="str">
        <f t="shared" si="64"/>
        <v>EMPTY</v>
      </c>
      <c r="Y386" s="14" t="str">
        <f t="shared" si="65"/>
        <v>EMPTY</v>
      </c>
      <c r="Z386" s="14" t="str">
        <f>IF(AND(P386="beforeRx",O387="afterRx"),J387-timingTable[[#This Row],[FRT32_trace]],"EMPTY")</f>
        <v>EMPTY</v>
      </c>
      <c r="AA386" s="14" t="str">
        <f>IF(AND(timingTable[[#This Row],[txEnd]]="txEnd",Q390="rxStart"),I390-timingTable[[#This Row],[FRT32_val]],"EMPTY")</f>
        <v>EMPTY</v>
      </c>
    </row>
    <row r="387" spans="1:27" x14ac:dyDescent="0.25">
      <c r="A387" s="14" t="s">
        <v>2829</v>
      </c>
      <c r="B387">
        <v>1556342000997</v>
      </c>
      <c r="C387" s="14" t="s">
        <v>6944</v>
      </c>
      <c r="D387">
        <v>6</v>
      </c>
      <c r="E387" s="14" t="s">
        <v>1108</v>
      </c>
      <c r="F387" s="14" t="s">
        <v>6945</v>
      </c>
      <c r="G387" s="14">
        <f>timingTable[[#This Row],[FRT_DEC]]-B386</f>
        <v>13410</v>
      </c>
      <c r="H3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INFO]]))),H386)</f>
        <v>65</v>
      </c>
      <c r="I3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1563827138</v>
      </c>
      <c r="J387" s="14">
        <f>HEX2DEC(RIGHT(timingTable[[#This Row],[FRT_HEX]],MIN(LEN(timingTable[[#This Row],[FRT_HEX]])-2,8)))</f>
        <v>1563839845</v>
      </c>
      <c r="K387" s="14" t="str">
        <f>IF(timingTable[[#This Row],['[TRACECODE']:.1]]=140,"afterTx","")</f>
        <v/>
      </c>
      <c r="L387" s="14" t="str">
        <f t="shared" si="55"/>
        <v/>
      </c>
      <c r="M387" s="14" t="str">
        <f>IF(AND(H387=H386,K386="afterTx",timingTable[[#This Row],['[TRACECODE']:.1]]=6),"dc","")</f>
        <v>dc</v>
      </c>
      <c r="N387" s="14" t="str">
        <f t="shared" si="56"/>
        <v/>
      </c>
      <c r="O387" s="14" t="str">
        <f>IF(timingTable[[#This Row],['[TRACECODE']:.1]]=141,"afterRx","")</f>
        <v/>
      </c>
      <c r="P387" s="14" t="str">
        <f t="shared" si="57"/>
        <v/>
      </c>
      <c r="Q387" s="14" t="str">
        <f t="shared" si="58"/>
        <v/>
      </c>
      <c r="R387" s="14" t="str">
        <f t="shared" si="59"/>
        <v/>
      </c>
      <c r="S387" s="14" t="str">
        <f t="shared" si="60"/>
        <v>EMPTY</v>
      </c>
      <c r="T387" s="14" t="str">
        <f t="shared" si="61"/>
        <v>EMPTY</v>
      </c>
      <c r="U387" s="14" t="str">
        <f t="shared" si="62"/>
        <v>EMPTY</v>
      </c>
      <c r="V387" s="14" t="str">
        <f t="shared" si="63"/>
        <v>EMPTY</v>
      </c>
      <c r="W387" s="14" t="str">
        <f>IF(L387="beforeTx",timingTable[[#This Row],[FRT32_val]]-timingTable[[#This Row],[FRT32_trace]],"EMPTY")</f>
        <v>EMPTY</v>
      </c>
      <c r="X387" s="14" t="str">
        <f t="shared" si="64"/>
        <v>EMPTY</v>
      </c>
      <c r="Y387" s="14" t="str">
        <f t="shared" si="65"/>
        <v>EMPTY</v>
      </c>
      <c r="Z387" s="14" t="str">
        <f>IF(AND(P387="beforeRx",O388="afterRx"),J388-timingTable[[#This Row],[FRT32_trace]],"EMPTY")</f>
        <v>EMPTY</v>
      </c>
      <c r="AA387" s="14" t="str">
        <f>IF(AND(timingTable[[#This Row],[txEnd]]="txEnd",Q391="rxStart"),I391-timingTable[[#This Row],[FRT32_val]],"EMPTY")</f>
        <v>EMPTY</v>
      </c>
    </row>
    <row r="388" spans="1:27" x14ac:dyDescent="0.25">
      <c r="A388" s="14" t="s">
        <v>2830</v>
      </c>
      <c r="B388">
        <v>1556342001000</v>
      </c>
      <c r="C388" s="14" t="s">
        <v>6946</v>
      </c>
      <c r="D388">
        <v>6</v>
      </c>
      <c r="E388" s="14" t="s">
        <v>1108</v>
      </c>
      <c r="F388" s="14" t="s">
        <v>3987</v>
      </c>
      <c r="G388" s="14">
        <f>timingTable[[#This Row],[FRT_DEC]]-B387</f>
        <v>3</v>
      </c>
      <c r="H3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INFO]]))),H387)</f>
        <v>65</v>
      </c>
      <c r="I3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88" s="14">
        <f>HEX2DEC(RIGHT(timingTable[[#This Row],[FRT_HEX]],MIN(LEN(timingTable[[#This Row],[FRT_HEX]])-2,8)))</f>
        <v>1563839848</v>
      </c>
      <c r="K388" s="14" t="str">
        <f>IF(timingTable[[#This Row],['[TRACECODE']:.1]]=140,"afterTx","")</f>
        <v/>
      </c>
      <c r="L388" s="14" t="str">
        <f t="shared" si="55"/>
        <v/>
      </c>
      <c r="M388" s="14" t="str">
        <f>IF(AND(H388=H387,K387="afterTx",timingTable[[#This Row],['[TRACECODE']:.1]]=6),"dc","")</f>
        <v/>
      </c>
      <c r="N388" s="14" t="str">
        <f t="shared" si="56"/>
        <v/>
      </c>
      <c r="O388" s="14" t="str">
        <f>IF(timingTable[[#This Row],['[TRACECODE']:.1]]=141,"afterRx","")</f>
        <v/>
      </c>
      <c r="P388" s="14" t="str">
        <f t="shared" si="57"/>
        <v/>
      </c>
      <c r="Q388" s="14" t="str">
        <f t="shared" si="58"/>
        <v/>
      </c>
      <c r="R388" s="14" t="str">
        <f t="shared" si="59"/>
        <v/>
      </c>
      <c r="S388" s="14" t="str">
        <f t="shared" si="60"/>
        <v>EMPTY</v>
      </c>
      <c r="T388" s="14" t="str">
        <f t="shared" si="61"/>
        <v>EMPTY</v>
      </c>
      <c r="U388" s="14" t="str">
        <f t="shared" si="62"/>
        <v>EMPTY</v>
      </c>
      <c r="V388" s="14" t="str">
        <f t="shared" si="63"/>
        <v>EMPTY</v>
      </c>
      <c r="W388" s="14" t="str">
        <f>IF(L388="beforeTx",timingTable[[#This Row],[FRT32_val]]-timingTable[[#This Row],[FRT32_trace]],"EMPTY")</f>
        <v>EMPTY</v>
      </c>
      <c r="X388" s="14" t="str">
        <f t="shared" si="64"/>
        <v>EMPTY</v>
      </c>
      <c r="Y388" s="14" t="str">
        <f t="shared" si="65"/>
        <v>EMPTY</v>
      </c>
      <c r="Z388" s="14" t="str">
        <f>IF(AND(P388="beforeRx",O389="afterRx"),J389-timingTable[[#This Row],[FRT32_trace]],"EMPTY")</f>
        <v>EMPTY</v>
      </c>
      <c r="AA388" s="14" t="str">
        <f>IF(AND(timingTable[[#This Row],[txEnd]]="txEnd",Q392="rxStart"),I392-timingTable[[#This Row],[FRT32_val]],"EMPTY")</f>
        <v>EMPTY</v>
      </c>
    </row>
    <row r="389" spans="1:27" x14ac:dyDescent="0.25">
      <c r="A389" s="14" t="s">
        <v>2831</v>
      </c>
      <c r="B389">
        <v>1556342001003</v>
      </c>
      <c r="C389" s="14" t="s">
        <v>6947</v>
      </c>
      <c r="D389">
        <v>122</v>
      </c>
      <c r="E389" s="14" t="s">
        <v>7968</v>
      </c>
      <c r="F389" s="14" t="s">
        <v>6948</v>
      </c>
      <c r="G389" s="14">
        <f>timingTable[[#This Row],[FRT_DEC]]-B388</f>
        <v>3</v>
      </c>
      <c r="H3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INFO]]))),H388)</f>
        <v>65</v>
      </c>
      <c r="I3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1563839788</v>
      </c>
      <c r="J389" s="14">
        <f>HEX2DEC(RIGHT(timingTable[[#This Row],[FRT_HEX]],MIN(LEN(timingTable[[#This Row],[FRT_HEX]])-2,8)))</f>
        <v>1563839851</v>
      </c>
      <c r="K389" s="14" t="str">
        <f>IF(timingTable[[#This Row],['[TRACECODE']:.1]]=140,"afterTx","")</f>
        <v/>
      </c>
      <c r="L389" s="14" t="str">
        <f t="shared" ref="L389:L452" si="66">IF(AND(H391=H389,K391="afterTx"),"beforeTx","")</f>
        <v/>
      </c>
      <c r="M389" s="14" t="str">
        <f>IF(AND(H389=H388,K388="afterTx",timingTable[[#This Row],['[TRACECODE']:.1]]=6),"dc","")</f>
        <v/>
      </c>
      <c r="N389" s="14" t="str">
        <f t="shared" ref="N389:N452" si="67">IF(AND(H389=H387,M387="dc"),"txEnd","")</f>
        <v>txEnd</v>
      </c>
      <c r="O389" s="14" t="str">
        <f>IF(timingTable[[#This Row],['[TRACECODE']:.1]]=141,"afterRx","")</f>
        <v/>
      </c>
      <c r="P389" s="14" t="str">
        <f t="shared" ref="P389:P452" si="68">IF(AND(H389=H390,O390="afterRx"),"beforeRx","")</f>
        <v/>
      </c>
      <c r="Q389" s="14" t="str">
        <f t="shared" ref="Q389:Q452" si="69">IF(AND(H389=H388,O388="afterRx"),"rxStart","")</f>
        <v/>
      </c>
      <c r="R389" s="14" t="str">
        <f t="shared" ref="R389:R452" si="70">IF(AND(H389=H387,Q387="rxStart"),"rxEnd","")</f>
        <v/>
      </c>
      <c r="S389" s="14" t="str">
        <f t="shared" ref="S389:S452" si="71">IF(AND(H392=H389,M392="dc",L389="beforeTx"),I392-I389,"EMPTY")</f>
        <v>EMPTY</v>
      </c>
      <c r="T389" s="14">
        <f t="shared" ref="T389:T452" si="72">IF(AND(N389="txEnd",P391="beforeRx",O392="afterRx"),J392-I389,"EMPTY")</f>
        <v>568</v>
      </c>
      <c r="U389" s="14" t="str">
        <f t="shared" ref="U389:U452" si="73">IF(AND(L391="beforeTx",R389="rxEnd",H391=H389),I391-I389,"EMPTY")</f>
        <v>EMPTY</v>
      </c>
      <c r="V389" s="14" t="str">
        <f t="shared" ref="V389:V452" si="74">IF(AND(R389="rxEnd",M394="dc",H389=H394),I394-I389,"EMPTY")</f>
        <v>EMPTY</v>
      </c>
      <c r="W389" s="14" t="str">
        <f>IF(L389="beforeTx",timingTable[[#This Row],[FRT32_val]]-timingTable[[#This Row],[FRT32_trace]],"EMPTY")</f>
        <v>EMPTY</v>
      </c>
      <c r="X389" s="14" t="str">
        <f t="shared" ref="X389:X452" si="75">IF(AND(L389="beforeTx",K391="afterTx"),J391-J389,"EMPTY")</f>
        <v>EMPTY</v>
      </c>
      <c r="Y389" s="14" t="str">
        <f t="shared" ref="Y389:Y452" si="76">IF(AND(R389="rxEnd",L391="beforeTx"),J391-I389,"EMPTY")</f>
        <v>EMPTY</v>
      </c>
      <c r="Z389" s="14" t="str">
        <f>IF(AND(P389="beforeRx",O390="afterRx"),J390-timingTable[[#This Row],[FRT32_trace]],"EMPTY")</f>
        <v>EMPTY</v>
      </c>
      <c r="AA389" s="14">
        <f>IF(AND(timingTable[[#This Row],[txEnd]]="txEnd",Q393="rxStart"),I393-timingTable[[#This Row],[FRT32_val]],"EMPTY")</f>
        <v>1687</v>
      </c>
    </row>
    <row r="390" spans="1:27" x14ac:dyDescent="0.25">
      <c r="A390" s="14" t="s">
        <v>2832</v>
      </c>
      <c r="B390">
        <v>1556342001006</v>
      </c>
      <c r="C390" s="14" t="s">
        <v>6949</v>
      </c>
      <c r="D390">
        <v>122</v>
      </c>
      <c r="E390" s="14" t="s">
        <v>7968</v>
      </c>
      <c r="F390" s="14" t="s">
        <v>3988</v>
      </c>
      <c r="G390" s="14">
        <f>timingTable[[#This Row],[FRT_DEC]]-B389</f>
        <v>3</v>
      </c>
      <c r="H3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INFO]]))),H389)</f>
        <v>65</v>
      </c>
      <c r="I3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90" s="14">
        <f>HEX2DEC(RIGHT(timingTable[[#This Row],[FRT_HEX]],MIN(LEN(timingTable[[#This Row],[FRT_HEX]])-2,8)))</f>
        <v>1563839854</v>
      </c>
      <c r="K390" s="14" t="str">
        <f>IF(timingTable[[#This Row],['[TRACECODE']:.1]]=140,"afterTx","")</f>
        <v/>
      </c>
      <c r="L390" s="14" t="str">
        <f t="shared" si="66"/>
        <v/>
      </c>
      <c r="M390" s="14" t="str">
        <f>IF(AND(H390=H389,K389="afterTx",timingTable[[#This Row],['[TRACECODE']:.1]]=6),"dc","")</f>
        <v/>
      </c>
      <c r="N390" s="14" t="str">
        <f t="shared" si="67"/>
        <v/>
      </c>
      <c r="O390" s="14" t="str">
        <f>IF(timingTable[[#This Row],['[TRACECODE']:.1]]=141,"afterRx","")</f>
        <v/>
      </c>
      <c r="P390" s="14" t="str">
        <f t="shared" si="68"/>
        <v/>
      </c>
      <c r="Q390" s="14" t="str">
        <f t="shared" si="69"/>
        <v/>
      </c>
      <c r="R390" s="14" t="str">
        <f t="shared" si="70"/>
        <v/>
      </c>
      <c r="S390" s="14" t="str">
        <f t="shared" si="71"/>
        <v>EMPTY</v>
      </c>
      <c r="T390" s="14" t="str">
        <f t="shared" si="72"/>
        <v>EMPTY</v>
      </c>
      <c r="U390" s="14" t="str">
        <f t="shared" si="73"/>
        <v>EMPTY</v>
      </c>
      <c r="V390" s="14" t="str">
        <f t="shared" si="74"/>
        <v>EMPTY</v>
      </c>
      <c r="W390" s="14" t="str">
        <f>IF(L390="beforeTx",timingTable[[#This Row],[FRT32_val]]-timingTable[[#This Row],[FRT32_trace]],"EMPTY")</f>
        <v>EMPTY</v>
      </c>
      <c r="X390" s="14" t="str">
        <f t="shared" si="75"/>
        <v>EMPTY</v>
      </c>
      <c r="Y390" s="14" t="str">
        <f t="shared" si="76"/>
        <v>EMPTY</v>
      </c>
      <c r="Z390" s="14" t="str">
        <f>IF(AND(P390="beforeRx",O391="afterRx"),J391-timingTable[[#This Row],[FRT32_trace]],"EMPTY")</f>
        <v>EMPTY</v>
      </c>
      <c r="AA390" s="14" t="str">
        <f>IF(AND(timingTable[[#This Row],[txEnd]]="txEnd",Q394="rxStart"),I394-timingTable[[#This Row],[FRT32_val]],"EMPTY")</f>
        <v>EMPTY</v>
      </c>
    </row>
    <row r="391" spans="1:27" x14ac:dyDescent="0.25">
      <c r="A391" s="14" t="s">
        <v>2842</v>
      </c>
      <c r="B391">
        <v>1556342001478</v>
      </c>
      <c r="C391" s="14" t="s">
        <v>6960</v>
      </c>
      <c r="D391">
        <v>130</v>
      </c>
      <c r="E391" s="14" t="s">
        <v>3735</v>
      </c>
      <c r="F391" s="14" t="s">
        <v>6887</v>
      </c>
      <c r="G391" s="14">
        <f>timingTable[[#This Row],[FRT_DEC]]-B390</f>
        <v>472</v>
      </c>
      <c r="H3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INFO]]))),H390)</f>
        <v>65</v>
      </c>
      <c r="I3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3604481</v>
      </c>
      <c r="J391" s="14">
        <f>HEX2DEC(RIGHT(timingTable[[#This Row],[FRT_HEX]],MIN(LEN(timingTable[[#This Row],[FRT_HEX]])-2,8)))</f>
        <v>1563840326</v>
      </c>
      <c r="K391" s="14" t="str">
        <f>IF(timingTable[[#This Row],['[TRACECODE']:.1]]=140,"afterTx","")</f>
        <v/>
      </c>
      <c r="L391" s="14" t="str">
        <f t="shared" si="66"/>
        <v/>
      </c>
      <c r="M391" s="14" t="str">
        <f>IF(AND(H391=H390,K390="afterTx",timingTable[[#This Row],['[TRACECODE']:.1]]=6),"dc","")</f>
        <v/>
      </c>
      <c r="N391" s="14" t="str">
        <f t="shared" si="67"/>
        <v/>
      </c>
      <c r="O391" s="14" t="str">
        <f>IF(timingTable[[#This Row],['[TRACECODE']:.1]]=141,"afterRx","")</f>
        <v/>
      </c>
      <c r="P391" s="14" t="str">
        <f t="shared" si="68"/>
        <v>beforeRx</v>
      </c>
      <c r="Q391" s="14" t="str">
        <f t="shared" si="69"/>
        <v/>
      </c>
      <c r="R391" s="14" t="str">
        <f t="shared" si="70"/>
        <v/>
      </c>
      <c r="S391" s="14" t="str">
        <f t="shared" si="71"/>
        <v>EMPTY</v>
      </c>
      <c r="T391" s="14" t="str">
        <f t="shared" si="72"/>
        <v>EMPTY</v>
      </c>
      <c r="U391" s="14" t="str">
        <f t="shared" si="73"/>
        <v>EMPTY</v>
      </c>
      <c r="V391" s="14" t="str">
        <f t="shared" si="74"/>
        <v>EMPTY</v>
      </c>
      <c r="W391" s="14" t="str">
        <f>IF(L391="beforeTx",timingTable[[#This Row],[FRT32_val]]-timingTable[[#This Row],[FRT32_trace]],"EMPTY")</f>
        <v>EMPTY</v>
      </c>
      <c r="X391" s="14" t="str">
        <f t="shared" si="75"/>
        <v>EMPTY</v>
      </c>
      <c r="Y391" s="14" t="str">
        <f t="shared" si="76"/>
        <v>EMPTY</v>
      </c>
      <c r="Z391" s="14">
        <f>IF(AND(P391="beforeRx",O392="afterRx"),J392-timingTable[[#This Row],[FRT32_trace]],"EMPTY")</f>
        <v>30</v>
      </c>
      <c r="AA391" s="14" t="str">
        <f>IF(AND(timingTable[[#This Row],[txEnd]]="txEnd",Q395="rxStart"),I395-timingTable[[#This Row],[FRT32_val]],"EMPTY")</f>
        <v>EMPTY</v>
      </c>
    </row>
    <row r="392" spans="1:27" x14ac:dyDescent="0.25">
      <c r="A392" s="14" t="s">
        <v>2843</v>
      </c>
      <c r="B392">
        <v>1556342001508</v>
      </c>
      <c r="C392" s="14" t="s">
        <v>6961</v>
      </c>
      <c r="D392">
        <v>141</v>
      </c>
      <c r="E392" s="14" t="s">
        <v>1109</v>
      </c>
      <c r="F392" s="14" t="s">
        <v>6889</v>
      </c>
      <c r="G392" s="14">
        <f>timingTable[[#This Row],[FRT_DEC]]-B391</f>
        <v>30</v>
      </c>
      <c r="H3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INFO]]))),H391)</f>
        <v>65</v>
      </c>
      <c r="I39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92" s="14">
        <f>HEX2DEC(RIGHT(timingTable[[#This Row],[FRT_HEX]],MIN(LEN(timingTable[[#This Row],[FRT_HEX]])-2,8)))</f>
        <v>1563840356</v>
      </c>
      <c r="K392" s="14" t="str">
        <f>IF(timingTable[[#This Row],['[TRACECODE']:.1]]=140,"afterTx","")</f>
        <v/>
      </c>
      <c r="L392" s="14" t="str">
        <f t="shared" si="66"/>
        <v/>
      </c>
      <c r="M392" s="14" t="str">
        <f>IF(AND(H392=H391,K391="afterTx",timingTable[[#This Row],['[TRACECODE']:.1]]=6),"dc","")</f>
        <v/>
      </c>
      <c r="N392" s="14" t="str">
        <f t="shared" si="67"/>
        <v/>
      </c>
      <c r="O392" s="14" t="str">
        <f>IF(timingTable[[#This Row],['[TRACECODE']:.1]]=141,"afterRx","")</f>
        <v>afterRx</v>
      </c>
      <c r="P392" s="14" t="str">
        <f t="shared" si="68"/>
        <v/>
      </c>
      <c r="Q392" s="14" t="str">
        <f t="shared" si="69"/>
        <v/>
      </c>
      <c r="R392" s="14" t="str">
        <f t="shared" si="70"/>
        <v/>
      </c>
      <c r="S392" s="14" t="str">
        <f t="shared" si="71"/>
        <v>EMPTY</v>
      </c>
      <c r="T392" s="14" t="str">
        <f t="shared" si="72"/>
        <v>EMPTY</v>
      </c>
      <c r="U392" s="14" t="str">
        <f t="shared" si="73"/>
        <v>EMPTY</v>
      </c>
      <c r="V392" s="14" t="str">
        <f t="shared" si="74"/>
        <v>EMPTY</v>
      </c>
      <c r="W392" s="14" t="str">
        <f>IF(L392="beforeTx",timingTable[[#This Row],[FRT32_val]]-timingTable[[#This Row],[FRT32_trace]],"EMPTY")</f>
        <v>EMPTY</v>
      </c>
      <c r="X392" s="14" t="str">
        <f t="shared" si="75"/>
        <v>EMPTY</v>
      </c>
      <c r="Y392" s="14" t="str">
        <f t="shared" si="76"/>
        <v>EMPTY</v>
      </c>
      <c r="Z392" s="14" t="str">
        <f>IF(AND(P392="beforeRx",O393="afterRx"),J393-timingTable[[#This Row],[FRT32_trace]],"EMPTY")</f>
        <v>EMPTY</v>
      </c>
      <c r="AA392" s="14" t="str">
        <f>IF(AND(timingTable[[#This Row],[txEnd]]="txEnd",Q396="rxStart"),I396-timingTable[[#This Row],[FRT32_val]],"EMPTY")</f>
        <v>EMPTY</v>
      </c>
    </row>
    <row r="393" spans="1:27" x14ac:dyDescent="0.25">
      <c r="A393" s="14" t="s">
        <v>2845</v>
      </c>
      <c r="B393">
        <v>1556342002928</v>
      </c>
      <c r="C393" s="14" t="s">
        <v>6963</v>
      </c>
      <c r="D393">
        <v>123</v>
      </c>
      <c r="E393" s="14" t="s">
        <v>7969</v>
      </c>
      <c r="F393" s="14" t="s">
        <v>6964</v>
      </c>
      <c r="G393" s="14">
        <f>timingTable[[#This Row],[FRT_DEC]]-B392</f>
        <v>1420</v>
      </c>
      <c r="H3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INFO]]))),H392)</f>
        <v>65</v>
      </c>
      <c r="I3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1563841475</v>
      </c>
      <c r="J393" s="14">
        <f>HEX2DEC(RIGHT(timingTable[[#This Row],[FRT_HEX]],MIN(LEN(timingTable[[#This Row],[FRT_HEX]])-2,8)))</f>
        <v>1563841776</v>
      </c>
      <c r="K393" s="14" t="str">
        <f>IF(timingTable[[#This Row],['[TRACECODE']:.1]]=140,"afterTx","")</f>
        <v/>
      </c>
      <c r="L393" s="14" t="str">
        <f t="shared" si="66"/>
        <v/>
      </c>
      <c r="M393" s="14" t="str">
        <f>IF(AND(H393=H392,K392="afterTx",timingTable[[#This Row],['[TRACECODE']:.1]]=6),"dc","")</f>
        <v/>
      </c>
      <c r="N393" s="14" t="str">
        <f t="shared" si="67"/>
        <v/>
      </c>
      <c r="O393" s="14" t="str">
        <f>IF(timingTable[[#This Row],['[TRACECODE']:.1]]=141,"afterRx","")</f>
        <v/>
      </c>
      <c r="P393" s="14" t="str">
        <f t="shared" si="68"/>
        <v/>
      </c>
      <c r="Q393" s="14" t="str">
        <f t="shared" si="69"/>
        <v>rxStart</v>
      </c>
      <c r="R393" s="14" t="str">
        <f t="shared" si="70"/>
        <v/>
      </c>
      <c r="S393" s="14" t="str">
        <f t="shared" si="71"/>
        <v>EMPTY</v>
      </c>
      <c r="T393" s="14" t="str">
        <f t="shared" si="72"/>
        <v>EMPTY</v>
      </c>
      <c r="U393" s="14" t="str">
        <f t="shared" si="73"/>
        <v>EMPTY</v>
      </c>
      <c r="V393" s="14" t="str">
        <f t="shared" si="74"/>
        <v>EMPTY</v>
      </c>
      <c r="W393" s="14" t="str">
        <f>IF(L393="beforeTx",timingTable[[#This Row],[FRT32_val]]-timingTable[[#This Row],[FRT32_trace]],"EMPTY")</f>
        <v>EMPTY</v>
      </c>
      <c r="X393" s="14" t="str">
        <f t="shared" si="75"/>
        <v>EMPTY</v>
      </c>
      <c r="Y393" s="14" t="str">
        <f t="shared" si="76"/>
        <v>EMPTY</v>
      </c>
      <c r="Z393" s="14" t="str">
        <f>IF(AND(P393="beforeRx",O394="afterRx"),J394-timingTable[[#This Row],[FRT32_trace]],"EMPTY")</f>
        <v>EMPTY</v>
      </c>
      <c r="AA393" s="14" t="str">
        <f>IF(AND(timingTable[[#This Row],[txEnd]]="txEnd",Q397="rxStart"),I397-timingTable[[#This Row],[FRT32_val]],"EMPTY")</f>
        <v>EMPTY</v>
      </c>
    </row>
    <row r="394" spans="1:27" x14ac:dyDescent="0.25">
      <c r="A394" s="14" t="s">
        <v>2846</v>
      </c>
      <c r="B394">
        <v>1556342002931</v>
      </c>
      <c r="C394" s="14" t="s">
        <v>6965</v>
      </c>
      <c r="D394">
        <v>123</v>
      </c>
      <c r="E394" s="14" t="s">
        <v>7969</v>
      </c>
      <c r="F394" s="14" t="s">
        <v>3982</v>
      </c>
      <c r="G394" s="14">
        <f>timingTable[[#This Row],[FRT_DEC]]-B393</f>
        <v>3</v>
      </c>
      <c r="H3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INFO]]))),H393)</f>
        <v>65</v>
      </c>
      <c r="I3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94" s="14">
        <f>HEX2DEC(RIGHT(timingTable[[#This Row],[FRT_HEX]],MIN(LEN(timingTable[[#This Row],[FRT_HEX]])-2,8)))</f>
        <v>1563841779</v>
      </c>
      <c r="K394" s="14" t="str">
        <f>IF(timingTable[[#This Row],['[TRACECODE']:.1]]=140,"afterTx","")</f>
        <v/>
      </c>
      <c r="L394" s="14" t="str">
        <f t="shared" si="66"/>
        <v/>
      </c>
      <c r="M394" s="14" t="str">
        <f>IF(AND(H394=H393,K393="afterTx",timingTable[[#This Row],['[TRACECODE']:.1]]=6),"dc","")</f>
        <v/>
      </c>
      <c r="N394" s="14" t="str">
        <f t="shared" si="67"/>
        <v/>
      </c>
      <c r="O394" s="14" t="str">
        <f>IF(timingTable[[#This Row],['[TRACECODE']:.1]]=141,"afterRx","")</f>
        <v/>
      </c>
      <c r="P394" s="14" t="str">
        <f t="shared" si="68"/>
        <v/>
      </c>
      <c r="Q394" s="14" t="str">
        <f t="shared" si="69"/>
        <v/>
      </c>
      <c r="R394" s="14" t="str">
        <f t="shared" si="70"/>
        <v/>
      </c>
      <c r="S394" s="14" t="str">
        <f t="shared" si="71"/>
        <v>EMPTY</v>
      </c>
      <c r="T394" s="14" t="str">
        <f t="shared" si="72"/>
        <v>EMPTY</v>
      </c>
      <c r="U394" s="14" t="str">
        <f t="shared" si="73"/>
        <v>EMPTY</v>
      </c>
      <c r="V394" s="14" t="str">
        <f t="shared" si="74"/>
        <v>EMPTY</v>
      </c>
      <c r="W394" s="14" t="str">
        <f>IF(L394="beforeTx",timingTable[[#This Row],[FRT32_val]]-timingTable[[#This Row],[FRT32_trace]],"EMPTY")</f>
        <v>EMPTY</v>
      </c>
      <c r="X394" s="14" t="str">
        <f t="shared" si="75"/>
        <v>EMPTY</v>
      </c>
      <c r="Y394" s="14" t="str">
        <f t="shared" si="76"/>
        <v>EMPTY</v>
      </c>
      <c r="Z394" s="14" t="str">
        <f>IF(AND(P394="beforeRx",O395="afterRx"),J395-timingTable[[#This Row],[FRT32_trace]],"EMPTY")</f>
        <v>EMPTY</v>
      </c>
      <c r="AA394" s="14" t="str">
        <f>IF(AND(timingTable[[#This Row],[txEnd]]="txEnd",Q398="rxStart"),I398-timingTable[[#This Row],[FRT32_val]],"EMPTY")</f>
        <v>EMPTY</v>
      </c>
    </row>
    <row r="395" spans="1:27" x14ac:dyDescent="0.25">
      <c r="A395" s="14" t="s">
        <v>2873</v>
      </c>
      <c r="B395">
        <v>1556342004535</v>
      </c>
      <c r="C395" s="14" t="s">
        <v>6993</v>
      </c>
      <c r="D395">
        <v>124</v>
      </c>
      <c r="E395" s="14" t="s">
        <v>7970</v>
      </c>
      <c r="F395" s="14" t="s">
        <v>6994</v>
      </c>
      <c r="G395" s="14">
        <f>timingTable[[#This Row],[FRT_DEC]]-B394</f>
        <v>1604</v>
      </c>
      <c r="H3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INFO]]))),H394)</f>
        <v>65</v>
      </c>
      <c r="I3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1563843315</v>
      </c>
      <c r="J395" s="14">
        <f>HEX2DEC(RIGHT(timingTable[[#This Row],[FRT_HEX]],MIN(LEN(timingTable[[#This Row],[FRT_HEX]])-2,8)))</f>
        <v>1563843383</v>
      </c>
      <c r="K395" s="14" t="str">
        <f>IF(timingTable[[#This Row],['[TRACECODE']:.1]]=140,"afterTx","")</f>
        <v/>
      </c>
      <c r="L395" s="14" t="str">
        <f t="shared" si="66"/>
        <v/>
      </c>
      <c r="M395" s="14" t="str">
        <f>IF(AND(H395=H394,K394="afterTx",timingTable[[#This Row],['[TRACECODE']:.1]]=6),"dc","")</f>
        <v/>
      </c>
      <c r="N395" s="14" t="str">
        <f t="shared" si="67"/>
        <v/>
      </c>
      <c r="O395" s="14" t="str">
        <f>IF(timingTable[[#This Row],['[TRACECODE']:.1]]=141,"afterRx","")</f>
        <v/>
      </c>
      <c r="P395" s="14" t="str">
        <f t="shared" si="68"/>
        <v/>
      </c>
      <c r="Q395" s="14" t="str">
        <f t="shared" si="69"/>
        <v/>
      </c>
      <c r="R395" s="14" t="str">
        <f t="shared" si="70"/>
        <v>rxEnd</v>
      </c>
      <c r="S395" s="14" t="str">
        <f t="shared" si="71"/>
        <v>EMPTY</v>
      </c>
      <c r="T395" s="14" t="str">
        <f t="shared" si="72"/>
        <v>EMPTY</v>
      </c>
      <c r="U395" s="14" t="str">
        <f t="shared" si="73"/>
        <v>EMPTY</v>
      </c>
      <c r="V395" s="14" t="str">
        <f t="shared" si="74"/>
        <v>EMPTY</v>
      </c>
      <c r="W395" s="14" t="str">
        <f>IF(L395="beforeTx",timingTable[[#This Row],[FRT32_val]]-timingTable[[#This Row],[FRT32_trace]],"EMPTY")</f>
        <v>EMPTY</v>
      </c>
      <c r="X395" s="14" t="str">
        <f t="shared" si="75"/>
        <v>EMPTY</v>
      </c>
      <c r="Y395" s="14" t="str">
        <f t="shared" si="76"/>
        <v>EMPTY</v>
      </c>
      <c r="Z395" s="14" t="str">
        <f>IF(AND(P395="beforeRx",O396="afterRx"),J396-timingTable[[#This Row],[FRT32_trace]],"EMPTY")</f>
        <v>EMPTY</v>
      </c>
      <c r="AA395" s="14" t="str">
        <f>IF(AND(timingTable[[#This Row],[txEnd]]="txEnd",Q399="rxStart"),I399-timingTable[[#This Row],[FRT32_val]],"EMPTY")</f>
        <v>EMPTY</v>
      </c>
    </row>
    <row r="396" spans="1:27" x14ac:dyDescent="0.25">
      <c r="A396" s="14" t="s">
        <v>2874</v>
      </c>
      <c r="B396">
        <v>1556342004537</v>
      </c>
      <c r="C396" s="14" t="s">
        <v>6995</v>
      </c>
      <c r="D396">
        <v>124</v>
      </c>
      <c r="E396" s="14" t="s">
        <v>7970</v>
      </c>
      <c r="F396" s="14" t="s">
        <v>3983</v>
      </c>
      <c r="G396" s="14">
        <f>timingTable[[#This Row],[FRT_DEC]]-B395</f>
        <v>2</v>
      </c>
      <c r="H3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INFO]]))),H395)</f>
        <v>65</v>
      </c>
      <c r="I3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96" s="14">
        <f>HEX2DEC(RIGHT(timingTable[[#This Row],[FRT_HEX]],MIN(LEN(timingTable[[#This Row],[FRT_HEX]])-2,8)))</f>
        <v>1563843385</v>
      </c>
      <c r="K396" s="14" t="str">
        <f>IF(timingTable[[#This Row],['[TRACECODE']:.1]]=140,"afterTx","")</f>
        <v/>
      </c>
      <c r="L396" s="14" t="str">
        <f t="shared" si="66"/>
        <v/>
      </c>
      <c r="M396" s="14" t="str">
        <f>IF(AND(H396=H395,K395="afterTx",timingTable[[#This Row],['[TRACECODE']:.1]]=6),"dc","")</f>
        <v/>
      </c>
      <c r="N396" s="14" t="str">
        <f t="shared" si="67"/>
        <v/>
      </c>
      <c r="O396" s="14" t="str">
        <f>IF(timingTable[[#This Row],['[TRACECODE']:.1]]=141,"afterRx","")</f>
        <v/>
      </c>
      <c r="P396" s="14" t="str">
        <f t="shared" si="68"/>
        <v/>
      </c>
      <c r="Q396" s="14" t="str">
        <f t="shared" si="69"/>
        <v/>
      </c>
      <c r="R396" s="14" t="str">
        <f t="shared" si="70"/>
        <v/>
      </c>
      <c r="S396" s="14" t="str">
        <f t="shared" si="71"/>
        <v>EMPTY</v>
      </c>
      <c r="T396" s="14" t="str">
        <f t="shared" si="72"/>
        <v>EMPTY</v>
      </c>
      <c r="U396" s="14" t="str">
        <f t="shared" si="73"/>
        <v>EMPTY</v>
      </c>
      <c r="V396" s="14" t="str">
        <f t="shared" si="74"/>
        <v>EMPTY</v>
      </c>
      <c r="W396" s="14" t="str">
        <f>IF(L396="beforeTx",timingTable[[#This Row],[FRT32_val]]-timingTable[[#This Row],[FRT32_trace]],"EMPTY")</f>
        <v>EMPTY</v>
      </c>
      <c r="X396" s="14" t="str">
        <f t="shared" si="75"/>
        <v>EMPTY</v>
      </c>
      <c r="Y396" s="14" t="str">
        <f t="shared" si="76"/>
        <v>EMPTY</v>
      </c>
      <c r="Z396" s="14" t="str">
        <f>IF(AND(P396="beforeRx",O397="afterRx"),J397-timingTable[[#This Row],[FRT32_trace]],"EMPTY")</f>
        <v>EMPTY</v>
      </c>
      <c r="AA396" s="14" t="str">
        <f>IF(AND(timingTable[[#This Row],[txEnd]]="txEnd",Q400="rxStart"),I400-timingTable[[#This Row],[FRT32_val]],"EMPTY")</f>
        <v>EMPTY</v>
      </c>
    </row>
    <row r="397" spans="1:27" x14ac:dyDescent="0.25">
      <c r="A397" s="14" t="s">
        <v>2911</v>
      </c>
      <c r="B397">
        <v>1556342010001</v>
      </c>
      <c r="C397" s="14" t="s">
        <v>7034</v>
      </c>
      <c r="D397">
        <v>123</v>
      </c>
      <c r="E397" s="14" t="s">
        <v>7969</v>
      </c>
      <c r="F397" s="14" t="s">
        <v>7035</v>
      </c>
      <c r="G397" s="14">
        <f>timingTable[[#This Row],[FRT_DEC]]-B396</f>
        <v>5464</v>
      </c>
      <c r="H3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INFO]]))),H396)</f>
        <v>65</v>
      </c>
      <c r="I3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1563848549</v>
      </c>
      <c r="J397" s="14">
        <f>HEX2DEC(RIGHT(timingTable[[#This Row],[FRT_HEX]],MIN(LEN(timingTable[[#This Row],[FRT_HEX]])-2,8)))</f>
        <v>1563848849</v>
      </c>
      <c r="K397" s="14" t="str">
        <f>IF(timingTable[[#This Row],['[TRACECODE']:.1]]=140,"afterTx","")</f>
        <v/>
      </c>
      <c r="L397" s="14" t="str">
        <f t="shared" si="66"/>
        <v/>
      </c>
      <c r="M397" s="14" t="str">
        <f>IF(AND(H397=H396,K396="afterTx",timingTable[[#This Row],['[TRACECODE']:.1]]=6),"dc","")</f>
        <v/>
      </c>
      <c r="N397" s="14" t="str">
        <f t="shared" si="67"/>
        <v/>
      </c>
      <c r="O397" s="14" t="str">
        <f>IF(timingTable[[#This Row],['[TRACECODE']:.1]]=141,"afterRx","")</f>
        <v/>
      </c>
      <c r="P397" s="14" t="str">
        <f t="shared" si="68"/>
        <v/>
      </c>
      <c r="Q397" s="14" t="str">
        <f t="shared" si="69"/>
        <v/>
      </c>
      <c r="R397" s="14" t="str">
        <f t="shared" si="70"/>
        <v/>
      </c>
      <c r="S397" s="14" t="str">
        <f t="shared" si="71"/>
        <v>EMPTY</v>
      </c>
      <c r="T397" s="14" t="str">
        <f t="shared" si="72"/>
        <v>EMPTY</v>
      </c>
      <c r="U397" s="14" t="str">
        <f t="shared" si="73"/>
        <v>EMPTY</v>
      </c>
      <c r="V397" s="14" t="str">
        <f t="shared" si="74"/>
        <v>EMPTY</v>
      </c>
      <c r="W397" s="14" t="str">
        <f>IF(L397="beforeTx",timingTable[[#This Row],[FRT32_val]]-timingTable[[#This Row],[FRT32_trace]],"EMPTY")</f>
        <v>EMPTY</v>
      </c>
      <c r="X397" s="14" t="str">
        <f t="shared" si="75"/>
        <v>EMPTY</v>
      </c>
      <c r="Y397" s="14" t="str">
        <f t="shared" si="76"/>
        <v>EMPTY</v>
      </c>
      <c r="Z397" s="14" t="str">
        <f>IF(AND(P397="beforeRx",O398="afterRx"),J398-timingTable[[#This Row],[FRT32_trace]],"EMPTY")</f>
        <v>EMPTY</v>
      </c>
      <c r="AA397" s="14" t="str">
        <f>IF(AND(timingTable[[#This Row],[txEnd]]="txEnd",Q401="rxStart"),I401-timingTable[[#This Row],[FRT32_val]],"EMPTY")</f>
        <v>EMPTY</v>
      </c>
    </row>
    <row r="398" spans="1:27" x14ac:dyDescent="0.25">
      <c r="A398" s="14" t="s">
        <v>2912</v>
      </c>
      <c r="B398">
        <v>1556342010004</v>
      </c>
      <c r="C398" s="14" t="s">
        <v>7036</v>
      </c>
      <c r="D398">
        <v>123</v>
      </c>
      <c r="E398" s="14" t="s">
        <v>7969</v>
      </c>
      <c r="F398" s="14" t="s">
        <v>3982</v>
      </c>
      <c r="G398" s="14">
        <f>timingTable[[#This Row],[FRT_DEC]]-B397</f>
        <v>3</v>
      </c>
      <c r="H3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INFO]]))),H397)</f>
        <v>65</v>
      </c>
      <c r="I3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398" s="14">
        <f>HEX2DEC(RIGHT(timingTable[[#This Row],[FRT_HEX]],MIN(LEN(timingTable[[#This Row],[FRT_HEX]])-2,8)))</f>
        <v>1563848852</v>
      </c>
      <c r="K398" s="14" t="str">
        <f>IF(timingTable[[#This Row],['[TRACECODE']:.1]]=140,"afterTx","")</f>
        <v/>
      </c>
      <c r="L398" s="14" t="str">
        <f t="shared" si="66"/>
        <v/>
      </c>
      <c r="M398" s="14" t="str">
        <f>IF(AND(H398=H397,K397="afterTx",timingTable[[#This Row],['[TRACECODE']:.1]]=6),"dc","")</f>
        <v/>
      </c>
      <c r="N398" s="14" t="str">
        <f t="shared" si="67"/>
        <v/>
      </c>
      <c r="O398" s="14" t="str">
        <f>IF(timingTable[[#This Row],['[TRACECODE']:.1]]=141,"afterRx","")</f>
        <v/>
      </c>
      <c r="P398" s="14" t="str">
        <f t="shared" si="68"/>
        <v/>
      </c>
      <c r="Q398" s="14" t="str">
        <f t="shared" si="69"/>
        <v/>
      </c>
      <c r="R398" s="14" t="str">
        <f t="shared" si="70"/>
        <v/>
      </c>
      <c r="S398" s="14" t="str">
        <f t="shared" si="71"/>
        <v>EMPTY</v>
      </c>
      <c r="T398" s="14" t="str">
        <f t="shared" si="72"/>
        <v>EMPTY</v>
      </c>
      <c r="U398" s="14" t="str">
        <f t="shared" si="73"/>
        <v>EMPTY</v>
      </c>
      <c r="V398" s="14" t="str">
        <f t="shared" si="74"/>
        <v>EMPTY</v>
      </c>
      <c r="W398" s="14" t="str">
        <f>IF(L398="beforeTx",timingTable[[#This Row],[FRT32_val]]-timingTable[[#This Row],[FRT32_trace]],"EMPTY")</f>
        <v>EMPTY</v>
      </c>
      <c r="X398" s="14" t="str">
        <f t="shared" si="75"/>
        <v>EMPTY</v>
      </c>
      <c r="Y398" s="14" t="str">
        <f t="shared" si="76"/>
        <v>EMPTY</v>
      </c>
      <c r="Z398" s="14" t="str">
        <f>IF(AND(P398="beforeRx",O399="afterRx"),J399-timingTable[[#This Row],[FRT32_trace]],"EMPTY")</f>
        <v>EMPTY</v>
      </c>
      <c r="AA398" s="14" t="str">
        <f>IF(AND(timingTable[[#This Row],[txEnd]]="txEnd",Q402="rxStart"),I402-timingTable[[#This Row],[FRT32_val]],"EMPTY")</f>
        <v>EMPTY</v>
      </c>
    </row>
    <row r="399" spans="1:27" x14ac:dyDescent="0.25">
      <c r="A399" s="14" t="s">
        <v>2938</v>
      </c>
      <c r="B399">
        <v>1556342011541</v>
      </c>
      <c r="C399" s="14" t="s">
        <v>7065</v>
      </c>
      <c r="D399">
        <v>131</v>
      </c>
      <c r="E399" s="14" t="s">
        <v>1106</v>
      </c>
      <c r="F399" s="14" t="s">
        <v>4076</v>
      </c>
      <c r="G399" s="14">
        <f>timingTable[[#This Row],[FRT_DEC]]-B398</f>
        <v>1537</v>
      </c>
      <c r="H3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INFO]]))),H398)</f>
        <v>66</v>
      </c>
      <c r="I39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99" s="14">
        <f>HEX2DEC(RIGHT(timingTable[[#This Row],[FRT_HEX]],MIN(LEN(timingTable[[#This Row],[FRT_HEX]])-2,8)))</f>
        <v>1563850389</v>
      </c>
      <c r="K399" s="14" t="str">
        <f>IF(timingTable[[#This Row],['[TRACECODE']:.1]]=140,"afterTx","")</f>
        <v/>
      </c>
      <c r="L399" s="14" t="str">
        <f t="shared" si="66"/>
        <v/>
      </c>
      <c r="M399" s="14" t="str">
        <f>IF(AND(H399=H398,K398="afterTx",timingTable[[#This Row],['[TRACECODE']:.1]]=6),"dc","")</f>
        <v/>
      </c>
      <c r="N399" s="14" t="str">
        <f t="shared" si="67"/>
        <v/>
      </c>
      <c r="O399" s="14" t="str">
        <f>IF(timingTable[[#This Row],['[TRACECODE']:.1]]=141,"afterRx","")</f>
        <v/>
      </c>
      <c r="P399" s="14" t="str">
        <f t="shared" si="68"/>
        <v/>
      </c>
      <c r="Q399" s="14" t="str">
        <f t="shared" si="69"/>
        <v/>
      </c>
      <c r="R399" s="14" t="str">
        <f t="shared" si="70"/>
        <v/>
      </c>
      <c r="S399" s="14" t="str">
        <f t="shared" si="71"/>
        <v>EMPTY</v>
      </c>
      <c r="T399" s="14" t="str">
        <f t="shared" si="72"/>
        <v>EMPTY</v>
      </c>
      <c r="U399" s="14" t="str">
        <f t="shared" si="73"/>
        <v>EMPTY</v>
      </c>
      <c r="V399" s="14" t="str">
        <f t="shared" si="74"/>
        <v>EMPTY</v>
      </c>
      <c r="W399" s="14" t="str">
        <f>IF(L399="beforeTx",timingTable[[#This Row],[FRT32_val]]-timingTable[[#This Row],[FRT32_trace]],"EMPTY")</f>
        <v>EMPTY</v>
      </c>
      <c r="X399" s="14" t="str">
        <f t="shared" si="75"/>
        <v>EMPTY</v>
      </c>
      <c r="Y399" s="14" t="str">
        <f t="shared" si="76"/>
        <v>EMPTY</v>
      </c>
      <c r="Z399" s="14" t="str">
        <f>IF(AND(P399="beforeRx",O400="afterRx"),J400-timingTable[[#This Row],[FRT32_trace]],"EMPTY")</f>
        <v>EMPTY</v>
      </c>
      <c r="AA399" s="14" t="str">
        <f>IF(AND(timingTable[[#This Row],[txEnd]]="txEnd",Q403="rxStart"),I403-timingTable[[#This Row],[FRT32_val]],"EMPTY")</f>
        <v>EMPTY</v>
      </c>
    </row>
    <row r="400" spans="1:27" x14ac:dyDescent="0.25">
      <c r="A400" s="14" t="s">
        <v>2956</v>
      </c>
      <c r="B400">
        <v>1556342012646</v>
      </c>
      <c r="C400" s="14" t="s">
        <v>7083</v>
      </c>
      <c r="D400">
        <v>124</v>
      </c>
      <c r="E400" s="14" t="s">
        <v>7970</v>
      </c>
      <c r="F400" s="14" t="s">
        <v>7084</v>
      </c>
      <c r="G400" s="14">
        <f>timingTable[[#This Row],[FRT_DEC]]-B399</f>
        <v>1105</v>
      </c>
      <c r="H4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INFO]]))),H399)</f>
        <v>66</v>
      </c>
      <c r="I4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1563851430</v>
      </c>
      <c r="J400" s="14">
        <f>HEX2DEC(RIGHT(timingTable[[#This Row],[FRT_HEX]],MIN(LEN(timingTable[[#This Row],[FRT_HEX]])-2,8)))</f>
        <v>1563851494</v>
      </c>
      <c r="K400" s="14" t="str">
        <f>IF(timingTable[[#This Row],['[TRACECODE']:.1]]=140,"afterTx","")</f>
        <v/>
      </c>
      <c r="L400" s="14" t="str">
        <f t="shared" si="66"/>
        <v/>
      </c>
      <c r="M400" s="14" t="str">
        <f>IF(AND(H400=H399,K399="afterTx",timingTable[[#This Row],['[TRACECODE']:.1]]=6),"dc","")</f>
        <v/>
      </c>
      <c r="N400" s="14" t="str">
        <f t="shared" si="67"/>
        <v/>
      </c>
      <c r="O400" s="14" t="str">
        <f>IF(timingTable[[#This Row],['[TRACECODE']:.1]]=141,"afterRx","")</f>
        <v/>
      </c>
      <c r="P400" s="14" t="str">
        <f t="shared" si="68"/>
        <v/>
      </c>
      <c r="Q400" s="14" t="str">
        <f t="shared" si="69"/>
        <v/>
      </c>
      <c r="R400" s="14" t="str">
        <f t="shared" si="70"/>
        <v/>
      </c>
      <c r="S400" s="14" t="str">
        <f t="shared" si="71"/>
        <v>EMPTY</v>
      </c>
      <c r="T400" s="14" t="str">
        <f t="shared" si="72"/>
        <v>EMPTY</v>
      </c>
      <c r="U400" s="14" t="str">
        <f t="shared" si="73"/>
        <v>EMPTY</v>
      </c>
      <c r="V400" s="14" t="str">
        <f t="shared" si="74"/>
        <v>EMPTY</v>
      </c>
      <c r="W400" s="14" t="str">
        <f>IF(L400="beforeTx",timingTable[[#This Row],[FRT32_val]]-timingTable[[#This Row],[FRT32_trace]],"EMPTY")</f>
        <v>EMPTY</v>
      </c>
      <c r="X400" s="14" t="str">
        <f t="shared" si="75"/>
        <v>EMPTY</v>
      </c>
      <c r="Y400" s="14" t="str">
        <f t="shared" si="76"/>
        <v>EMPTY</v>
      </c>
      <c r="Z400" s="14" t="str">
        <f>IF(AND(P400="beforeRx",O401="afterRx"),J401-timingTable[[#This Row],[FRT32_trace]],"EMPTY")</f>
        <v>EMPTY</v>
      </c>
      <c r="AA400" s="14" t="str">
        <f>IF(AND(timingTable[[#This Row],[txEnd]]="txEnd",Q404="rxStart"),I404-timingTable[[#This Row],[FRT32_val]],"EMPTY")</f>
        <v>EMPTY</v>
      </c>
    </row>
    <row r="401" spans="1:27" x14ac:dyDescent="0.25">
      <c r="A401" s="14" t="s">
        <v>2957</v>
      </c>
      <c r="B401">
        <v>1556342012650</v>
      </c>
      <c r="C401" s="14" t="s">
        <v>7085</v>
      </c>
      <c r="D401">
        <v>124</v>
      </c>
      <c r="E401" s="14" t="s">
        <v>7970</v>
      </c>
      <c r="F401" s="14" t="s">
        <v>3983</v>
      </c>
      <c r="G401" s="14">
        <f>timingTable[[#This Row],[FRT_DEC]]-B400</f>
        <v>4</v>
      </c>
      <c r="H4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INFO]]))),H400)</f>
        <v>66</v>
      </c>
      <c r="I4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01" s="14">
        <f>HEX2DEC(RIGHT(timingTable[[#This Row],[FRT_HEX]],MIN(LEN(timingTable[[#This Row],[FRT_HEX]])-2,8)))</f>
        <v>1563851498</v>
      </c>
      <c r="K401" s="14" t="str">
        <f>IF(timingTable[[#This Row],['[TRACECODE']:.1]]=140,"afterTx","")</f>
        <v/>
      </c>
      <c r="L401" s="14" t="str">
        <f t="shared" si="66"/>
        <v/>
      </c>
      <c r="M401" s="14" t="str">
        <f>IF(AND(H401=H400,K400="afterTx",timingTable[[#This Row],['[TRACECODE']:.1]]=6),"dc","")</f>
        <v/>
      </c>
      <c r="N401" s="14" t="str">
        <f t="shared" si="67"/>
        <v/>
      </c>
      <c r="O401" s="14" t="str">
        <f>IF(timingTable[[#This Row],['[TRACECODE']:.1]]=141,"afterRx","")</f>
        <v/>
      </c>
      <c r="P401" s="14" t="str">
        <f t="shared" si="68"/>
        <v/>
      </c>
      <c r="Q401" s="14" t="str">
        <f t="shared" si="69"/>
        <v/>
      </c>
      <c r="R401" s="14" t="str">
        <f t="shared" si="70"/>
        <v/>
      </c>
      <c r="S401" s="14" t="str">
        <f t="shared" si="71"/>
        <v>EMPTY</v>
      </c>
      <c r="T401" s="14" t="str">
        <f t="shared" si="72"/>
        <v>EMPTY</v>
      </c>
      <c r="U401" s="14" t="str">
        <f t="shared" si="73"/>
        <v>EMPTY</v>
      </c>
      <c r="V401" s="14" t="str">
        <f t="shared" si="74"/>
        <v>EMPTY</v>
      </c>
      <c r="W401" s="14" t="str">
        <f>IF(L401="beforeTx",timingTable[[#This Row],[FRT32_val]]-timingTable[[#This Row],[FRT32_trace]],"EMPTY")</f>
        <v>EMPTY</v>
      </c>
      <c r="X401" s="14" t="str">
        <f t="shared" si="75"/>
        <v>EMPTY</v>
      </c>
      <c r="Y401" s="14" t="str">
        <f t="shared" si="76"/>
        <v>EMPTY</v>
      </c>
      <c r="Z401" s="14" t="str">
        <f>IF(AND(P401="beforeRx",O402="afterRx"),J402-timingTable[[#This Row],[FRT32_trace]],"EMPTY")</f>
        <v>EMPTY</v>
      </c>
      <c r="AA401" s="14" t="str">
        <f>IF(AND(timingTable[[#This Row],[txEnd]]="txEnd",Q405="rxStart"),I405-timingTable[[#This Row],[FRT32_val]],"EMPTY")</f>
        <v>EMPTY</v>
      </c>
    </row>
    <row r="402" spans="1:27" x14ac:dyDescent="0.25">
      <c r="A402" s="14" t="s">
        <v>2965</v>
      </c>
      <c r="B402">
        <v>1556342012760</v>
      </c>
      <c r="C402" s="14" t="s">
        <v>7094</v>
      </c>
      <c r="D402">
        <v>129</v>
      </c>
      <c r="E402" s="14" t="s">
        <v>3734</v>
      </c>
      <c r="F402" s="14" t="s">
        <v>7095</v>
      </c>
      <c r="G402" s="14">
        <f>timingTable[[#This Row],[FRT_DEC]]-B401</f>
        <v>110</v>
      </c>
      <c r="H4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INFO]]))),H401)</f>
        <v>66</v>
      </c>
      <c r="I4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1563852830</v>
      </c>
      <c r="J402" s="14">
        <f>HEX2DEC(RIGHT(timingTable[[#This Row],[FRT_HEX]],MIN(LEN(timingTable[[#This Row],[FRT_HEX]])-2,8)))</f>
        <v>1563851608</v>
      </c>
      <c r="K402" s="14" t="str">
        <f>IF(timingTable[[#This Row],['[TRACECODE']:.1]]=140,"afterTx","")</f>
        <v/>
      </c>
      <c r="L402" s="14" t="str">
        <f t="shared" si="66"/>
        <v>beforeTx</v>
      </c>
      <c r="M402" s="14" t="str">
        <f>IF(AND(H402=H401,K401="afterTx",timingTable[[#This Row],['[TRACECODE']:.1]]=6),"dc","")</f>
        <v/>
      </c>
      <c r="N402" s="14" t="str">
        <f t="shared" si="67"/>
        <v/>
      </c>
      <c r="O402" s="14" t="str">
        <f>IF(timingTable[[#This Row],['[TRACECODE']:.1]]=141,"afterRx","")</f>
        <v/>
      </c>
      <c r="P402" s="14" t="str">
        <f t="shared" si="68"/>
        <v/>
      </c>
      <c r="Q402" s="14" t="str">
        <f t="shared" si="69"/>
        <v/>
      </c>
      <c r="R402" s="14" t="str">
        <f t="shared" si="70"/>
        <v/>
      </c>
      <c r="S402" s="14">
        <f t="shared" si="71"/>
        <v>721</v>
      </c>
      <c r="T402" s="14" t="str">
        <f t="shared" si="72"/>
        <v>EMPTY</v>
      </c>
      <c r="U402" s="14" t="str">
        <f t="shared" si="73"/>
        <v>EMPTY</v>
      </c>
      <c r="V402" s="14" t="str">
        <f t="shared" si="74"/>
        <v>EMPTY</v>
      </c>
      <c r="W402" s="14">
        <f>IF(L402="beforeTx",timingTable[[#This Row],[FRT32_val]]-timingTable[[#This Row],[FRT32_trace]],"EMPTY")</f>
        <v>1222</v>
      </c>
      <c r="X402" s="14">
        <f t="shared" si="75"/>
        <v>1234</v>
      </c>
      <c r="Y402" s="14" t="str">
        <f t="shared" si="76"/>
        <v>EMPTY</v>
      </c>
      <c r="Z402" s="14" t="str">
        <f>IF(AND(P402="beforeRx",O403="afterRx"),J403-timingTable[[#This Row],[FRT32_trace]],"EMPTY")</f>
        <v>EMPTY</v>
      </c>
      <c r="AA402" s="14" t="str">
        <f>IF(AND(timingTable[[#This Row],[txEnd]]="txEnd",Q406="rxStart"),I406-timingTable[[#This Row],[FRT32_val]],"EMPTY")</f>
        <v>EMPTY</v>
      </c>
    </row>
    <row r="403" spans="1:27" x14ac:dyDescent="0.25">
      <c r="A403" s="14" t="s">
        <v>2966</v>
      </c>
      <c r="B403">
        <v>1556342012763</v>
      </c>
      <c r="C403" s="14" t="s">
        <v>7096</v>
      </c>
      <c r="D403">
        <v>129</v>
      </c>
      <c r="E403" s="14" t="s">
        <v>3734</v>
      </c>
      <c r="F403" s="14" t="s">
        <v>3986</v>
      </c>
      <c r="G403" s="14">
        <f>timingTable[[#This Row],[FRT_DEC]]-B402</f>
        <v>3</v>
      </c>
      <c r="H4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INFO]]))),H402)</f>
        <v>66</v>
      </c>
      <c r="I4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03" s="14">
        <f>HEX2DEC(RIGHT(timingTable[[#This Row],[FRT_HEX]],MIN(LEN(timingTable[[#This Row],[FRT_HEX]])-2,8)))</f>
        <v>1563851611</v>
      </c>
      <c r="K403" s="14" t="str">
        <f>IF(timingTable[[#This Row],['[TRACECODE']:.1]]=140,"afterTx","")</f>
        <v/>
      </c>
      <c r="L403" s="14" t="str">
        <f t="shared" si="66"/>
        <v/>
      </c>
      <c r="M403" s="14" t="str">
        <f>IF(AND(H403=H402,K402="afterTx",timingTable[[#This Row],['[TRACECODE']:.1]]=6),"dc","")</f>
        <v/>
      </c>
      <c r="N403" s="14" t="str">
        <f t="shared" si="67"/>
        <v/>
      </c>
      <c r="O403" s="14" t="str">
        <f>IF(timingTable[[#This Row],['[TRACECODE']:.1]]=141,"afterRx","")</f>
        <v/>
      </c>
      <c r="P403" s="14" t="str">
        <f t="shared" si="68"/>
        <v/>
      </c>
      <c r="Q403" s="14" t="str">
        <f t="shared" si="69"/>
        <v/>
      </c>
      <c r="R403" s="14" t="str">
        <f t="shared" si="70"/>
        <v/>
      </c>
      <c r="S403" s="14" t="str">
        <f t="shared" si="71"/>
        <v>EMPTY</v>
      </c>
      <c r="T403" s="14" t="str">
        <f t="shared" si="72"/>
        <v>EMPTY</v>
      </c>
      <c r="U403" s="14" t="str">
        <f t="shared" si="73"/>
        <v>EMPTY</v>
      </c>
      <c r="V403" s="14" t="str">
        <f t="shared" si="74"/>
        <v>EMPTY</v>
      </c>
      <c r="W403" s="14" t="str">
        <f>IF(L403="beforeTx",timingTable[[#This Row],[FRT32_val]]-timingTable[[#This Row],[FRT32_trace]],"EMPTY")</f>
        <v>EMPTY</v>
      </c>
      <c r="X403" s="14" t="str">
        <f t="shared" si="75"/>
        <v>EMPTY</v>
      </c>
      <c r="Y403" s="14" t="str">
        <f t="shared" si="76"/>
        <v>EMPTY</v>
      </c>
      <c r="Z403" s="14" t="str">
        <f>IF(AND(P403="beforeRx",O404="afterRx"),J404-timingTable[[#This Row],[FRT32_trace]],"EMPTY")</f>
        <v>EMPTY</v>
      </c>
      <c r="AA403" s="14" t="str">
        <f>IF(AND(timingTable[[#This Row],[txEnd]]="txEnd",Q407="rxStart"),I407-timingTable[[#This Row],[FRT32_val]],"EMPTY")</f>
        <v>EMPTY</v>
      </c>
    </row>
    <row r="404" spans="1:27" x14ac:dyDescent="0.25">
      <c r="A404" s="14" t="s">
        <v>2967</v>
      </c>
      <c r="B404">
        <v>1556342013994</v>
      </c>
      <c r="C404" s="14" t="s">
        <v>7097</v>
      </c>
      <c r="D404">
        <v>140</v>
      </c>
      <c r="E404" s="14" t="s">
        <v>1107</v>
      </c>
      <c r="F404" s="14" t="s">
        <v>7098</v>
      </c>
      <c r="G404" s="14">
        <f>timingTable[[#This Row],[FRT_DEC]]-B403</f>
        <v>1231</v>
      </c>
      <c r="H4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INFO]]))),H403)</f>
        <v>66</v>
      </c>
      <c r="I40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04" s="14">
        <f>HEX2DEC(RIGHT(timingTable[[#This Row],[FRT_HEX]],MIN(LEN(timingTable[[#This Row],[FRT_HEX]])-2,8)))</f>
        <v>1563852842</v>
      </c>
      <c r="K404" s="14" t="str">
        <f>IF(timingTable[[#This Row],['[TRACECODE']:.1]]=140,"afterTx","")</f>
        <v>afterTx</v>
      </c>
      <c r="L404" s="14" t="str">
        <f t="shared" si="66"/>
        <v/>
      </c>
      <c r="M404" s="14" t="str">
        <f>IF(AND(H404=H403,K403="afterTx",timingTable[[#This Row],['[TRACECODE']:.1]]=6),"dc","")</f>
        <v/>
      </c>
      <c r="N404" s="14" t="str">
        <f t="shared" si="67"/>
        <v/>
      </c>
      <c r="O404" s="14" t="str">
        <f>IF(timingTable[[#This Row],['[TRACECODE']:.1]]=141,"afterRx","")</f>
        <v/>
      </c>
      <c r="P404" s="14" t="str">
        <f t="shared" si="68"/>
        <v/>
      </c>
      <c r="Q404" s="14" t="str">
        <f t="shared" si="69"/>
        <v/>
      </c>
      <c r="R404" s="14" t="str">
        <f t="shared" si="70"/>
        <v/>
      </c>
      <c r="S404" s="14" t="str">
        <f t="shared" si="71"/>
        <v>EMPTY</v>
      </c>
      <c r="T404" s="14" t="str">
        <f t="shared" si="72"/>
        <v>EMPTY</v>
      </c>
      <c r="U404" s="14" t="str">
        <f t="shared" si="73"/>
        <v>EMPTY</v>
      </c>
      <c r="V404" s="14" t="str">
        <f t="shared" si="74"/>
        <v>EMPTY</v>
      </c>
      <c r="W404" s="14" t="str">
        <f>IF(L404="beforeTx",timingTable[[#This Row],[FRT32_val]]-timingTable[[#This Row],[FRT32_trace]],"EMPTY")</f>
        <v>EMPTY</v>
      </c>
      <c r="X404" s="14" t="str">
        <f t="shared" si="75"/>
        <v>EMPTY</v>
      </c>
      <c r="Y404" s="14" t="str">
        <f t="shared" si="76"/>
        <v>EMPTY</v>
      </c>
      <c r="Z404" s="14" t="str">
        <f>IF(AND(P404="beforeRx",O405="afterRx"),J405-timingTable[[#This Row],[FRT32_trace]],"EMPTY")</f>
        <v>EMPTY</v>
      </c>
      <c r="AA404" s="14" t="str">
        <f>IF(AND(timingTable[[#This Row],[txEnd]]="txEnd",Q408="rxStart"),I408-timingTable[[#This Row],[FRT32_val]],"EMPTY")</f>
        <v>EMPTY</v>
      </c>
    </row>
    <row r="405" spans="1:27" x14ac:dyDescent="0.25">
      <c r="A405" s="14" t="s">
        <v>2970</v>
      </c>
      <c r="B405">
        <v>1556342015323</v>
      </c>
      <c r="C405" s="14" t="s">
        <v>7101</v>
      </c>
      <c r="D405">
        <v>6</v>
      </c>
      <c r="E405" s="14" t="s">
        <v>1108</v>
      </c>
      <c r="F405" s="14" t="s">
        <v>7102</v>
      </c>
      <c r="G405" s="14">
        <f>timingTable[[#This Row],[FRT_DEC]]-B404</f>
        <v>1329</v>
      </c>
      <c r="H4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INFO]]))),H404)</f>
        <v>66</v>
      </c>
      <c r="I4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1563853551</v>
      </c>
      <c r="J405" s="14">
        <f>HEX2DEC(RIGHT(timingTable[[#This Row],[FRT_HEX]],MIN(LEN(timingTable[[#This Row],[FRT_HEX]])-2,8)))</f>
        <v>1563854171</v>
      </c>
      <c r="K405" s="14" t="str">
        <f>IF(timingTable[[#This Row],['[TRACECODE']:.1]]=140,"afterTx","")</f>
        <v/>
      </c>
      <c r="L405" s="14" t="str">
        <f t="shared" si="66"/>
        <v/>
      </c>
      <c r="M405" s="14" t="str">
        <f>IF(AND(H405=H404,K404="afterTx",timingTable[[#This Row],['[TRACECODE']:.1]]=6),"dc","")</f>
        <v>dc</v>
      </c>
      <c r="N405" s="14" t="str">
        <f t="shared" si="67"/>
        <v/>
      </c>
      <c r="O405" s="14" t="str">
        <f>IF(timingTable[[#This Row],['[TRACECODE']:.1]]=141,"afterRx","")</f>
        <v/>
      </c>
      <c r="P405" s="14" t="str">
        <f t="shared" si="68"/>
        <v/>
      </c>
      <c r="Q405" s="14" t="str">
        <f t="shared" si="69"/>
        <v/>
      </c>
      <c r="R405" s="14" t="str">
        <f t="shared" si="70"/>
        <v/>
      </c>
      <c r="S405" s="14" t="str">
        <f t="shared" si="71"/>
        <v>EMPTY</v>
      </c>
      <c r="T405" s="14" t="str">
        <f t="shared" si="72"/>
        <v>EMPTY</v>
      </c>
      <c r="U405" s="14" t="str">
        <f t="shared" si="73"/>
        <v>EMPTY</v>
      </c>
      <c r="V405" s="14" t="str">
        <f t="shared" si="74"/>
        <v>EMPTY</v>
      </c>
      <c r="W405" s="14" t="str">
        <f>IF(L405="beforeTx",timingTable[[#This Row],[FRT32_val]]-timingTable[[#This Row],[FRT32_trace]],"EMPTY")</f>
        <v>EMPTY</v>
      </c>
      <c r="X405" s="14" t="str">
        <f t="shared" si="75"/>
        <v>EMPTY</v>
      </c>
      <c r="Y405" s="14" t="str">
        <f t="shared" si="76"/>
        <v>EMPTY</v>
      </c>
      <c r="Z405" s="14" t="str">
        <f>IF(AND(P405="beforeRx",O406="afterRx"),J406-timingTable[[#This Row],[FRT32_trace]],"EMPTY")</f>
        <v>EMPTY</v>
      </c>
      <c r="AA405" s="14" t="str">
        <f>IF(AND(timingTable[[#This Row],[txEnd]]="txEnd",Q409="rxStart"),I409-timingTable[[#This Row],[FRT32_val]],"EMPTY")</f>
        <v>EMPTY</v>
      </c>
    </row>
    <row r="406" spans="1:27" x14ac:dyDescent="0.25">
      <c r="A406" s="14" t="s">
        <v>2971</v>
      </c>
      <c r="B406">
        <v>1556342015327</v>
      </c>
      <c r="C406" s="14" t="s">
        <v>7103</v>
      </c>
      <c r="D406">
        <v>6</v>
      </c>
      <c r="E406" s="14" t="s">
        <v>1108</v>
      </c>
      <c r="F406" s="14" t="s">
        <v>3987</v>
      </c>
      <c r="G406" s="14">
        <f>timingTable[[#This Row],[FRT_DEC]]-B405</f>
        <v>4</v>
      </c>
      <c r="H4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INFO]]))),H405)</f>
        <v>66</v>
      </c>
      <c r="I4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06" s="14">
        <f>HEX2DEC(RIGHT(timingTable[[#This Row],[FRT_HEX]],MIN(LEN(timingTable[[#This Row],[FRT_HEX]])-2,8)))</f>
        <v>1563854175</v>
      </c>
      <c r="K406" s="14" t="str">
        <f>IF(timingTable[[#This Row],['[TRACECODE']:.1]]=140,"afterTx","")</f>
        <v/>
      </c>
      <c r="L406" s="14" t="str">
        <f t="shared" si="66"/>
        <v/>
      </c>
      <c r="M406" s="14" t="str">
        <f>IF(AND(H406=H405,K405="afterTx",timingTable[[#This Row],['[TRACECODE']:.1]]=6),"dc","")</f>
        <v/>
      </c>
      <c r="N406" s="14" t="str">
        <f t="shared" si="67"/>
        <v/>
      </c>
      <c r="O406" s="14" t="str">
        <f>IF(timingTable[[#This Row],['[TRACECODE']:.1]]=141,"afterRx","")</f>
        <v/>
      </c>
      <c r="P406" s="14" t="str">
        <f t="shared" si="68"/>
        <v/>
      </c>
      <c r="Q406" s="14" t="str">
        <f t="shared" si="69"/>
        <v/>
      </c>
      <c r="R406" s="14" t="str">
        <f t="shared" si="70"/>
        <v/>
      </c>
      <c r="S406" s="14" t="str">
        <f t="shared" si="71"/>
        <v>EMPTY</v>
      </c>
      <c r="T406" s="14" t="str">
        <f t="shared" si="72"/>
        <v>EMPTY</v>
      </c>
      <c r="U406" s="14" t="str">
        <f t="shared" si="73"/>
        <v>EMPTY</v>
      </c>
      <c r="V406" s="14" t="str">
        <f t="shared" si="74"/>
        <v>EMPTY</v>
      </c>
      <c r="W406" s="14" t="str">
        <f>IF(L406="beforeTx",timingTable[[#This Row],[FRT32_val]]-timingTable[[#This Row],[FRT32_trace]],"EMPTY")</f>
        <v>EMPTY</v>
      </c>
      <c r="X406" s="14" t="str">
        <f t="shared" si="75"/>
        <v>EMPTY</v>
      </c>
      <c r="Y406" s="14" t="str">
        <f t="shared" si="76"/>
        <v>EMPTY</v>
      </c>
      <c r="Z406" s="14" t="str">
        <f>IF(AND(P406="beforeRx",O407="afterRx"),J407-timingTable[[#This Row],[FRT32_trace]],"EMPTY")</f>
        <v>EMPTY</v>
      </c>
      <c r="AA406" s="14" t="str">
        <f>IF(AND(timingTable[[#This Row],[txEnd]]="txEnd",Q410="rxStart"),I410-timingTable[[#This Row],[FRT32_val]],"EMPTY")</f>
        <v>EMPTY</v>
      </c>
    </row>
    <row r="407" spans="1:27" x14ac:dyDescent="0.25">
      <c r="A407" s="14" t="s">
        <v>2972</v>
      </c>
      <c r="B407">
        <v>1556342015329</v>
      </c>
      <c r="C407" s="14" t="s">
        <v>7104</v>
      </c>
      <c r="D407">
        <v>122</v>
      </c>
      <c r="E407" s="14" t="s">
        <v>7968</v>
      </c>
      <c r="F407" s="14" t="s">
        <v>7105</v>
      </c>
      <c r="G407" s="14">
        <f>timingTable[[#This Row],[FRT_DEC]]-B406</f>
        <v>2</v>
      </c>
      <c r="H4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INFO]]))),H406)</f>
        <v>66</v>
      </c>
      <c r="I4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1563854170</v>
      </c>
      <c r="J407" s="14">
        <f>HEX2DEC(RIGHT(timingTable[[#This Row],[FRT_HEX]],MIN(LEN(timingTable[[#This Row],[FRT_HEX]])-2,8)))</f>
        <v>1563854177</v>
      </c>
      <c r="K407" s="14" t="str">
        <f>IF(timingTable[[#This Row],['[TRACECODE']:.1]]=140,"afterTx","")</f>
        <v/>
      </c>
      <c r="L407" s="14" t="str">
        <f t="shared" si="66"/>
        <v/>
      </c>
      <c r="M407" s="14" t="str">
        <f>IF(AND(H407=H406,K406="afterTx",timingTable[[#This Row],['[TRACECODE']:.1]]=6),"dc","")</f>
        <v/>
      </c>
      <c r="N407" s="14" t="str">
        <f t="shared" si="67"/>
        <v>txEnd</v>
      </c>
      <c r="O407" s="14" t="str">
        <f>IF(timingTable[[#This Row],['[TRACECODE']:.1]]=141,"afterRx","")</f>
        <v/>
      </c>
      <c r="P407" s="14" t="str">
        <f t="shared" si="68"/>
        <v/>
      </c>
      <c r="Q407" s="14" t="str">
        <f t="shared" si="69"/>
        <v/>
      </c>
      <c r="R407" s="14" t="str">
        <f t="shared" si="70"/>
        <v/>
      </c>
      <c r="S407" s="14" t="str">
        <f t="shared" si="71"/>
        <v>EMPTY</v>
      </c>
      <c r="T407" s="14">
        <f t="shared" si="72"/>
        <v>780</v>
      </c>
      <c r="U407" s="14" t="str">
        <f t="shared" si="73"/>
        <v>EMPTY</v>
      </c>
      <c r="V407" s="14" t="str">
        <f t="shared" si="74"/>
        <v>EMPTY</v>
      </c>
      <c r="W407" s="14" t="str">
        <f>IF(L407="beforeTx",timingTable[[#This Row],[FRT32_val]]-timingTable[[#This Row],[FRT32_trace]],"EMPTY")</f>
        <v>EMPTY</v>
      </c>
      <c r="X407" s="14" t="str">
        <f t="shared" si="75"/>
        <v>EMPTY</v>
      </c>
      <c r="Y407" s="14" t="str">
        <f t="shared" si="76"/>
        <v>EMPTY</v>
      </c>
      <c r="Z407" s="14" t="str">
        <f>IF(AND(P407="beforeRx",O408="afterRx"),J408-timingTable[[#This Row],[FRT32_trace]],"EMPTY")</f>
        <v>EMPTY</v>
      </c>
      <c r="AA407" s="14">
        <f>IF(AND(timingTable[[#This Row],[txEnd]]="txEnd",Q411="rxStart"),I411-timingTable[[#This Row],[FRT32_val]],"EMPTY")</f>
        <v>1697</v>
      </c>
    </row>
    <row r="408" spans="1:27" x14ac:dyDescent="0.25">
      <c r="A408" s="14" t="s">
        <v>2973</v>
      </c>
      <c r="B408">
        <v>1556342015332</v>
      </c>
      <c r="C408" s="14" t="s">
        <v>7106</v>
      </c>
      <c r="D408">
        <v>122</v>
      </c>
      <c r="E408" s="14" t="s">
        <v>7968</v>
      </c>
      <c r="F408" s="14" t="s">
        <v>3988</v>
      </c>
      <c r="G408" s="14">
        <f>timingTable[[#This Row],[FRT_DEC]]-B407</f>
        <v>3</v>
      </c>
      <c r="H4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INFO]]))),H407)</f>
        <v>66</v>
      </c>
      <c r="I4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08" s="14">
        <f>HEX2DEC(RIGHT(timingTable[[#This Row],[FRT_HEX]],MIN(LEN(timingTable[[#This Row],[FRT_HEX]])-2,8)))</f>
        <v>1563854180</v>
      </c>
      <c r="K408" s="14" t="str">
        <f>IF(timingTable[[#This Row],['[TRACECODE']:.1]]=140,"afterTx","")</f>
        <v/>
      </c>
      <c r="L408" s="14" t="str">
        <f t="shared" si="66"/>
        <v/>
      </c>
      <c r="M408" s="14" t="str">
        <f>IF(AND(H408=H407,K407="afterTx",timingTable[[#This Row],['[TRACECODE']:.1]]=6),"dc","")</f>
        <v/>
      </c>
      <c r="N408" s="14" t="str">
        <f t="shared" si="67"/>
        <v/>
      </c>
      <c r="O408" s="14" t="str">
        <f>IF(timingTable[[#This Row],['[TRACECODE']:.1]]=141,"afterRx","")</f>
        <v/>
      </c>
      <c r="P408" s="14" t="str">
        <f t="shared" si="68"/>
        <v/>
      </c>
      <c r="Q408" s="14" t="str">
        <f t="shared" si="69"/>
        <v/>
      </c>
      <c r="R408" s="14" t="str">
        <f t="shared" si="70"/>
        <v/>
      </c>
      <c r="S408" s="14" t="str">
        <f t="shared" si="71"/>
        <v>EMPTY</v>
      </c>
      <c r="T408" s="14" t="str">
        <f t="shared" si="72"/>
        <v>EMPTY</v>
      </c>
      <c r="U408" s="14" t="str">
        <f t="shared" si="73"/>
        <v>EMPTY</v>
      </c>
      <c r="V408" s="14" t="str">
        <f t="shared" si="74"/>
        <v>EMPTY</v>
      </c>
      <c r="W408" s="14" t="str">
        <f>IF(L408="beforeTx",timingTable[[#This Row],[FRT32_val]]-timingTable[[#This Row],[FRT32_trace]],"EMPTY")</f>
        <v>EMPTY</v>
      </c>
      <c r="X408" s="14" t="str">
        <f t="shared" si="75"/>
        <v>EMPTY</v>
      </c>
      <c r="Y408" s="14" t="str">
        <f t="shared" si="76"/>
        <v>EMPTY</v>
      </c>
      <c r="Z408" s="14" t="str">
        <f>IF(AND(P408="beforeRx",O409="afterRx"),J409-timingTable[[#This Row],[FRT32_trace]],"EMPTY")</f>
        <v>EMPTY</v>
      </c>
      <c r="AA408" s="14" t="str">
        <f>IF(AND(timingTable[[#This Row],[txEnd]]="txEnd",Q412="rxStart"),I412-timingTable[[#This Row],[FRT32_val]],"EMPTY")</f>
        <v>EMPTY</v>
      </c>
    </row>
    <row r="409" spans="1:27" x14ac:dyDescent="0.25">
      <c r="A409" s="14" t="s">
        <v>2983</v>
      </c>
      <c r="B409">
        <v>1556342015957</v>
      </c>
      <c r="C409" s="14" t="s">
        <v>7117</v>
      </c>
      <c r="D409">
        <v>130</v>
      </c>
      <c r="E409" s="14" t="s">
        <v>3735</v>
      </c>
      <c r="F409" s="14" t="s">
        <v>7118</v>
      </c>
      <c r="G409" s="14">
        <f>timingTable[[#This Row],[FRT_DEC]]-B408</f>
        <v>625</v>
      </c>
      <c r="H4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INFO]]))),H408)</f>
        <v>66</v>
      </c>
      <c r="I4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393263</v>
      </c>
      <c r="J409" s="14">
        <f>HEX2DEC(RIGHT(timingTable[[#This Row],[FRT_HEX]],MIN(LEN(timingTable[[#This Row],[FRT_HEX]])-2,8)))</f>
        <v>1563854805</v>
      </c>
      <c r="K409" s="14" t="str">
        <f>IF(timingTable[[#This Row],['[TRACECODE']:.1]]=140,"afterTx","")</f>
        <v/>
      </c>
      <c r="L409" s="14" t="str">
        <f t="shared" si="66"/>
        <v/>
      </c>
      <c r="M409" s="14" t="str">
        <f>IF(AND(H409=H408,K408="afterTx",timingTable[[#This Row],['[TRACECODE']:.1]]=6),"dc","")</f>
        <v/>
      </c>
      <c r="N409" s="14" t="str">
        <f t="shared" si="67"/>
        <v/>
      </c>
      <c r="O409" s="14" t="str">
        <f>IF(timingTable[[#This Row],['[TRACECODE']:.1]]=141,"afterRx","")</f>
        <v/>
      </c>
      <c r="P409" s="14" t="str">
        <f t="shared" si="68"/>
        <v>beforeRx</v>
      </c>
      <c r="Q409" s="14" t="str">
        <f t="shared" si="69"/>
        <v/>
      </c>
      <c r="R409" s="14" t="str">
        <f t="shared" si="70"/>
        <v/>
      </c>
      <c r="S409" s="14" t="str">
        <f t="shared" si="71"/>
        <v>EMPTY</v>
      </c>
      <c r="T409" s="14" t="str">
        <f t="shared" si="72"/>
        <v>EMPTY</v>
      </c>
      <c r="U409" s="14" t="str">
        <f t="shared" si="73"/>
        <v>EMPTY</v>
      </c>
      <c r="V409" s="14" t="str">
        <f t="shared" si="74"/>
        <v>EMPTY</v>
      </c>
      <c r="W409" s="14" t="str">
        <f>IF(L409="beforeTx",timingTable[[#This Row],[FRT32_val]]-timingTable[[#This Row],[FRT32_trace]],"EMPTY")</f>
        <v>EMPTY</v>
      </c>
      <c r="X409" s="14" t="str">
        <f t="shared" si="75"/>
        <v>EMPTY</v>
      </c>
      <c r="Y409" s="14" t="str">
        <f t="shared" si="76"/>
        <v>EMPTY</v>
      </c>
      <c r="Z409" s="14">
        <f>IF(AND(P409="beforeRx",O410="afterRx"),J410-timingTable[[#This Row],[FRT32_trace]],"EMPTY")</f>
        <v>145</v>
      </c>
      <c r="AA409" s="14" t="str">
        <f>IF(AND(timingTable[[#This Row],[txEnd]]="txEnd",Q413="rxStart"),I413-timingTable[[#This Row],[FRT32_val]],"EMPTY")</f>
        <v>EMPTY</v>
      </c>
    </row>
    <row r="410" spans="1:27" x14ac:dyDescent="0.25">
      <c r="A410" s="14" t="s">
        <v>2984</v>
      </c>
      <c r="B410">
        <v>1556342016102</v>
      </c>
      <c r="C410" s="14" t="s">
        <v>7119</v>
      </c>
      <c r="D410">
        <v>141</v>
      </c>
      <c r="E410" s="14" t="s">
        <v>1109</v>
      </c>
      <c r="F410" s="14" t="s">
        <v>7120</v>
      </c>
      <c r="G410" s="14">
        <f>timingTable[[#This Row],[FRT_DEC]]-B409</f>
        <v>145</v>
      </c>
      <c r="H4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INFO]]))),H409)</f>
        <v>66</v>
      </c>
      <c r="I41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10" s="14">
        <f>HEX2DEC(RIGHT(timingTable[[#This Row],[FRT_HEX]],MIN(LEN(timingTable[[#This Row],[FRT_HEX]])-2,8)))</f>
        <v>1563854950</v>
      </c>
      <c r="K410" s="14" t="str">
        <f>IF(timingTable[[#This Row],['[TRACECODE']:.1]]=140,"afterTx","")</f>
        <v/>
      </c>
      <c r="L410" s="14" t="str">
        <f t="shared" si="66"/>
        <v/>
      </c>
      <c r="M410" s="14" t="str">
        <f>IF(AND(H410=H409,K409="afterTx",timingTable[[#This Row],['[TRACECODE']:.1]]=6),"dc","")</f>
        <v/>
      </c>
      <c r="N410" s="14" t="str">
        <f t="shared" si="67"/>
        <v/>
      </c>
      <c r="O410" s="14" t="str">
        <f>IF(timingTable[[#This Row],['[TRACECODE']:.1]]=141,"afterRx","")</f>
        <v>afterRx</v>
      </c>
      <c r="P410" s="14" t="str">
        <f t="shared" si="68"/>
        <v/>
      </c>
      <c r="Q410" s="14" t="str">
        <f t="shared" si="69"/>
        <v/>
      </c>
      <c r="R410" s="14" t="str">
        <f t="shared" si="70"/>
        <v/>
      </c>
      <c r="S410" s="14" t="str">
        <f t="shared" si="71"/>
        <v>EMPTY</v>
      </c>
      <c r="T410" s="14" t="str">
        <f t="shared" si="72"/>
        <v>EMPTY</v>
      </c>
      <c r="U410" s="14" t="str">
        <f t="shared" si="73"/>
        <v>EMPTY</v>
      </c>
      <c r="V410" s="14" t="str">
        <f t="shared" si="74"/>
        <v>EMPTY</v>
      </c>
      <c r="W410" s="14" t="str">
        <f>IF(L410="beforeTx",timingTable[[#This Row],[FRT32_val]]-timingTable[[#This Row],[FRT32_trace]],"EMPTY")</f>
        <v>EMPTY</v>
      </c>
      <c r="X410" s="14" t="str">
        <f t="shared" si="75"/>
        <v>EMPTY</v>
      </c>
      <c r="Y410" s="14" t="str">
        <f t="shared" si="76"/>
        <v>EMPTY</v>
      </c>
      <c r="Z410" s="14" t="str">
        <f>IF(AND(P410="beforeRx",O411="afterRx"),J411-timingTable[[#This Row],[FRT32_trace]],"EMPTY")</f>
        <v>EMPTY</v>
      </c>
      <c r="AA410" s="14" t="str">
        <f>IF(AND(timingTable[[#This Row],[txEnd]]="txEnd",Q414="rxStart"),I414-timingTable[[#This Row],[FRT32_val]],"EMPTY")</f>
        <v>EMPTY</v>
      </c>
    </row>
    <row r="411" spans="1:27" x14ac:dyDescent="0.25">
      <c r="A411" s="14" t="s">
        <v>2986</v>
      </c>
      <c r="B411">
        <v>1556342017420</v>
      </c>
      <c r="C411" s="14" t="s">
        <v>7122</v>
      </c>
      <c r="D411">
        <v>123</v>
      </c>
      <c r="E411" s="14" t="s">
        <v>7969</v>
      </c>
      <c r="F411" s="14" t="s">
        <v>7123</v>
      </c>
      <c r="G411" s="14">
        <f>timingTable[[#This Row],[FRT_DEC]]-B410</f>
        <v>1318</v>
      </c>
      <c r="H4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INFO]]))),H410)</f>
        <v>66</v>
      </c>
      <c r="I4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1563855867</v>
      </c>
      <c r="J411" s="14">
        <f>HEX2DEC(RIGHT(timingTable[[#This Row],[FRT_HEX]],MIN(LEN(timingTable[[#This Row],[FRT_HEX]])-2,8)))</f>
        <v>1563856268</v>
      </c>
      <c r="K411" s="14" t="str">
        <f>IF(timingTable[[#This Row],['[TRACECODE']:.1]]=140,"afterTx","")</f>
        <v/>
      </c>
      <c r="L411" s="14" t="str">
        <f t="shared" si="66"/>
        <v/>
      </c>
      <c r="M411" s="14" t="str">
        <f>IF(AND(H411=H410,K410="afterTx",timingTable[[#This Row],['[TRACECODE']:.1]]=6),"dc","")</f>
        <v/>
      </c>
      <c r="N411" s="14" t="str">
        <f t="shared" si="67"/>
        <v/>
      </c>
      <c r="O411" s="14" t="str">
        <f>IF(timingTable[[#This Row],['[TRACECODE']:.1]]=141,"afterRx","")</f>
        <v/>
      </c>
      <c r="P411" s="14" t="str">
        <f t="shared" si="68"/>
        <v/>
      </c>
      <c r="Q411" s="14" t="str">
        <f t="shared" si="69"/>
        <v>rxStart</v>
      </c>
      <c r="R411" s="14" t="str">
        <f t="shared" si="70"/>
        <v/>
      </c>
      <c r="S411" s="14" t="str">
        <f t="shared" si="71"/>
        <v>EMPTY</v>
      </c>
      <c r="T411" s="14" t="str">
        <f t="shared" si="72"/>
        <v>EMPTY</v>
      </c>
      <c r="U411" s="14" t="str">
        <f t="shared" si="73"/>
        <v>EMPTY</v>
      </c>
      <c r="V411" s="14" t="str">
        <f t="shared" si="74"/>
        <v>EMPTY</v>
      </c>
      <c r="W411" s="14" t="str">
        <f>IF(L411="beforeTx",timingTable[[#This Row],[FRT32_val]]-timingTable[[#This Row],[FRT32_trace]],"EMPTY")</f>
        <v>EMPTY</v>
      </c>
      <c r="X411" s="14" t="str">
        <f t="shared" si="75"/>
        <v>EMPTY</v>
      </c>
      <c r="Y411" s="14" t="str">
        <f t="shared" si="76"/>
        <v>EMPTY</v>
      </c>
      <c r="Z411" s="14" t="str">
        <f>IF(AND(P411="beforeRx",O412="afterRx"),J412-timingTable[[#This Row],[FRT32_trace]],"EMPTY")</f>
        <v>EMPTY</v>
      </c>
      <c r="AA411" s="14" t="str">
        <f>IF(AND(timingTable[[#This Row],[txEnd]]="txEnd",Q415="rxStart"),I415-timingTable[[#This Row],[FRT32_val]],"EMPTY")</f>
        <v>EMPTY</v>
      </c>
    </row>
    <row r="412" spans="1:27" x14ac:dyDescent="0.25">
      <c r="A412" s="14" t="s">
        <v>2987</v>
      </c>
      <c r="B412">
        <v>1556342017423</v>
      </c>
      <c r="C412" s="14" t="s">
        <v>7124</v>
      </c>
      <c r="D412">
        <v>123</v>
      </c>
      <c r="E412" s="14" t="s">
        <v>7969</v>
      </c>
      <c r="F412" s="14" t="s">
        <v>3982</v>
      </c>
      <c r="G412" s="14">
        <f>timingTable[[#This Row],[FRT_DEC]]-B411</f>
        <v>3</v>
      </c>
      <c r="H4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INFO]]))),H411)</f>
        <v>66</v>
      </c>
      <c r="I4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12" s="14">
        <f>HEX2DEC(RIGHT(timingTable[[#This Row],[FRT_HEX]],MIN(LEN(timingTable[[#This Row],[FRT_HEX]])-2,8)))</f>
        <v>1563856271</v>
      </c>
      <c r="K412" s="14" t="str">
        <f>IF(timingTable[[#This Row],['[TRACECODE']:.1]]=140,"afterTx","")</f>
        <v/>
      </c>
      <c r="L412" s="14" t="str">
        <f t="shared" si="66"/>
        <v/>
      </c>
      <c r="M412" s="14" t="str">
        <f>IF(AND(H412=H411,K411="afterTx",timingTable[[#This Row],['[TRACECODE']:.1]]=6),"dc","")</f>
        <v/>
      </c>
      <c r="N412" s="14" t="str">
        <f t="shared" si="67"/>
        <v/>
      </c>
      <c r="O412" s="14" t="str">
        <f>IF(timingTable[[#This Row],['[TRACECODE']:.1]]=141,"afterRx","")</f>
        <v/>
      </c>
      <c r="P412" s="14" t="str">
        <f t="shared" si="68"/>
        <v/>
      </c>
      <c r="Q412" s="14" t="str">
        <f t="shared" si="69"/>
        <v/>
      </c>
      <c r="R412" s="14" t="str">
        <f t="shared" si="70"/>
        <v/>
      </c>
      <c r="S412" s="14" t="str">
        <f t="shared" si="71"/>
        <v>EMPTY</v>
      </c>
      <c r="T412" s="14" t="str">
        <f t="shared" si="72"/>
        <v>EMPTY</v>
      </c>
      <c r="U412" s="14" t="str">
        <f t="shared" si="73"/>
        <v>EMPTY</v>
      </c>
      <c r="V412" s="14" t="str">
        <f t="shared" si="74"/>
        <v>EMPTY</v>
      </c>
      <c r="W412" s="14" t="str">
        <f>IF(L412="beforeTx",timingTable[[#This Row],[FRT32_val]]-timingTable[[#This Row],[FRT32_trace]],"EMPTY")</f>
        <v>EMPTY</v>
      </c>
      <c r="X412" s="14" t="str">
        <f t="shared" si="75"/>
        <v>EMPTY</v>
      </c>
      <c r="Y412" s="14" t="str">
        <f t="shared" si="76"/>
        <v>EMPTY</v>
      </c>
      <c r="Z412" s="14" t="str">
        <f>IF(AND(P412="beforeRx",O413="afterRx"),J413-timingTable[[#This Row],[FRT32_trace]],"EMPTY")</f>
        <v>EMPTY</v>
      </c>
      <c r="AA412" s="14" t="str">
        <f>IF(AND(timingTable[[#This Row],[txEnd]]="txEnd",Q416="rxStart"),I416-timingTable[[#This Row],[FRT32_val]],"EMPTY")</f>
        <v>EMPTY</v>
      </c>
    </row>
    <row r="413" spans="1:27" x14ac:dyDescent="0.25">
      <c r="A413" s="14" t="s">
        <v>3010</v>
      </c>
      <c r="B413">
        <v>1556342018516</v>
      </c>
      <c r="C413" s="14" t="s">
        <v>7147</v>
      </c>
      <c r="D413">
        <v>124</v>
      </c>
      <c r="E413" s="14" t="s">
        <v>7970</v>
      </c>
      <c r="F413" s="14" t="s">
        <v>7148</v>
      </c>
      <c r="G413" s="14">
        <f>timingTable[[#This Row],[FRT_DEC]]-B412</f>
        <v>1093</v>
      </c>
      <c r="H4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INFO]]))),H412)</f>
        <v>66</v>
      </c>
      <c r="I4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1563857296</v>
      </c>
      <c r="J413" s="14">
        <f>HEX2DEC(RIGHT(timingTable[[#This Row],[FRT_HEX]],MIN(LEN(timingTable[[#This Row],[FRT_HEX]])-2,8)))</f>
        <v>1563857364</v>
      </c>
      <c r="K413" s="14" t="str">
        <f>IF(timingTable[[#This Row],['[TRACECODE']:.1]]=140,"afterTx","")</f>
        <v/>
      </c>
      <c r="L413" s="14" t="str">
        <f t="shared" si="66"/>
        <v/>
      </c>
      <c r="M413" s="14" t="str">
        <f>IF(AND(H413=H412,K412="afterTx",timingTable[[#This Row],['[TRACECODE']:.1]]=6),"dc","")</f>
        <v/>
      </c>
      <c r="N413" s="14" t="str">
        <f t="shared" si="67"/>
        <v/>
      </c>
      <c r="O413" s="14" t="str">
        <f>IF(timingTable[[#This Row],['[TRACECODE']:.1]]=141,"afterRx","")</f>
        <v/>
      </c>
      <c r="P413" s="14" t="str">
        <f t="shared" si="68"/>
        <v/>
      </c>
      <c r="Q413" s="14" t="str">
        <f t="shared" si="69"/>
        <v/>
      </c>
      <c r="R413" s="14" t="str">
        <f t="shared" si="70"/>
        <v>rxEnd</v>
      </c>
      <c r="S413" s="14" t="str">
        <f t="shared" si="71"/>
        <v>EMPTY</v>
      </c>
      <c r="T413" s="14" t="str">
        <f t="shared" si="72"/>
        <v>EMPTY</v>
      </c>
      <c r="U413" s="14">
        <f t="shared" si="73"/>
        <v>1000</v>
      </c>
      <c r="V413" s="14">
        <f t="shared" si="74"/>
        <v>1721</v>
      </c>
      <c r="W413" s="14" t="str">
        <f>IF(L413="beforeTx",timingTable[[#This Row],[FRT32_val]]-timingTable[[#This Row],[FRT32_trace]],"EMPTY")</f>
        <v>EMPTY</v>
      </c>
      <c r="X413" s="14" t="str">
        <f t="shared" si="75"/>
        <v>EMPTY</v>
      </c>
      <c r="Y413" s="14">
        <f t="shared" si="76"/>
        <v>197</v>
      </c>
      <c r="Z413" s="14" t="str">
        <f>IF(AND(P413="beforeRx",O414="afterRx"),J414-timingTable[[#This Row],[FRT32_trace]],"EMPTY")</f>
        <v>EMPTY</v>
      </c>
      <c r="AA413" s="14" t="str">
        <f>IF(AND(timingTable[[#This Row],[txEnd]]="txEnd",Q417="rxStart"),I417-timingTable[[#This Row],[FRT32_val]],"EMPTY")</f>
        <v>EMPTY</v>
      </c>
    </row>
    <row r="414" spans="1:27" x14ac:dyDescent="0.25">
      <c r="A414" s="14" t="s">
        <v>3011</v>
      </c>
      <c r="B414">
        <v>1556342018519</v>
      </c>
      <c r="C414" s="14" t="s">
        <v>7149</v>
      </c>
      <c r="D414">
        <v>124</v>
      </c>
      <c r="E414" s="14" t="s">
        <v>7970</v>
      </c>
      <c r="F414" s="14" t="s">
        <v>3983</v>
      </c>
      <c r="G414" s="14">
        <f>timingTable[[#This Row],[FRT_DEC]]-B413</f>
        <v>3</v>
      </c>
      <c r="H4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INFO]]))),H413)</f>
        <v>66</v>
      </c>
      <c r="I4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14" s="14">
        <f>HEX2DEC(RIGHT(timingTable[[#This Row],[FRT_HEX]],MIN(LEN(timingTable[[#This Row],[FRT_HEX]])-2,8)))</f>
        <v>1563857367</v>
      </c>
      <c r="K414" s="14" t="str">
        <f>IF(timingTable[[#This Row],['[TRACECODE']:.1]]=140,"afterTx","")</f>
        <v/>
      </c>
      <c r="L414" s="14" t="str">
        <f t="shared" si="66"/>
        <v/>
      </c>
      <c r="M414" s="14" t="str">
        <f>IF(AND(H414=H413,K413="afterTx",timingTable[[#This Row],['[TRACECODE']:.1]]=6),"dc","")</f>
        <v/>
      </c>
      <c r="N414" s="14" t="str">
        <f t="shared" si="67"/>
        <v/>
      </c>
      <c r="O414" s="14" t="str">
        <f>IF(timingTable[[#This Row],['[TRACECODE']:.1]]=141,"afterRx","")</f>
        <v/>
      </c>
      <c r="P414" s="14" t="str">
        <f t="shared" si="68"/>
        <v/>
      </c>
      <c r="Q414" s="14" t="str">
        <f t="shared" si="69"/>
        <v/>
      </c>
      <c r="R414" s="14" t="str">
        <f t="shared" si="70"/>
        <v/>
      </c>
      <c r="S414" s="14" t="str">
        <f t="shared" si="71"/>
        <v>EMPTY</v>
      </c>
      <c r="T414" s="14" t="str">
        <f t="shared" si="72"/>
        <v>EMPTY</v>
      </c>
      <c r="U414" s="14" t="str">
        <f t="shared" si="73"/>
        <v>EMPTY</v>
      </c>
      <c r="V414" s="14" t="str">
        <f t="shared" si="74"/>
        <v>EMPTY</v>
      </c>
      <c r="W414" s="14" t="str">
        <f>IF(L414="beforeTx",timingTable[[#This Row],[FRT32_val]]-timingTable[[#This Row],[FRT32_trace]],"EMPTY")</f>
        <v>EMPTY</v>
      </c>
      <c r="X414" s="14" t="str">
        <f t="shared" si="75"/>
        <v>EMPTY</v>
      </c>
      <c r="Y414" s="14" t="str">
        <f t="shared" si="76"/>
        <v>EMPTY</v>
      </c>
      <c r="Z414" s="14" t="str">
        <f>IF(AND(P414="beforeRx",O415="afterRx"),J415-timingTable[[#This Row],[FRT32_trace]],"EMPTY")</f>
        <v>EMPTY</v>
      </c>
      <c r="AA414" s="14" t="str">
        <f>IF(AND(timingTable[[#This Row],[txEnd]]="txEnd",Q418="rxStart"),I418-timingTable[[#This Row],[FRT32_val]],"EMPTY")</f>
        <v>EMPTY</v>
      </c>
    </row>
    <row r="415" spans="1:27" x14ac:dyDescent="0.25">
      <c r="A415" s="14" t="s">
        <v>3021</v>
      </c>
      <c r="B415">
        <v>1556342018645</v>
      </c>
      <c r="C415" s="14" t="s">
        <v>7160</v>
      </c>
      <c r="D415">
        <v>129</v>
      </c>
      <c r="E415" s="14" t="s">
        <v>3734</v>
      </c>
      <c r="F415" s="14" t="s">
        <v>7161</v>
      </c>
      <c r="G415" s="14">
        <f>timingTable[[#This Row],[FRT_DEC]]-B414</f>
        <v>126</v>
      </c>
      <c r="H4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INFO]]))),H414)</f>
        <v>66</v>
      </c>
      <c r="I4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1563858296</v>
      </c>
      <c r="J415" s="14">
        <f>HEX2DEC(RIGHT(timingTable[[#This Row],[FRT_HEX]],MIN(LEN(timingTable[[#This Row],[FRT_HEX]])-2,8)))</f>
        <v>1563857493</v>
      </c>
      <c r="K415" s="14" t="str">
        <f>IF(timingTable[[#This Row],['[TRACECODE']:.1]]=140,"afterTx","")</f>
        <v/>
      </c>
      <c r="L415" s="14" t="str">
        <f t="shared" si="66"/>
        <v>beforeTx</v>
      </c>
      <c r="M415" s="14" t="str">
        <f>IF(AND(H415=H414,K414="afterTx",timingTable[[#This Row],['[TRACECODE']:.1]]=6),"dc","")</f>
        <v/>
      </c>
      <c r="N415" s="14" t="str">
        <f t="shared" si="67"/>
        <v/>
      </c>
      <c r="O415" s="14" t="str">
        <f>IF(timingTable[[#This Row],['[TRACECODE']:.1]]=141,"afterRx","")</f>
        <v/>
      </c>
      <c r="P415" s="14" t="str">
        <f t="shared" si="68"/>
        <v/>
      </c>
      <c r="Q415" s="14" t="str">
        <f t="shared" si="69"/>
        <v/>
      </c>
      <c r="R415" s="14" t="str">
        <f t="shared" si="70"/>
        <v/>
      </c>
      <c r="S415" s="14">
        <f t="shared" si="71"/>
        <v>721</v>
      </c>
      <c r="T415" s="14" t="str">
        <f t="shared" si="72"/>
        <v>EMPTY</v>
      </c>
      <c r="U415" s="14" t="str">
        <f t="shared" si="73"/>
        <v>EMPTY</v>
      </c>
      <c r="V415" s="14" t="str">
        <f t="shared" si="74"/>
        <v>EMPTY</v>
      </c>
      <c r="W415" s="14">
        <f>IF(L415="beforeTx",timingTable[[#This Row],[FRT32_val]]-timingTable[[#This Row],[FRT32_trace]],"EMPTY")</f>
        <v>803</v>
      </c>
      <c r="X415" s="14">
        <f t="shared" si="75"/>
        <v>815</v>
      </c>
      <c r="Y415" s="14" t="str">
        <f t="shared" si="76"/>
        <v>EMPTY</v>
      </c>
      <c r="Z415" s="14" t="str">
        <f>IF(AND(P415="beforeRx",O416="afterRx"),J416-timingTable[[#This Row],[FRT32_trace]],"EMPTY")</f>
        <v>EMPTY</v>
      </c>
      <c r="AA415" s="14" t="str">
        <f>IF(AND(timingTable[[#This Row],[txEnd]]="txEnd",Q419="rxStart"),I419-timingTable[[#This Row],[FRT32_val]],"EMPTY")</f>
        <v>EMPTY</v>
      </c>
    </row>
    <row r="416" spans="1:27" x14ac:dyDescent="0.25">
      <c r="A416" s="14" t="s">
        <v>3022</v>
      </c>
      <c r="B416">
        <v>1556342018648</v>
      </c>
      <c r="C416" s="14" t="s">
        <v>7162</v>
      </c>
      <c r="D416">
        <v>129</v>
      </c>
      <c r="E416" s="14" t="s">
        <v>3734</v>
      </c>
      <c r="F416" s="14" t="s">
        <v>3986</v>
      </c>
      <c r="G416" s="14">
        <f>timingTable[[#This Row],[FRT_DEC]]-B415</f>
        <v>3</v>
      </c>
      <c r="H4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INFO]]))),H415)</f>
        <v>66</v>
      </c>
      <c r="I4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16" s="14">
        <f>HEX2DEC(RIGHT(timingTable[[#This Row],[FRT_HEX]],MIN(LEN(timingTable[[#This Row],[FRT_HEX]])-2,8)))</f>
        <v>1563857496</v>
      </c>
      <c r="K416" s="14" t="str">
        <f>IF(timingTable[[#This Row],['[TRACECODE']:.1]]=140,"afterTx","")</f>
        <v/>
      </c>
      <c r="L416" s="14" t="str">
        <f t="shared" si="66"/>
        <v/>
      </c>
      <c r="M416" s="14" t="str">
        <f>IF(AND(H416=H415,K415="afterTx",timingTable[[#This Row],['[TRACECODE']:.1]]=6),"dc","")</f>
        <v/>
      </c>
      <c r="N416" s="14" t="str">
        <f t="shared" si="67"/>
        <v/>
      </c>
      <c r="O416" s="14" t="str">
        <f>IF(timingTable[[#This Row],['[TRACECODE']:.1]]=141,"afterRx","")</f>
        <v/>
      </c>
      <c r="P416" s="14" t="str">
        <f t="shared" si="68"/>
        <v/>
      </c>
      <c r="Q416" s="14" t="str">
        <f t="shared" si="69"/>
        <v/>
      </c>
      <c r="R416" s="14" t="str">
        <f t="shared" si="70"/>
        <v/>
      </c>
      <c r="S416" s="14" t="str">
        <f t="shared" si="71"/>
        <v>EMPTY</v>
      </c>
      <c r="T416" s="14" t="str">
        <f t="shared" si="72"/>
        <v>EMPTY</v>
      </c>
      <c r="U416" s="14" t="str">
        <f t="shared" si="73"/>
        <v>EMPTY</v>
      </c>
      <c r="V416" s="14" t="str">
        <f t="shared" si="74"/>
        <v>EMPTY</v>
      </c>
      <c r="W416" s="14" t="str">
        <f>IF(L416="beforeTx",timingTable[[#This Row],[FRT32_val]]-timingTable[[#This Row],[FRT32_trace]],"EMPTY")</f>
        <v>EMPTY</v>
      </c>
      <c r="X416" s="14" t="str">
        <f t="shared" si="75"/>
        <v>EMPTY</v>
      </c>
      <c r="Y416" s="14" t="str">
        <f t="shared" si="76"/>
        <v>EMPTY</v>
      </c>
      <c r="Z416" s="14" t="str">
        <f>IF(AND(P416="beforeRx",O417="afterRx"),J417-timingTable[[#This Row],[FRT32_trace]],"EMPTY")</f>
        <v>EMPTY</v>
      </c>
      <c r="AA416" s="14" t="str">
        <f>IF(AND(timingTable[[#This Row],[txEnd]]="txEnd",Q420="rxStart"),I420-timingTable[[#This Row],[FRT32_val]],"EMPTY")</f>
        <v>EMPTY</v>
      </c>
    </row>
    <row r="417" spans="1:27" x14ac:dyDescent="0.25">
      <c r="A417" s="14" t="s">
        <v>3023</v>
      </c>
      <c r="B417">
        <v>1556342019460</v>
      </c>
      <c r="C417" s="14" t="s">
        <v>7163</v>
      </c>
      <c r="D417">
        <v>140</v>
      </c>
      <c r="E417" s="14" t="s">
        <v>1107</v>
      </c>
      <c r="F417" s="14" t="s">
        <v>7098</v>
      </c>
      <c r="G417" s="14">
        <f>timingTable[[#This Row],[FRT_DEC]]-B416</f>
        <v>812</v>
      </c>
      <c r="H4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INFO]]))),H416)</f>
        <v>66</v>
      </c>
      <c r="I41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17" s="14">
        <f>HEX2DEC(RIGHT(timingTable[[#This Row],[FRT_HEX]],MIN(LEN(timingTable[[#This Row],[FRT_HEX]])-2,8)))</f>
        <v>1563858308</v>
      </c>
      <c r="K417" s="14" t="str">
        <f>IF(timingTable[[#This Row],['[TRACECODE']:.1]]=140,"afterTx","")</f>
        <v>afterTx</v>
      </c>
      <c r="L417" s="14" t="str">
        <f t="shared" si="66"/>
        <v/>
      </c>
      <c r="M417" s="14" t="str">
        <f>IF(AND(H417=H416,K416="afterTx",timingTable[[#This Row],['[TRACECODE']:.1]]=6),"dc","")</f>
        <v/>
      </c>
      <c r="N417" s="14" t="str">
        <f t="shared" si="67"/>
        <v/>
      </c>
      <c r="O417" s="14" t="str">
        <f>IF(timingTable[[#This Row],['[TRACECODE']:.1]]=141,"afterRx","")</f>
        <v/>
      </c>
      <c r="P417" s="14" t="str">
        <f t="shared" si="68"/>
        <v/>
      </c>
      <c r="Q417" s="14" t="str">
        <f t="shared" si="69"/>
        <v/>
      </c>
      <c r="R417" s="14" t="str">
        <f t="shared" si="70"/>
        <v/>
      </c>
      <c r="S417" s="14" t="str">
        <f t="shared" si="71"/>
        <v>EMPTY</v>
      </c>
      <c r="T417" s="14" t="str">
        <f t="shared" si="72"/>
        <v>EMPTY</v>
      </c>
      <c r="U417" s="14" t="str">
        <f t="shared" si="73"/>
        <v>EMPTY</v>
      </c>
      <c r="V417" s="14" t="str">
        <f t="shared" si="74"/>
        <v>EMPTY</v>
      </c>
      <c r="W417" s="14" t="str">
        <f>IF(L417="beforeTx",timingTable[[#This Row],[FRT32_val]]-timingTable[[#This Row],[FRT32_trace]],"EMPTY")</f>
        <v>EMPTY</v>
      </c>
      <c r="X417" s="14" t="str">
        <f t="shared" si="75"/>
        <v>EMPTY</v>
      </c>
      <c r="Y417" s="14" t="str">
        <f t="shared" si="76"/>
        <v>EMPTY</v>
      </c>
      <c r="Z417" s="14" t="str">
        <f>IF(AND(P417="beforeRx",O418="afterRx"),J418-timingTable[[#This Row],[FRT32_trace]],"EMPTY")</f>
        <v>EMPTY</v>
      </c>
      <c r="AA417" s="14" t="str">
        <f>IF(AND(timingTable[[#This Row],[txEnd]]="txEnd",Q421="rxStart"),I421-timingTable[[#This Row],[FRT32_val]],"EMPTY")</f>
        <v>EMPTY</v>
      </c>
    </row>
    <row r="418" spans="1:27" x14ac:dyDescent="0.25">
      <c r="A418" s="14" t="s">
        <v>3026</v>
      </c>
      <c r="B418">
        <v>1556342020789</v>
      </c>
      <c r="C418" s="14" t="s">
        <v>7166</v>
      </c>
      <c r="D418">
        <v>6</v>
      </c>
      <c r="E418" s="14" t="s">
        <v>1108</v>
      </c>
      <c r="F418" s="14" t="s">
        <v>7167</v>
      </c>
      <c r="G418" s="14">
        <f>timingTable[[#This Row],[FRT_DEC]]-B417</f>
        <v>1329</v>
      </c>
      <c r="H4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INFO]]))),H417)</f>
        <v>66</v>
      </c>
      <c r="I4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1563859017</v>
      </c>
      <c r="J418" s="14">
        <f>HEX2DEC(RIGHT(timingTable[[#This Row],[FRT_HEX]],MIN(LEN(timingTable[[#This Row],[FRT_HEX]])-2,8)))</f>
        <v>1563859637</v>
      </c>
      <c r="K418" s="14" t="str">
        <f>IF(timingTable[[#This Row],['[TRACECODE']:.1]]=140,"afterTx","")</f>
        <v/>
      </c>
      <c r="L418" s="14" t="str">
        <f t="shared" si="66"/>
        <v/>
      </c>
      <c r="M418" s="14" t="str">
        <f>IF(AND(H418=H417,K417="afterTx",timingTable[[#This Row],['[TRACECODE']:.1]]=6),"dc","")</f>
        <v>dc</v>
      </c>
      <c r="N418" s="14" t="str">
        <f t="shared" si="67"/>
        <v/>
      </c>
      <c r="O418" s="14" t="str">
        <f>IF(timingTable[[#This Row],['[TRACECODE']:.1]]=141,"afterRx","")</f>
        <v/>
      </c>
      <c r="P418" s="14" t="str">
        <f t="shared" si="68"/>
        <v/>
      </c>
      <c r="Q418" s="14" t="str">
        <f t="shared" si="69"/>
        <v/>
      </c>
      <c r="R418" s="14" t="str">
        <f t="shared" si="70"/>
        <v/>
      </c>
      <c r="S418" s="14" t="str">
        <f t="shared" si="71"/>
        <v>EMPTY</v>
      </c>
      <c r="T418" s="14" t="str">
        <f t="shared" si="72"/>
        <v>EMPTY</v>
      </c>
      <c r="U418" s="14" t="str">
        <f t="shared" si="73"/>
        <v>EMPTY</v>
      </c>
      <c r="V418" s="14" t="str">
        <f t="shared" si="74"/>
        <v>EMPTY</v>
      </c>
      <c r="W418" s="14" t="str">
        <f>IF(L418="beforeTx",timingTable[[#This Row],[FRT32_val]]-timingTable[[#This Row],[FRT32_trace]],"EMPTY")</f>
        <v>EMPTY</v>
      </c>
      <c r="X418" s="14" t="str">
        <f t="shared" si="75"/>
        <v>EMPTY</v>
      </c>
      <c r="Y418" s="14" t="str">
        <f t="shared" si="76"/>
        <v>EMPTY</v>
      </c>
      <c r="Z418" s="14" t="str">
        <f>IF(AND(P418="beforeRx",O419="afterRx"),J419-timingTable[[#This Row],[FRT32_trace]],"EMPTY")</f>
        <v>EMPTY</v>
      </c>
      <c r="AA418" s="14" t="str">
        <f>IF(AND(timingTable[[#This Row],[txEnd]]="txEnd",Q422="rxStart"),I422-timingTable[[#This Row],[FRT32_val]],"EMPTY")</f>
        <v>EMPTY</v>
      </c>
    </row>
    <row r="419" spans="1:27" x14ac:dyDescent="0.25">
      <c r="A419" s="14" t="s">
        <v>3027</v>
      </c>
      <c r="B419">
        <v>1556342020793</v>
      </c>
      <c r="C419" s="14" t="s">
        <v>7168</v>
      </c>
      <c r="D419">
        <v>6</v>
      </c>
      <c r="E419" s="14" t="s">
        <v>1108</v>
      </c>
      <c r="F419" s="14" t="s">
        <v>3987</v>
      </c>
      <c r="G419" s="14">
        <f>timingTable[[#This Row],[FRT_DEC]]-B418</f>
        <v>4</v>
      </c>
      <c r="H4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INFO]]))),H418)</f>
        <v>66</v>
      </c>
      <c r="I4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19" s="14">
        <f>HEX2DEC(RIGHT(timingTable[[#This Row],[FRT_HEX]],MIN(LEN(timingTable[[#This Row],[FRT_HEX]])-2,8)))</f>
        <v>1563859641</v>
      </c>
      <c r="K419" s="14" t="str">
        <f>IF(timingTable[[#This Row],['[TRACECODE']:.1]]=140,"afterTx","")</f>
        <v/>
      </c>
      <c r="L419" s="14" t="str">
        <f t="shared" si="66"/>
        <v/>
      </c>
      <c r="M419" s="14" t="str">
        <f>IF(AND(H419=H418,K418="afterTx",timingTable[[#This Row],['[TRACECODE']:.1]]=6),"dc","")</f>
        <v/>
      </c>
      <c r="N419" s="14" t="str">
        <f t="shared" si="67"/>
        <v/>
      </c>
      <c r="O419" s="14" t="str">
        <f>IF(timingTable[[#This Row],['[TRACECODE']:.1]]=141,"afterRx","")</f>
        <v/>
      </c>
      <c r="P419" s="14" t="str">
        <f t="shared" si="68"/>
        <v/>
      </c>
      <c r="Q419" s="14" t="str">
        <f t="shared" si="69"/>
        <v/>
      </c>
      <c r="R419" s="14" t="str">
        <f t="shared" si="70"/>
        <v/>
      </c>
      <c r="S419" s="14" t="str">
        <f t="shared" si="71"/>
        <v>EMPTY</v>
      </c>
      <c r="T419" s="14" t="str">
        <f t="shared" si="72"/>
        <v>EMPTY</v>
      </c>
      <c r="U419" s="14" t="str">
        <f t="shared" si="73"/>
        <v>EMPTY</v>
      </c>
      <c r="V419" s="14" t="str">
        <f t="shared" si="74"/>
        <v>EMPTY</v>
      </c>
      <c r="W419" s="14" t="str">
        <f>IF(L419="beforeTx",timingTable[[#This Row],[FRT32_val]]-timingTable[[#This Row],[FRT32_trace]],"EMPTY")</f>
        <v>EMPTY</v>
      </c>
      <c r="X419" s="14" t="str">
        <f t="shared" si="75"/>
        <v>EMPTY</v>
      </c>
      <c r="Y419" s="14" t="str">
        <f t="shared" si="76"/>
        <v>EMPTY</v>
      </c>
      <c r="Z419" s="14" t="str">
        <f>IF(AND(P419="beforeRx",O420="afterRx"),J420-timingTable[[#This Row],[FRT32_trace]],"EMPTY")</f>
        <v>EMPTY</v>
      </c>
      <c r="AA419" s="14" t="str">
        <f>IF(AND(timingTable[[#This Row],[txEnd]]="txEnd",Q423="rxStart"),I423-timingTable[[#This Row],[FRT32_val]],"EMPTY")</f>
        <v>EMPTY</v>
      </c>
    </row>
    <row r="420" spans="1:27" x14ac:dyDescent="0.25">
      <c r="A420" s="14" t="s">
        <v>3028</v>
      </c>
      <c r="B420">
        <v>1556342020795</v>
      </c>
      <c r="C420" s="14" t="s">
        <v>7169</v>
      </c>
      <c r="D420">
        <v>122</v>
      </c>
      <c r="E420" s="14" t="s">
        <v>7968</v>
      </c>
      <c r="F420" s="14" t="s">
        <v>7170</v>
      </c>
      <c r="G420" s="14">
        <f>timingTable[[#This Row],[FRT_DEC]]-B419</f>
        <v>2</v>
      </c>
      <c r="H4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INFO]]))),H419)</f>
        <v>66</v>
      </c>
      <c r="I4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1563859636</v>
      </c>
      <c r="J420" s="14">
        <f>HEX2DEC(RIGHT(timingTable[[#This Row],[FRT_HEX]],MIN(LEN(timingTable[[#This Row],[FRT_HEX]])-2,8)))</f>
        <v>1563859643</v>
      </c>
      <c r="K420" s="14" t="str">
        <f>IF(timingTable[[#This Row],['[TRACECODE']:.1]]=140,"afterTx","")</f>
        <v/>
      </c>
      <c r="L420" s="14" t="str">
        <f t="shared" si="66"/>
        <v/>
      </c>
      <c r="M420" s="14" t="str">
        <f>IF(AND(H420=H419,K419="afterTx",timingTable[[#This Row],['[TRACECODE']:.1]]=6),"dc","")</f>
        <v/>
      </c>
      <c r="N420" s="14" t="str">
        <f t="shared" si="67"/>
        <v>txEnd</v>
      </c>
      <c r="O420" s="14" t="str">
        <f>IF(timingTable[[#This Row],['[TRACECODE']:.1]]=141,"afterRx","")</f>
        <v/>
      </c>
      <c r="P420" s="14" t="str">
        <f t="shared" si="68"/>
        <v/>
      </c>
      <c r="Q420" s="14" t="str">
        <f t="shared" si="69"/>
        <v/>
      </c>
      <c r="R420" s="14" t="str">
        <f t="shared" si="70"/>
        <v/>
      </c>
      <c r="S420" s="14" t="str">
        <f t="shared" si="71"/>
        <v>EMPTY</v>
      </c>
      <c r="T420" s="14" t="str">
        <f t="shared" si="72"/>
        <v>EMPTY</v>
      </c>
      <c r="U420" s="14" t="str">
        <f t="shared" si="73"/>
        <v>EMPTY</v>
      </c>
      <c r="V420" s="14" t="str">
        <f t="shared" si="74"/>
        <v>EMPTY</v>
      </c>
      <c r="W420" s="14" t="str">
        <f>IF(L420="beforeTx",timingTable[[#This Row],[FRT32_val]]-timingTable[[#This Row],[FRT32_trace]],"EMPTY")</f>
        <v>EMPTY</v>
      </c>
      <c r="X420" s="14" t="str">
        <f t="shared" si="75"/>
        <v>EMPTY</v>
      </c>
      <c r="Y420" s="14" t="str">
        <f t="shared" si="76"/>
        <v>EMPTY</v>
      </c>
      <c r="Z420" s="14" t="str">
        <f>IF(AND(P420="beforeRx",O421="afterRx"),J421-timingTable[[#This Row],[FRT32_trace]],"EMPTY")</f>
        <v>EMPTY</v>
      </c>
      <c r="AA420" s="14" t="str">
        <f>IF(AND(timingTable[[#This Row],[txEnd]]="txEnd",Q424="rxStart"),I424-timingTable[[#This Row],[FRT32_val]],"EMPTY")</f>
        <v>EMPTY</v>
      </c>
    </row>
    <row r="421" spans="1:27" x14ac:dyDescent="0.25">
      <c r="A421" s="14" t="s">
        <v>3029</v>
      </c>
      <c r="B421">
        <v>1556342020798</v>
      </c>
      <c r="C421" s="14" t="s">
        <v>7171</v>
      </c>
      <c r="D421">
        <v>122</v>
      </c>
      <c r="E421" s="14" t="s">
        <v>7968</v>
      </c>
      <c r="F421" s="14" t="s">
        <v>3988</v>
      </c>
      <c r="G421" s="14">
        <f>timingTable[[#This Row],[FRT_DEC]]-B420</f>
        <v>3</v>
      </c>
      <c r="H4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INFO]]))),H420)</f>
        <v>66</v>
      </c>
      <c r="I4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21" s="14">
        <f>HEX2DEC(RIGHT(timingTable[[#This Row],[FRT_HEX]],MIN(LEN(timingTable[[#This Row],[FRT_HEX]])-2,8)))</f>
        <v>1563859646</v>
      </c>
      <c r="K421" s="14" t="str">
        <f>IF(timingTable[[#This Row],['[TRACECODE']:.1]]=140,"afterTx","")</f>
        <v/>
      </c>
      <c r="L421" s="14" t="str">
        <f t="shared" si="66"/>
        <v/>
      </c>
      <c r="M421" s="14" t="str">
        <f>IF(AND(H421=H420,K420="afterTx",timingTable[[#This Row],['[TRACECODE']:.1]]=6),"dc","")</f>
        <v/>
      </c>
      <c r="N421" s="14" t="str">
        <f t="shared" si="67"/>
        <v/>
      </c>
      <c r="O421" s="14" t="str">
        <f>IF(timingTable[[#This Row],['[TRACECODE']:.1]]=141,"afterRx","")</f>
        <v/>
      </c>
      <c r="P421" s="14" t="str">
        <f t="shared" si="68"/>
        <v/>
      </c>
      <c r="Q421" s="14" t="str">
        <f t="shared" si="69"/>
        <v/>
      </c>
      <c r="R421" s="14" t="str">
        <f t="shared" si="70"/>
        <v/>
      </c>
      <c r="S421" s="14" t="str">
        <f t="shared" si="71"/>
        <v>EMPTY</v>
      </c>
      <c r="T421" s="14" t="str">
        <f t="shared" si="72"/>
        <v>EMPTY</v>
      </c>
      <c r="U421" s="14" t="str">
        <f t="shared" si="73"/>
        <v>EMPTY</v>
      </c>
      <c r="V421" s="14" t="str">
        <f t="shared" si="74"/>
        <v>EMPTY</v>
      </c>
      <c r="W421" s="14" t="str">
        <f>IF(L421="beforeTx",timingTable[[#This Row],[FRT32_val]]-timingTable[[#This Row],[FRT32_trace]],"EMPTY")</f>
        <v>EMPTY</v>
      </c>
      <c r="X421" s="14" t="str">
        <f t="shared" si="75"/>
        <v>EMPTY</v>
      </c>
      <c r="Y421" s="14" t="str">
        <f t="shared" si="76"/>
        <v>EMPTY</v>
      </c>
      <c r="Z421" s="14" t="str">
        <f>IF(AND(P421="beforeRx",O422="afterRx"),J422-timingTable[[#This Row],[FRT32_trace]],"EMPTY")</f>
        <v>EMPTY</v>
      </c>
      <c r="AA421" s="14" t="str">
        <f>IF(AND(timingTable[[#This Row],[txEnd]]="txEnd",Q425="rxStart"),I425-timingTable[[#This Row],[FRT32_val]],"EMPTY")</f>
        <v>EMPTY</v>
      </c>
    </row>
    <row r="422" spans="1:27" x14ac:dyDescent="0.25">
      <c r="A422" s="14" t="s">
        <v>3091</v>
      </c>
      <c r="B422">
        <v>1556342976819</v>
      </c>
      <c r="C422" s="14" t="s">
        <v>7241</v>
      </c>
      <c r="D422">
        <v>131</v>
      </c>
      <c r="E422" s="14" t="s">
        <v>1106</v>
      </c>
      <c r="F422" s="14" t="s">
        <v>7242</v>
      </c>
      <c r="G422" s="14">
        <f>timingTable[[#This Row],[FRT_DEC]]-B421</f>
        <v>956021</v>
      </c>
      <c r="H4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INFO]]))),H421)</f>
        <v>67</v>
      </c>
      <c r="I42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22" s="14">
        <f>HEX2DEC(RIGHT(timingTable[[#This Row],[FRT_HEX]],MIN(LEN(timingTable[[#This Row],[FRT_HEX]])-2,8)))</f>
        <v>1564815667</v>
      </c>
      <c r="K422" s="14" t="str">
        <f>IF(timingTable[[#This Row],['[TRACECODE']:.1]]=140,"afterTx","")</f>
        <v/>
      </c>
      <c r="L422" s="14" t="str">
        <f t="shared" si="66"/>
        <v/>
      </c>
      <c r="M422" s="14" t="str">
        <f>IF(AND(H422=H421,K421="afterTx",timingTable[[#This Row],['[TRACECODE']:.1]]=6),"dc","")</f>
        <v/>
      </c>
      <c r="N422" s="14" t="str">
        <f t="shared" si="67"/>
        <v/>
      </c>
      <c r="O422" s="14" t="str">
        <f>IF(timingTable[[#This Row],['[TRACECODE']:.1]]=141,"afterRx","")</f>
        <v/>
      </c>
      <c r="P422" s="14" t="str">
        <f t="shared" si="68"/>
        <v/>
      </c>
      <c r="Q422" s="14" t="str">
        <f t="shared" si="69"/>
        <v/>
      </c>
      <c r="R422" s="14" t="str">
        <f t="shared" si="70"/>
        <v/>
      </c>
      <c r="S422" s="14" t="str">
        <f t="shared" si="71"/>
        <v>EMPTY</v>
      </c>
      <c r="T422" s="14" t="str">
        <f t="shared" si="72"/>
        <v>EMPTY</v>
      </c>
      <c r="U422" s="14" t="str">
        <f t="shared" si="73"/>
        <v>EMPTY</v>
      </c>
      <c r="V422" s="14" t="str">
        <f t="shared" si="74"/>
        <v>EMPTY</v>
      </c>
      <c r="W422" s="14" t="str">
        <f>IF(L422="beforeTx",timingTable[[#This Row],[FRT32_val]]-timingTable[[#This Row],[FRT32_trace]],"EMPTY")</f>
        <v>EMPTY</v>
      </c>
      <c r="X422" s="14" t="str">
        <f t="shared" si="75"/>
        <v>EMPTY</v>
      </c>
      <c r="Y422" s="14" t="str">
        <f t="shared" si="76"/>
        <v>EMPTY</v>
      </c>
      <c r="Z422" s="14" t="str">
        <f>IF(AND(P422="beforeRx",O423="afterRx"),J423-timingTable[[#This Row],[FRT32_trace]],"EMPTY")</f>
        <v>EMPTY</v>
      </c>
      <c r="AA422" s="14" t="str">
        <f>IF(AND(timingTable[[#This Row],[txEnd]]="txEnd",Q426="rxStart"),I426-timingTable[[#This Row],[FRT32_val]],"EMPTY")</f>
        <v>EMPTY</v>
      </c>
    </row>
    <row r="423" spans="1:27" x14ac:dyDescent="0.25">
      <c r="A423" s="14" t="s">
        <v>3093</v>
      </c>
      <c r="B423">
        <v>1556342976861</v>
      </c>
      <c r="C423" s="14" t="s">
        <v>7244</v>
      </c>
      <c r="D423">
        <v>129</v>
      </c>
      <c r="E423" s="14" t="s">
        <v>3734</v>
      </c>
      <c r="F423" s="14" t="s">
        <v>7245</v>
      </c>
      <c r="G423" s="14">
        <f>timingTable[[#This Row],[FRT_DEC]]-B422</f>
        <v>42</v>
      </c>
      <c r="H4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INFO]]))),H422)</f>
        <v>67</v>
      </c>
      <c r="I4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1564816598</v>
      </c>
      <c r="J423" s="14">
        <f>HEX2DEC(RIGHT(timingTable[[#This Row],[FRT_HEX]],MIN(LEN(timingTable[[#This Row],[FRT_HEX]])-2,8)))</f>
        <v>1564815709</v>
      </c>
      <c r="K423" s="14" t="str">
        <f>IF(timingTable[[#This Row],['[TRACECODE']:.1]]=140,"afterTx","")</f>
        <v/>
      </c>
      <c r="L423" s="14" t="str">
        <f t="shared" si="66"/>
        <v>beforeTx</v>
      </c>
      <c r="M423" s="14" t="str">
        <f>IF(AND(H423=H422,K422="afterTx",timingTable[[#This Row],['[TRACECODE']:.1]]=6),"dc","")</f>
        <v/>
      </c>
      <c r="N423" s="14" t="str">
        <f t="shared" si="67"/>
        <v/>
      </c>
      <c r="O423" s="14" t="str">
        <f>IF(timingTable[[#This Row],['[TRACECODE']:.1]]=141,"afterRx","")</f>
        <v/>
      </c>
      <c r="P423" s="14" t="str">
        <f t="shared" si="68"/>
        <v/>
      </c>
      <c r="Q423" s="14" t="str">
        <f t="shared" si="69"/>
        <v/>
      </c>
      <c r="R423" s="14" t="str">
        <f t="shared" si="70"/>
        <v/>
      </c>
      <c r="S423" s="14">
        <f t="shared" si="71"/>
        <v>719</v>
      </c>
      <c r="T423" s="14" t="str">
        <f t="shared" si="72"/>
        <v>EMPTY</v>
      </c>
      <c r="U423" s="14" t="str">
        <f t="shared" si="73"/>
        <v>EMPTY</v>
      </c>
      <c r="V423" s="14" t="str">
        <f t="shared" si="74"/>
        <v>EMPTY</v>
      </c>
      <c r="W423" s="14">
        <f>IF(L423="beforeTx",timingTable[[#This Row],[FRT32_val]]-timingTable[[#This Row],[FRT32_trace]],"EMPTY")</f>
        <v>889</v>
      </c>
      <c r="X423" s="14">
        <f t="shared" si="75"/>
        <v>908</v>
      </c>
      <c r="Y423" s="14" t="str">
        <f t="shared" si="76"/>
        <v>EMPTY</v>
      </c>
      <c r="Z423" s="14" t="str">
        <f>IF(AND(P423="beforeRx",O424="afterRx"),J424-timingTable[[#This Row],[FRT32_trace]],"EMPTY")</f>
        <v>EMPTY</v>
      </c>
      <c r="AA423" s="14" t="str">
        <f>IF(AND(timingTable[[#This Row],[txEnd]]="txEnd",Q427="rxStart"),I427-timingTable[[#This Row],[FRT32_val]],"EMPTY")</f>
        <v>EMPTY</v>
      </c>
    </row>
    <row r="424" spans="1:27" x14ac:dyDescent="0.25">
      <c r="A424" s="14" t="s">
        <v>3094</v>
      </c>
      <c r="B424">
        <v>1556342976863</v>
      </c>
      <c r="C424" s="14" t="s">
        <v>7246</v>
      </c>
      <c r="D424">
        <v>129</v>
      </c>
      <c r="E424" s="14" t="s">
        <v>3734</v>
      </c>
      <c r="F424" s="14" t="s">
        <v>3986</v>
      </c>
      <c r="G424" s="14">
        <f>timingTable[[#This Row],[FRT_DEC]]-B423</f>
        <v>2</v>
      </c>
      <c r="H4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INFO]]))),H423)</f>
        <v>67</v>
      </c>
      <c r="I4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24" s="14">
        <f>HEX2DEC(RIGHT(timingTable[[#This Row],[FRT_HEX]],MIN(LEN(timingTable[[#This Row],[FRT_HEX]])-2,8)))</f>
        <v>1564815711</v>
      </c>
      <c r="K424" s="14" t="str">
        <f>IF(timingTable[[#This Row],['[TRACECODE']:.1]]=140,"afterTx","")</f>
        <v/>
      </c>
      <c r="L424" s="14" t="str">
        <f t="shared" si="66"/>
        <v/>
      </c>
      <c r="M424" s="14" t="str">
        <f>IF(AND(H424=H423,K423="afterTx",timingTable[[#This Row],['[TRACECODE']:.1]]=6),"dc","")</f>
        <v/>
      </c>
      <c r="N424" s="14" t="str">
        <f t="shared" si="67"/>
        <v/>
      </c>
      <c r="O424" s="14" t="str">
        <f>IF(timingTable[[#This Row],['[TRACECODE']:.1]]=141,"afterRx","")</f>
        <v/>
      </c>
      <c r="P424" s="14" t="str">
        <f t="shared" si="68"/>
        <v/>
      </c>
      <c r="Q424" s="14" t="str">
        <f t="shared" si="69"/>
        <v/>
      </c>
      <c r="R424" s="14" t="str">
        <f t="shared" si="70"/>
        <v/>
      </c>
      <c r="S424" s="14" t="str">
        <f t="shared" si="71"/>
        <v>EMPTY</v>
      </c>
      <c r="T424" s="14" t="str">
        <f t="shared" si="72"/>
        <v>EMPTY</v>
      </c>
      <c r="U424" s="14" t="str">
        <f t="shared" si="73"/>
        <v>EMPTY</v>
      </c>
      <c r="V424" s="14" t="str">
        <f t="shared" si="74"/>
        <v>EMPTY</v>
      </c>
      <c r="W424" s="14" t="str">
        <f>IF(L424="beforeTx",timingTable[[#This Row],[FRT32_val]]-timingTable[[#This Row],[FRT32_trace]],"EMPTY")</f>
        <v>EMPTY</v>
      </c>
      <c r="X424" s="14" t="str">
        <f t="shared" si="75"/>
        <v>EMPTY</v>
      </c>
      <c r="Y424" s="14" t="str">
        <f t="shared" si="76"/>
        <v>EMPTY</v>
      </c>
      <c r="Z424" s="14" t="str">
        <f>IF(AND(P424="beforeRx",O425="afterRx"),J425-timingTable[[#This Row],[FRT32_trace]],"EMPTY")</f>
        <v>EMPTY</v>
      </c>
      <c r="AA424" s="14" t="str">
        <f>IF(AND(timingTable[[#This Row],[txEnd]]="txEnd",Q428="rxStart"),I428-timingTable[[#This Row],[FRT32_val]],"EMPTY")</f>
        <v>EMPTY</v>
      </c>
    </row>
    <row r="425" spans="1:27" x14ac:dyDescent="0.25">
      <c r="A425" s="14" t="s">
        <v>3095</v>
      </c>
      <c r="B425">
        <v>1556342977769</v>
      </c>
      <c r="C425" s="14" t="s">
        <v>7247</v>
      </c>
      <c r="D425">
        <v>140</v>
      </c>
      <c r="E425" s="14" t="s">
        <v>1107</v>
      </c>
      <c r="F425" s="14" t="s">
        <v>7248</v>
      </c>
      <c r="G425" s="14">
        <f>timingTable[[#This Row],[FRT_DEC]]-B424</f>
        <v>906</v>
      </c>
      <c r="H4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INFO]]))),H424)</f>
        <v>67</v>
      </c>
      <c r="I42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25" s="14">
        <f>HEX2DEC(RIGHT(timingTable[[#This Row],[FRT_HEX]],MIN(LEN(timingTable[[#This Row],[FRT_HEX]])-2,8)))</f>
        <v>1564816617</v>
      </c>
      <c r="K425" s="14" t="str">
        <f>IF(timingTable[[#This Row],['[TRACECODE']:.1]]=140,"afterTx","")</f>
        <v>afterTx</v>
      </c>
      <c r="L425" s="14" t="str">
        <f t="shared" si="66"/>
        <v/>
      </c>
      <c r="M425" s="14" t="str">
        <f>IF(AND(H425=H424,K424="afterTx",timingTable[[#This Row],['[TRACECODE']:.1]]=6),"dc","")</f>
        <v/>
      </c>
      <c r="N425" s="14" t="str">
        <f t="shared" si="67"/>
        <v/>
      </c>
      <c r="O425" s="14" t="str">
        <f>IF(timingTable[[#This Row],['[TRACECODE']:.1]]=141,"afterRx","")</f>
        <v/>
      </c>
      <c r="P425" s="14" t="str">
        <f t="shared" si="68"/>
        <v/>
      </c>
      <c r="Q425" s="14" t="str">
        <f t="shared" si="69"/>
        <v/>
      </c>
      <c r="R425" s="14" t="str">
        <f t="shared" si="70"/>
        <v/>
      </c>
      <c r="S425" s="14" t="str">
        <f t="shared" si="71"/>
        <v>EMPTY</v>
      </c>
      <c r="T425" s="14" t="str">
        <f t="shared" si="72"/>
        <v>EMPTY</v>
      </c>
      <c r="U425" s="14" t="str">
        <f t="shared" si="73"/>
        <v>EMPTY</v>
      </c>
      <c r="V425" s="14" t="str">
        <f t="shared" si="74"/>
        <v>EMPTY</v>
      </c>
      <c r="W425" s="14" t="str">
        <f>IF(L425="beforeTx",timingTable[[#This Row],[FRT32_val]]-timingTable[[#This Row],[FRT32_trace]],"EMPTY")</f>
        <v>EMPTY</v>
      </c>
      <c r="X425" s="14" t="str">
        <f t="shared" si="75"/>
        <v>EMPTY</v>
      </c>
      <c r="Y425" s="14" t="str">
        <f t="shared" si="76"/>
        <v>EMPTY</v>
      </c>
      <c r="Z425" s="14" t="str">
        <f>IF(AND(P425="beforeRx",O426="afterRx"),J426-timingTable[[#This Row],[FRT32_trace]],"EMPTY")</f>
        <v>EMPTY</v>
      </c>
      <c r="AA425" s="14" t="str">
        <f>IF(AND(timingTable[[#This Row],[txEnd]]="txEnd",Q429="rxStart"),I429-timingTable[[#This Row],[FRT32_val]],"EMPTY")</f>
        <v>EMPTY</v>
      </c>
    </row>
    <row r="426" spans="1:27" x14ac:dyDescent="0.25">
      <c r="A426" s="14" t="s">
        <v>3096</v>
      </c>
      <c r="B426">
        <v>1556342980859</v>
      </c>
      <c r="C426" s="14" t="s">
        <v>7249</v>
      </c>
      <c r="D426">
        <v>6</v>
      </c>
      <c r="E426" s="14" t="s">
        <v>1108</v>
      </c>
      <c r="F426" s="14" t="s">
        <v>7250</v>
      </c>
      <c r="G426" s="14">
        <f>timingTable[[#This Row],[FRT_DEC]]-B425</f>
        <v>3090</v>
      </c>
      <c r="H4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INFO]]))),H425)</f>
        <v>67</v>
      </c>
      <c r="I4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1564817317</v>
      </c>
      <c r="J426" s="14">
        <f>HEX2DEC(RIGHT(timingTable[[#This Row],[FRT_HEX]],MIN(LEN(timingTable[[#This Row],[FRT_HEX]])-2,8)))</f>
        <v>1564819707</v>
      </c>
      <c r="K426" s="14" t="str">
        <f>IF(timingTable[[#This Row],['[TRACECODE']:.1]]=140,"afterTx","")</f>
        <v/>
      </c>
      <c r="L426" s="14" t="str">
        <f t="shared" si="66"/>
        <v/>
      </c>
      <c r="M426" s="14" t="str">
        <f>IF(AND(H426=H425,K425="afterTx",timingTable[[#This Row],['[TRACECODE']:.1]]=6),"dc","")</f>
        <v>dc</v>
      </c>
      <c r="N426" s="14" t="str">
        <f t="shared" si="67"/>
        <v/>
      </c>
      <c r="O426" s="14" t="str">
        <f>IF(timingTable[[#This Row],['[TRACECODE']:.1]]=141,"afterRx","")</f>
        <v/>
      </c>
      <c r="P426" s="14" t="str">
        <f t="shared" si="68"/>
        <v/>
      </c>
      <c r="Q426" s="14" t="str">
        <f t="shared" si="69"/>
        <v/>
      </c>
      <c r="R426" s="14" t="str">
        <f t="shared" si="70"/>
        <v/>
      </c>
      <c r="S426" s="14" t="str">
        <f t="shared" si="71"/>
        <v>EMPTY</v>
      </c>
      <c r="T426" s="14" t="str">
        <f t="shared" si="72"/>
        <v>EMPTY</v>
      </c>
      <c r="U426" s="14" t="str">
        <f t="shared" si="73"/>
        <v>EMPTY</v>
      </c>
      <c r="V426" s="14" t="str">
        <f t="shared" si="74"/>
        <v>EMPTY</v>
      </c>
      <c r="W426" s="14" t="str">
        <f>IF(L426="beforeTx",timingTable[[#This Row],[FRT32_val]]-timingTable[[#This Row],[FRT32_trace]],"EMPTY")</f>
        <v>EMPTY</v>
      </c>
      <c r="X426" s="14" t="str">
        <f t="shared" si="75"/>
        <v>EMPTY</v>
      </c>
      <c r="Y426" s="14" t="str">
        <f t="shared" si="76"/>
        <v>EMPTY</v>
      </c>
      <c r="Z426" s="14" t="str">
        <f>IF(AND(P426="beforeRx",O427="afterRx"),J427-timingTable[[#This Row],[FRT32_trace]],"EMPTY")</f>
        <v>EMPTY</v>
      </c>
      <c r="AA426" s="14" t="str">
        <f>IF(AND(timingTable[[#This Row],[txEnd]]="txEnd",Q430="rxStart"),I430-timingTable[[#This Row],[FRT32_val]],"EMPTY")</f>
        <v>EMPTY</v>
      </c>
    </row>
    <row r="427" spans="1:27" x14ac:dyDescent="0.25">
      <c r="A427" s="14" t="s">
        <v>3097</v>
      </c>
      <c r="B427">
        <v>1556342980863</v>
      </c>
      <c r="C427" s="14" t="s">
        <v>7251</v>
      </c>
      <c r="D427">
        <v>6</v>
      </c>
      <c r="E427" s="14" t="s">
        <v>1108</v>
      </c>
      <c r="F427" s="14" t="s">
        <v>3987</v>
      </c>
      <c r="G427" s="14">
        <f>timingTable[[#This Row],[FRT_DEC]]-B426</f>
        <v>4</v>
      </c>
      <c r="H4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INFO]]))),H426)</f>
        <v>67</v>
      </c>
      <c r="I4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27" s="14">
        <f>HEX2DEC(RIGHT(timingTable[[#This Row],[FRT_HEX]],MIN(LEN(timingTable[[#This Row],[FRT_HEX]])-2,8)))</f>
        <v>1564819711</v>
      </c>
      <c r="K427" s="14" t="str">
        <f>IF(timingTable[[#This Row],['[TRACECODE']:.1]]=140,"afterTx","")</f>
        <v/>
      </c>
      <c r="L427" s="14" t="str">
        <f t="shared" si="66"/>
        <v/>
      </c>
      <c r="M427" s="14" t="str">
        <f>IF(AND(H427=H426,K426="afterTx",timingTable[[#This Row],['[TRACECODE']:.1]]=6),"dc","")</f>
        <v/>
      </c>
      <c r="N427" s="14" t="str">
        <f t="shared" si="67"/>
        <v/>
      </c>
      <c r="O427" s="14" t="str">
        <f>IF(timingTable[[#This Row],['[TRACECODE']:.1]]=141,"afterRx","")</f>
        <v/>
      </c>
      <c r="P427" s="14" t="str">
        <f t="shared" si="68"/>
        <v/>
      </c>
      <c r="Q427" s="14" t="str">
        <f t="shared" si="69"/>
        <v/>
      </c>
      <c r="R427" s="14" t="str">
        <f t="shared" si="70"/>
        <v/>
      </c>
      <c r="S427" s="14" t="str">
        <f t="shared" si="71"/>
        <v>EMPTY</v>
      </c>
      <c r="T427" s="14" t="str">
        <f t="shared" si="72"/>
        <v>EMPTY</v>
      </c>
      <c r="U427" s="14" t="str">
        <f t="shared" si="73"/>
        <v>EMPTY</v>
      </c>
      <c r="V427" s="14" t="str">
        <f t="shared" si="74"/>
        <v>EMPTY</v>
      </c>
      <c r="W427" s="14" t="str">
        <f>IF(L427="beforeTx",timingTable[[#This Row],[FRT32_val]]-timingTable[[#This Row],[FRT32_trace]],"EMPTY")</f>
        <v>EMPTY</v>
      </c>
      <c r="X427" s="14" t="str">
        <f t="shared" si="75"/>
        <v>EMPTY</v>
      </c>
      <c r="Y427" s="14" t="str">
        <f t="shared" si="76"/>
        <v>EMPTY</v>
      </c>
      <c r="Z427" s="14" t="str">
        <f>IF(AND(P427="beforeRx",O428="afterRx"),J428-timingTable[[#This Row],[FRT32_trace]],"EMPTY")</f>
        <v>EMPTY</v>
      </c>
      <c r="AA427" s="14" t="str">
        <f>IF(AND(timingTable[[#This Row],[txEnd]]="txEnd",Q431="rxStart"),I431-timingTable[[#This Row],[FRT32_val]],"EMPTY")</f>
        <v>EMPTY</v>
      </c>
    </row>
    <row r="428" spans="1:27" x14ac:dyDescent="0.25">
      <c r="A428" s="14" t="s">
        <v>3098</v>
      </c>
      <c r="B428">
        <v>1556342980865</v>
      </c>
      <c r="C428" s="14" t="s">
        <v>7252</v>
      </c>
      <c r="D428">
        <v>122</v>
      </c>
      <c r="E428" s="14" t="s">
        <v>7968</v>
      </c>
      <c r="F428" s="14" t="s">
        <v>7253</v>
      </c>
      <c r="G428" s="14">
        <f>timingTable[[#This Row],[FRT_DEC]]-B427</f>
        <v>2</v>
      </c>
      <c r="H4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INFO]]))),H427)</f>
        <v>67</v>
      </c>
      <c r="I4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1564819652</v>
      </c>
      <c r="J428" s="14">
        <f>HEX2DEC(RIGHT(timingTable[[#This Row],[FRT_HEX]],MIN(LEN(timingTable[[#This Row],[FRT_HEX]])-2,8)))</f>
        <v>1564819713</v>
      </c>
      <c r="K428" s="14" t="str">
        <f>IF(timingTable[[#This Row],['[TRACECODE']:.1]]=140,"afterTx","")</f>
        <v/>
      </c>
      <c r="L428" s="14" t="str">
        <f t="shared" si="66"/>
        <v/>
      </c>
      <c r="M428" s="14" t="str">
        <f>IF(AND(H428=H427,K427="afterTx",timingTable[[#This Row],['[TRACECODE']:.1]]=6),"dc","")</f>
        <v/>
      </c>
      <c r="N428" s="14" t="str">
        <f t="shared" si="67"/>
        <v>txEnd</v>
      </c>
      <c r="O428" s="14" t="str">
        <f>IF(timingTable[[#This Row],['[TRACECODE']:.1]]=141,"afterRx","")</f>
        <v/>
      </c>
      <c r="P428" s="14" t="str">
        <f t="shared" si="68"/>
        <v/>
      </c>
      <c r="Q428" s="14" t="str">
        <f t="shared" si="69"/>
        <v/>
      </c>
      <c r="R428" s="14" t="str">
        <f t="shared" si="70"/>
        <v/>
      </c>
      <c r="S428" s="14" t="str">
        <f t="shared" si="71"/>
        <v>EMPTY</v>
      </c>
      <c r="T428" s="14">
        <f t="shared" si="72"/>
        <v>831</v>
      </c>
      <c r="U428" s="14" t="str">
        <f t="shared" si="73"/>
        <v>EMPTY</v>
      </c>
      <c r="V428" s="14" t="str">
        <f t="shared" si="74"/>
        <v>EMPTY</v>
      </c>
      <c r="W428" s="14" t="str">
        <f>IF(L428="beforeTx",timingTable[[#This Row],[FRT32_val]]-timingTable[[#This Row],[FRT32_trace]],"EMPTY")</f>
        <v>EMPTY</v>
      </c>
      <c r="X428" s="14" t="str">
        <f t="shared" si="75"/>
        <v>EMPTY</v>
      </c>
      <c r="Y428" s="14" t="str">
        <f t="shared" si="76"/>
        <v>EMPTY</v>
      </c>
      <c r="Z428" s="14" t="str">
        <f>IF(AND(P428="beforeRx",O429="afterRx"),J429-timingTable[[#This Row],[FRT32_trace]],"EMPTY")</f>
        <v>EMPTY</v>
      </c>
      <c r="AA428" s="14">
        <f>IF(AND(timingTable[[#This Row],[txEnd]]="txEnd",Q432="rxStart"),I432-timingTable[[#This Row],[FRT32_val]],"EMPTY")</f>
        <v>1685</v>
      </c>
    </row>
    <row r="429" spans="1:27" x14ac:dyDescent="0.25">
      <c r="A429" s="14" t="s">
        <v>3099</v>
      </c>
      <c r="B429">
        <v>1556342980868</v>
      </c>
      <c r="C429" s="14" t="s">
        <v>7254</v>
      </c>
      <c r="D429">
        <v>122</v>
      </c>
      <c r="E429" s="14" t="s">
        <v>7968</v>
      </c>
      <c r="F429" s="14" t="s">
        <v>3988</v>
      </c>
      <c r="G429" s="14">
        <f>timingTable[[#This Row],[FRT_DEC]]-B428</f>
        <v>3</v>
      </c>
      <c r="H4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INFO]]))),H428)</f>
        <v>67</v>
      </c>
      <c r="I4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29" s="14">
        <f>HEX2DEC(RIGHT(timingTable[[#This Row],[FRT_HEX]],MIN(LEN(timingTable[[#This Row],[FRT_HEX]])-2,8)))</f>
        <v>1564819716</v>
      </c>
      <c r="K429" s="14" t="str">
        <f>IF(timingTable[[#This Row],['[TRACECODE']:.1]]=140,"afterTx","")</f>
        <v/>
      </c>
      <c r="L429" s="14" t="str">
        <f t="shared" si="66"/>
        <v/>
      </c>
      <c r="M429" s="14" t="str">
        <f>IF(AND(H429=H428,K428="afterTx",timingTable[[#This Row],['[TRACECODE']:.1]]=6),"dc","")</f>
        <v/>
      </c>
      <c r="N429" s="14" t="str">
        <f t="shared" si="67"/>
        <v/>
      </c>
      <c r="O429" s="14" t="str">
        <f>IF(timingTable[[#This Row],['[TRACECODE']:.1]]=141,"afterRx","")</f>
        <v/>
      </c>
      <c r="P429" s="14" t="str">
        <f t="shared" si="68"/>
        <v/>
      </c>
      <c r="Q429" s="14" t="str">
        <f t="shared" si="69"/>
        <v/>
      </c>
      <c r="R429" s="14" t="str">
        <f t="shared" si="70"/>
        <v/>
      </c>
      <c r="S429" s="14" t="str">
        <f t="shared" si="71"/>
        <v>EMPTY</v>
      </c>
      <c r="T429" s="14" t="str">
        <f t="shared" si="72"/>
        <v>EMPTY</v>
      </c>
      <c r="U429" s="14" t="str">
        <f t="shared" si="73"/>
        <v>EMPTY</v>
      </c>
      <c r="V429" s="14" t="str">
        <f t="shared" si="74"/>
        <v>EMPTY</v>
      </c>
      <c r="W429" s="14" t="str">
        <f>IF(L429="beforeTx",timingTable[[#This Row],[FRT32_val]]-timingTable[[#This Row],[FRT32_trace]],"EMPTY")</f>
        <v>EMPTY</v>
      </c>
      <c r="X429" s="14" t="str">
        <f t="shared" si="75"/>
        <v>EMPTY</v>
      </c>
      <c r="Y429" s="14" t="str">
        <f t="shared" si="76"/>
        <v>EMPTY</v>
      </c>
      <c r="Z429" s="14" t="str">
        <f>IF(AND(P429="beforeRx",O430="afterRx"),J430-timingTable[[#This Row],[FRT32_trace]],"EMPTY")</f>
        <v>EMPTY</v>
      </c>
      <c r="AA429" s="14" t="str">
        <f>IF(AND(timingTable[[#This Row],[txEnd]]="txEnd",Q433="rxStart"),I433-timingTable[[#This Row],[FRT32_val]],"EMPTY")</f>
        <v>EMPTY</v>
      </c>
    </row>
    <row r="430" spans="1:27" x14ac:dyDescent="0.25">
      <c r="A430" s="14" t="s">
        <v>3109</v>
      </c>
      <c r="B430">
        <v>1556342981482</v>
      </c>
      <c r="C430" s="14" t="s">
        <v>7265</v>
      </c>
      <c r="D430">
        <v>130</v>
      </c>
      <c r="E430" s="14" t="s">
        <v>3735</v>
      </c>
      <c r="F430" s="14" t="s">
        <v>7266</v>
      </c>
      <c r="G430" s="14">
        <f>timingTable[[#This Row],[FRT_DEC]]-B429</f>
        <v>614</v>
      </c>
      <c r="H4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INFO]]))),H429)</f>
        <v>67</v>
      </c>
      <c r="I4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3473409</v>
      </c>
      <c r="J430" s="14">
        <f>HEX2DEC(RIGHT(timingTable[[#This Row],[FRT_HEX]],MIN(LEN(timingTable[[#This Row],[FRT_HEX]])-2,8)))</f>
        <v>1564820330</v>
      </c>
      <c r="K430" s="14" t="str">
        <f>IF(timingTable[[#This Row],['[TRACECODE']:.1]]=140,"afterTx","")</f>
        <v/>
      </c>
      <c r="L430" s="14" t="str">
        <f t="shared" si="66"/>
        <v/>
      </c>
      <c r="M430" s="14" t="str">
        <f>IF(AND(H430=H429,K429="afterTx",timingTable[[#This Row],['[TRACECODE']:.1]]=6),"dc","")</f>
        <v/>
      </c>
      <c r="N430" s="14" t="str">
        <f t="shared" si="67"/>
        <v/>
      </c>
      <c r="O430" s="14" t="str">
        <f>IF(timingTable[[#This Row],['[TRACECODE']:.1]]=141,"afterRx","")</f>
        <v/>
      </c>
      <c r="P430" s="14" t="str">
        <f t="shared" si="68"/>
        <v>beforeRx</v>
      </c>
      <c r="Q430" s="14" t="str">
        <f t="shared" si="69"/>
        <v/>
      </c>
      <c r="R430" s="14" t="str">
        <f t="shared" si="70"/>
        <v/>
      </c>
      <c r="S430" s="14" t="str">
        <f t="shared" si="71"/>
        <v>EMPTY</v>
      </c>
      <c r="T430" s="14" t="str">
        <f t="shared" si="72"/>
        <v>EMPTY</v>
      </c>
      <c r="U430" s="14" t="str">
        <f t="shared" si="73"/>
        <v>EMPTY</v>
      </c>
      <c r="V430" s="14" t="str">
        <f t="shared" si="74"/>
        <v>EMPTY</v>
      </c>
      <c r="W430" s="14" t="str">
        <f>IF(L430="beforeTx",timingTable[[#This Row],[FRT32_val]]-timingTable[[#This Row],[FRT32_trace]],"EMPTY")</f>
        <v>EMPTY</v>
      </c>
      <c r="X430" s="14" t="str">
        <f t="shared" si="75"/>
        <v>EMPTY</v>
      </c>
      <c r="Y430" s="14" t="str">
        <f t="shared" si="76"/>
        <v>EMPTY</v>
      </c>
      <c r="Z430" s="14">
        <f>IF(AND(P430="beforeRx",O431="afterRx"),J431-timingTable[[#This Row],[FRT32_trace]],"EMPTY")</f>
        <v>153</v>
      </c>
      <c r="AA430" s="14" t="str">
        <f>IF(AND(timingTable[[#This Row],[txEnd]]="txEnd",Q434="rxStart"),I434-timingTable[[#This Row],[FRT32_val]],"EMPTY")</f>
        <v>EMPTY</v>
      </c>
    </row>
    <row r="431" spans="1:27" x14ac:dyDescent="0.25">
      <c r="A431" s="14" t="s">
        <v>3110</v>
      </c>
      <c r="B431">
        <v>1556342981635</v>
      </c>
      <c r="C431" s="14" t="s">
        <v>7267</v>
      </c>
      <c r="D431">
        <v>141</v>
      </c>
      <c r="E431" s="14" t="s">
        <v>1109</v>
      </c>
      <c r="F431" s="14" t="s">
        <v>7268</v>
      </c>
      <c r="G431" s="14">
        <f>timingTable[[#This Row],[FRT_DEC]]-B430</f>
        <v>153</v>
      </c>
      <c r="H4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INFO]]))),H430)</f>
        <v>67</v>
      </c>
      <c r="I43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31" s="14">
        <f>HEX2DEC(RIGHT(timingTable[[#This Row],[FRT_HEX]],MIN(LEN(timingTable[[#This Row],[FRT_HEX]])-2,8)))</f>
        <v>1564820483</v>
      </c>
      <c r="K431" s="14" t="str">
        <f>IF(timingTable[[#This Row],['[TRACECODE']:.1]]=140,"afterTx","")</f>
        <v/>
      </c>
      <c r="L431" s="14" t="str">
        <f t="shared" si="66"/>
        <v/>
      </c>
      <c r="M431" s="14" t="str">
        <f>IF(AND(H431=H430,K430="afterTx",timingTable[[#This Row],['[TRACECODE']:.1]]=6),"dc","")</f>
        <v/>
      </c>
      <c r="N431" s="14" t="str">
        <f t="shared" si="67"/>
        <v/>
      </c>
      <c r="O431" s="14" t="str">
        <f>IF(timingTable[[#This Row],['[TRACECODE']:.1]]=141,"afterRx","")</f>
        <v>afterRx</v>
      </c>
      <c r="P431" s="14" t="str">
        <f t="shared" si="68"/>
        <v/>
      </c>
      <c r="Q431" s="14" t="str">
        <f t="shared" si="69"/>
        <v/>
      </c>
      <c r="R431" s="14" t="str">
        <f t="shared" si="70"/>
        <v/>
      </c>
      <c r="S431" s="14" t="str">
        <f t="shared" si="71"/>
        <v>EMPTY</v>
      </c>
      <c r="T431" s="14" t="str">
        <f t="shared" si="72"/>
        <v>EMPTY</v>
      </c>
      <c r="U431" s="14" t="str">
        <f t="shared" si="73"/>
        <v>EMPTY</v>
      </c>
      <c r="V431" s="14" t="str">
        <f t="shared" si="74"/>
        <v>EMPTY</v>
      </c>
      <c r="W431" s="14" t="str">
        <f>IF(L431="beforeTx",timingTable[[#This Row],[FRT32_val]]-timingTable[[#This Row],[FRT32_trace]],"EMPTY")</f>
        <v>EMPTY</v>
      </c>
      <c r="X431" s="14" t="str">
        <f t="shared" si="75"/>
        <v>EMPTY</v>
      </c>
      <c r="Y431" s="14" t="str">
        <f t="shared" si="76"/>
        <v>EMPTY</v>
      </c>
      <c r="Z431" s="14" t="str">
        <f>IF(AND(P431="beforeRx",O432="afterRx"),J432-timingTable[[#This Row],[FRT32_trace]],"EMPTY")</f>
        <v>EMPTY</v>
      </c>
      <c r="AA431" s="14" t="str">
        <f>IF(AND(timingTable[[#This Row],[txEnd]]="txEnd",Q435="rxStart"),I435-timingTable[[#This Row],[FRT32_val]],"EMPTY")</f>
        <v>EMPTY</v>
      </c>
    </row>
    <row r="432" spans="1:27" x14ac:dyDescent="0.25">
      <c r="A432" s="14" t="s">
        <v>3112</v>
      </c>
      <c r="B432">
        <v>1556342982790</v>
      </c>
      <c r="C432" s="14" t="s">
        <v>7270</v>
      </c>
      <c r="D432">
        <v>123</v>
      </c>
      <c r="E432" s="14" t="s">
        <v>7969</v>
      </c>
      <c r="F432" s="14" t="s">
        <v>7271</v>
      </c>
      <c r="G432" s="14">
        <f>timingTable[[#This Row],[FRT_DEC]]-B431</f>
        <v>1155</v>
      </c>
      <c r="H4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INFO]]))),H431)</f>
        <v>67</v>
      </c>
      <c r="I4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1564821337</v>
      </c>
      <c r="J432" s="14">
        <f>HEX2DEC(RIGHT(timingTable[[#This Row],[FRT_HEX]],MIN(LEN(timingTable[[#This Row],[FRT_HEX]])-2,8)))</f>
        <v>1564821638</v>
      </c>
      <c r="K432" s="14" t="str">
        <f>IF(timingTable[[#This Row],['[TRACECODE']:.1]]=140,"afterTx","")</f>
        <v/>
      </c>
      <c r="L432" s="14" t="str">
        <f t="shared" si="66"/>
        <v/>
      </c>
      <c r="M432" s="14" t="str">
        <f>IF(AND(H432=H431,K431="afterTx",timingTable[[#This Row],['[TRACECODE']:.1]]=6),"dc","")</f>
        <v/>
      </c>
      <c r="N432" s="14" t="str">
        <f t="shared" si="67"/>
        <v/>
      </c>
      <c r="O432" s="14" t="str">
        <f>IF(timingTable[[#This Row],['[TRACECODE']:.1]]=141,"afterRx","")</f>
        <v/>
      </c>
      <c r="P432" s="14" t="str">
        <f t="shared" si="68"/>
        <v/>
      </c>
      <c r="Q432" s="14" t="str">
        <f t="shared" si="69"/>
        <v>rxStart</v>
      </c>
      <c r="R432" s="14" t="str">
        <f t="shared" si="70"/>
        <v/>
      </c>
      <c r="S432" s="14" t="str">
        <f t="shared" si="71"/>
        <v>EMPTY</v>
      </c>
      <c r="T432" s="14" t="str">
        <f t="shared" si="72"/>
        <v>EMPTY</v>
      </c>
      <c r="U432" s="14" t="str">
        <f t="shared" si="73"/>
        <v>EMPTY</v>
      </c>
      <c r="V432" s="14" t="str">
        <f t="shared" si="74"/>
        <v>EMPTY</v>
      </c>
      <c r="W432" s="14" t="str">
        <f>IF(L432="beforeTx",timingTable[[#This Row],[FRT32_val]]-timingTable[[#This Row],[FRT32_trace]],"EMPTY")</f>
        <v>EMPTY</v>
      </c>
      <c r="X432" s="14" t="str">
        <f t="shared" si="75"/>
        <v>EMPTY</v>
      </c>
      <c r="Y432" s="14" t="str">
        <f t="shared" si="76"/>
        <v>EMPTY</v>
      </c>
      <c r="Z432" s="14" t="str">
        <f>IF(AND(P432="beforeRx",O433="afterRx"),J433-timingTable[[#This Row],[FRT32_trace]],"EMPTY")</f>
        <v>EMPTY</v>
      </c>
      <c r="AA432" s="14" t="str">
        <f>IF(AND(timingTable[[#This Row],[txEnd]]="txEnd",Q436="rxStart"),I436-timingTable[[#This Row],[FRT32_val]],"EMPTY")</f>
        <v>EMPTY</v>
      </c>
    </row>
    <row r="433" spans="1:27" x14ac:dyDescent="0.25">
      <c r="A433" s="14" t="s">
        <v>3113</v>
      </c>
      <c r="B433">
        <v>1556342982793</v>
      </c>
      <c r="C433" s="14" t="s">
        <v>7272</v>
      </c>
      <c r="D433">
        <v>123</v>
      </c>
      <c r="E433" s="14" t="s">
        <v>7969</v>
      </c>
      <c r="F433" s="14" t="s">
        <v>3982</v>
      </c>
      <c r="G433" s="14">
        <f>timingTable[[#This Row],[FRT_DEC]]-B432</f>
        <v>3</v>
      </c>
      <c r="H4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INFO]]))),H432)</f>
        <v>67</v>
      </c>
      <c r="I4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33" s="14">
        <f>HEX2DEC(RIGHT(timingTable[[#This Row],[FRT_HEX]],MIN(LEN(timingTable[[#This Row],[FRT_HEX]])-2,8)))</f>
        <v>1564821641</v>
      </c>
      <c r="K433" s="14" t="str">
        <f>IF(timingTable[[#This Row],['[TRACECODE']:.1]]=140,"afterTx","")</f>
        <v/>
      </c>
      <c r="L433" s="14" t="str">
        <f t="shared" si="66"/>
        <v/>
      </c>
      <c r="M433" s="14" t="str">
        <f>IF(AND(H433=H432,K432="afterTx",timingTable[[#This Row],['[TRACECODE']:.1]]=6),"dc","")</f>
        <v/>
      </c>
      <c r="N433" s="14" t="str">
        <f t="shared" si="67"/>
        <v/>
      </c>
      <c r="O433" s="14" t="str">
        <f>IF(timingTable[[#This Row],['[TRACECODE']:.1]]=141,"afterRx","")</f>
        <v/>
      </c>
      <c r="P433" s="14" t="str">
        <f t="shared" si="68"/>
        <v/>
      </c>
      <c r="Q433" s="14" t="str">
        <f t="shared" si="69"/>
        <v/>
      </c>
      <c r="R433" s="14" t="str">
        <f t="shared" si="70"/>
        <v/>
      </c>
      <c r="S433" s="14" t="str">
        <f t="shared" si="71"/>
        <v>EMPTY</v>
      </c>
      <c r="T433" s="14" t="str">
        <f t="shared" si="72"/>
        <v>EMPTY</v>
      </c>
      <c r="U433" s="14" t="str">
        <f t="shared" si="73"/>
        <v>EMPTY</v>
      </c>
      <c r="V433" s="14" t="str">
        <f t="shared" si="74"/>
        <v>EMPTY</v>
      </c>
      <c r="W433" s="14" t="str">
        <f>IF(L433="beforeTx",timingTable[[#This Row],[FRT32_val]]-timingTable[[#This Row],[FRT32_trace]],"EMPTY")</f>
        <v>EMPTY</v>
      </c>
      <c r="X433" s="14" t="str">
        <f t="shared" si="75"/>
        <v>EMPTY</v>
      </c>
      <c r="Y433" s="14" t="str">
        <f t="shared" si="76"/>
        <v>EMPTY</v>
      </c>
      <c r="Z433" s="14" t="str">
        <f>IF(AND(P433="beforeRx",O434="afterRx"),J434-timingTable[[#This Row],[FRT32_trace]],"EMPTY")</f>
        <v>EMPTY</v>
      </c>
      <c r="AA433" s="14" t="str">
        <f>IF(AND(timingTable[[#This Row],[txEnd]]="txEnd",Q437="rxStart"),I437-timingTable[[#This Row],[FRT32_val]],"EMPTY")</f>
        <v>EMPTY</v>
      </c>
    </row>
    <row r="434" spans="1:27" x14ac:dyDescent="0.25">
      <c r="A434" s="14" t="s">
        <v>3136</v>
      </c>
      <c r="B434">
        <v>1556342984237</v>
      </c>
      <c r="C434" s="14" t="s">
        <v>7296</v>
      </c>
      <c r="D434">
        <v>124</v>
      </c>
      <c r="E434" s="14" t="s">
        <v>7970</v>
      </c>
      <c r="F434" s="14" t="s">
        <v>7297</v>
      </c>
      <c r="G434" s="14">
        <f>timingTable[[#This Row],[FRT_DEC]]-B433</f>
        <v>1444</v>
      </c>
      <c r="H4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INFO]]))),H433)</f>
        <v>67</v>
      </c>
      <c r="I4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1564823019</v>
      </c>
      <c r="J434" s="14">
        <f>HEX2DEC(RIGHT(timingTable[[#This Row],[FRT_HEX]],MIN(LEN(timingTable[[#This Row],[FRT_HEX]])-2,8)))</f>
        <v>1564823085</v>
      </c>
      <c r="K434" s="14" t="str">
        <f>IF(timingTable[[#This Row],['[TRACECODE']:.1]]=140,"afterTx","")</f>
        <v/>
      </c>
      <c r="L434" s="14" t="str">
        <f t="shared" si="66"/>
        <v/>
      </c>
      <c r="M434" s="14" t="str">
        <f>IF(AND(H434=H433,K433="afterTx",timingTable[[#This Row],['[TRACECODE']:.1]]=6),"dc","")</f>
        <v/>
      </c>
      <c r="N434" s="14" t="str">
        <f t="shared" si="67"/>
        <v/>
      </c>
      <c r="O434" s="14" t="str">
        <f>IF(timingTable[[#This Row],['[TRACECODE']:.1]]=141,"afterRx","")</f>
        <v/>
      </c>
      <c r="P434" s="14" t="str">
        <f t="shared" si="68"/>
        <v/>
      </c>
      <c r="Q434" s="14" t="str">
        <f t="shared" si="69"/>
        <v/>
      </c>
      <c r="R434" s="14" t="str">
        <f t="shared" si="70"/>
        <v>rxEnd</v>
      </c>
      <c r="S434" s="14" t="str">
        <f t="shared" si="71"/>
        <v>EMPTY</v>
      </c>
      <c r="T434" s="14" t="str">
        <f t="shared" si="72"/>
        <v>EMPTY</v>
      </c>
      <c r="U434" s="14">
        <f t="shared" si="73"/>
        <v>1000</v>
      </c>
      <c r="V434" s="14">
        <f t="shared" si="74"/>
        <v>1721</v>
      </c>
      <c r="W434" s="14" t="str">
        <f>IF(L434="beforeTx",timingTable[[#This Row],[FRT32_val]]-timingTable[[#This Row],[FRT32_trace]],"EMPTY")</f>
        <v>EMPTY</v>
      </c>
      <c r="X434" s="14" t="str">
        <f t="shared" si="75"/>
        <v>EMPTY</v>
      </c>
      <c r="Y434" s="14">
        <f t="shared" si="76"/>
        <v>201</v>
      </c>
      <c r="Z434" s="14" t="str">
        <f>IF(AND(P434="beforeRx",O435="afterRx"),J435-timingTable[[#This Row],[FRT32_trace]],"EMPTY")</f>
        <v>EMPTY</v>
      </c>
      <c r="AA434" s="14" t="str">
        <f>IF(AND(timingTable[[#This Row],[txEnd]]="txEnd",Q438="rxStart"),I438-timingTable[[#This Row],[FRT32_val]],"EMPTY")</f>
        <v>EMPTY</v>
      </c>
    </row>
    <row r="435" spans="1:27" x14ac:dyDescent="0.25">
      <c r="A435" s="14" t="s">
        <v>3137</v>
      </c>
      <c r="B435">
        <v>1556342984240</v>
      </c>
      <c r="C435" s="14" t="s">
        <v>7298</v>
      </c>
      <c r="D435">
        <v>124</v>
      </c>
      <c r="E435" s="14" t="s">
        <v>7970</v>
      </c>
      <c r="F435" s="14" t="s">
        <v>3983</v>
      </c>
      <c r="G435" s="14">
        <f>timingTable[[#This Row],[FRT_DEC]]-B434</f>
        <v>3</v>
      </c>
      <c r="H4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INFO]]))),H434)</f>
        <v>67</v>
      </c>
      <c r="I4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35" s="14">
        <f>HEX2DEC(RIGHT(timingTable[[#This Row],[FRT_HEX]],MIN(LEN(timingTable[[#This Row],[FRT_HEX]])-2,8)))</f>
        <v>1564823088</v>
      </c>
      <c r="K435" s="14" t="str">
        <f>IF(timingTable[[#This Row],['[TRACECODE']:.1]]=140,"afterTx","")</f>
        <v/>
      </c>
      <c r="L435" s="14" t="str">
        <f t="shared" si="66"/>
        <v/>
      </c>
      <c r="M435" s="14" t="str">
        <f>IF(AND(H435=H434,K434="afterTx",timingTable[[#This Row],['[TRACECODE']:.1]]=6),"dc","")</f>
        <v/>
      </c>
      <c r="N435" s="14" t="str">
        <f t="shared" si="67"/>
        <v/>
      </c>
      <c r="O435" s="14" t="str">
        <f>IF(timingTable[[#This Row],['[TRACECODE']:.1]]=141,"afterRx","")</f>
        <v/>
      </c>
      <c r="P435" s="14" t="str">
        <f t="shared" si="68"/>
        <v/>
      </c>
      <c r="Q435" s="14" t="str">
        <f t="shared" si="69"/>
        <v/>
      </c>
      <c r="R435" s="14" t="str">
        <f t="shared" si="70"/>
        <v/>
      </c>
      <c r="S435" s="14" t="str">
        <f t="shared" si="71"/>
        <v>EMPTY</v>
      </c>
      <c r="T435" s="14" t="str">
        <f t="shared" si="72"/>
        <v>EMPTY</v>
      </c>
      <c r="U435" s="14" t="str">
        <f t="shared" si="73"/>
        <v>EMPTY</v>
      </c>
      <c r="V435" s="14" t="str">
        <f t="shared" si="74"/>
        <v>EMPTY</v>
      </c>
      <c r="W435" s="14" t="str">
        <f>IF(L435="beforeTx",timingTable[[#This Row],[FRT32_val]]-timingTable[[#This Row],[FRT32_trace]],"EMPTY")</f>
        <v>EMPTY</v>
      </c>
      <c r="X435" s="14" t="str">
        <f t="shared" si="75"/>
        <v>EMPTY</v>
      </c>
      <c r="Y435" s="14" t="str">
        <f t="shared" si="76"/>
        <v>EMPTY</v>
      </c>
      <c r="Z435" s="14" t="str">
        <f>IF(AND(P435="beforeRx",O436="afterRx"),J436-timingTable[[#This Row],[FRT32_trace]],"EMPTY")</f>
        <v>EMPTY</v>
      </c>
      <c r="AA435" s="14" t="str">
        <f>IF(AND(timingTable[[#This Row],[txEnd]]="txEnd",Q439="rxStart"),I439-timingTable[[#This Row],[FRT32_val]],"EMPTY")</f>
        <v>EMPTY</v>
      </c>
    </row>
    <row r="436" spans="1:27" x14ac:dyDescent="0.25">
      <c r="A436" s="14" t="s">
        <v>3147</v>
      </c>
      <c r="B436">
        <v>1556342984372</v>
      </c>
      <c r="C436" s="14" t="s">
        <v>7309</v>
      </c>
      <c r="D436">
        <v>129</v>
      </c>
      <c r="E436" s="14" t="s">
        <v>3734</v>
      </c>
      <c r="F436" s="14" t="s">
        <v>7310</v>
      </c>
      <c r="G436" s="14">
        <f>timingTable[[#This Row],[FRT_DEC]]-B435</f>
        <v>132</v>
      </c>
      <c r="H4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INFO]]))),H435)</f>
        <v>67</v>
      </c>
      <c r="I4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1564824019</v>
      </c>
      <c r="J436" s="14">
        <f>HEX2DEC(RIGHT(timingTable[[#This Row],[FRT_HEX]],MIN(LEN(timingTable[[#This Row],[FRT_HEX]])-2,8)))</f>
        <v>1564823220</v>
      </c>
      <c r="K436" s="14" t="str">
        <f>IF(timingTable[[#This Row],['[TRACECODE']:.1]]=140,"afterTx","")</f>
        <v/>
      </c>
      <c r="L436" s="14" t="str">
        <f t="shared" si="66"/>
        <v>beforeTx</v>
      </c>
      <c r="M436" s="14" t="str">
        <f>IF(AND(H436=H435,K435="afterTx",timingTable[[#This Row],['[TRACECODE']:.1]]=6),"dc","")</f>
        <v/>
      </c>
      <c r="N436" s="14" t="str">
        <f t="shared" si="67"/>
        <v/>
      </c>
      <c r="O436" s="14" t="str">
        <f>IF(timingTable[[#This Row],['[TRACECODE']:.1]]=141,"afterRx","")</f>
        <v/>
      </c>
      <c r="P436" s="14" t="str">
        <f t="shared" si="68"/>
        <v/>
      </c>
      <c r="Q436" s="14" t="str">
        <f t="shared" si="69"/>
        <v/>
      </c>
      <c r="R436" s="14" t="str">
        <f t="shared" si="70"/>
        <v/>
      </c>
      <c r="S436" s="14">
        <f t="shared" si="71"/>
        <v>721</v>
      </c>
      <c r="T436" s="14" t="str">
        <f t="shared" si="72"/>
        <v>EMPTY</v>
      </c>
      <c r="U436" s="14" t="str">
        <f t="shared" si="73"/>
        <v>EMPTY</v>
      </c>
      <c r="V436" s="14" t="str">
        <f t="shared" si="74"/>
        <v>EMPTY</v>
      </c>
      <c r="W436" s="14">
        <f>IF(L436="beforeTx",timingTable[[#This Row],[FRT32_val]]-timingTable[[#This Row],[FRT32_trace]],"EMPTY")</f>
        <v>799</v>
      </c>
      <c r="X436" s="14">
        <f t="shared" si="75"/>
        <v>817</v>
      </c>
      <c r="Y436" s="14" t="str">
        <f t="shared" si="76"/>
        <v>EMPTY</v>
      </c>
      <c r="Z436" s="14" t="str">
        <f>IF(AND(P436="beforeRx",O437="afterRx"),J437-timingTable[[#This Row],[FRT32_trace]],"EMPTY")</f>
        <v>EMPTY</v>
      </c>
      <c r="AA436" s="14" t="str">
        <f>IF(AND(timingTable[[#This Row],[txEnd]]="txEnd",Q440="rxStart"),I440-timingTable[[#This Row],[FRT32_val]],"EMPTY")</f>
        <v>EMPTY</v>
      </c>
    </row>
    <row r="437" spans="1:27" x14ac:dyDescent="0.25">
      <c r="A437" s="14" t="s">
        <v>3148</v>
      </c>
      <c r="B437">
        <v>1556342984375</v>
      </c>
      <c r="C437" s="14" t="s">
        <v>7311</v>
      </c>
      <c r="D437">
        <v>129</v>
      </c>
      <c r="E437" s="14" t="s">
        <v>3734</v>
      </c>
      <c r="F437" s="14" t="s">
        <v>3986</v>
      </c>
      <c r="G437" s="14">
        <f>timingTable[[#This Row],[FRT_DEC]]-B436</f>
        <v>3</v>
      </c>
      <c r="H4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INFO]]))),H436)</f>
        <v>67</v>
      </c>
      <c r="I4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37" s="14">
        <f>HEX2DEC(RIGHT(timingTable[[#This Row],[FRT_HEX]],MIN(LEN(timingTable[[#This Row],[FRT_HEX]])-2,8)))</f>
        <v>1564823223</v>
      </c>
      <c r="K437" s="14" t="str">
        <f>IF(timingTable[[#This Row],['[TRACECODE']:.1]]=140,"afterTx","")</f>
        <v/>
      </c>
      <c r="L437" s="14" t="str">
        <f t="shared" si="66"/>
        <v/>
      </c>
      <c r="M437" s="14" t="str">
        <f>IF(AND(H437=H436,K436="afterTx",timingTable[[#This Row],['[TRACECODE']:.1]]=6),"dc","")</f>
        <v/>
      </c>
      <c r="N437" s="14" t="str">
        <f t="shared" si="67"/>
        <v/>
      </c>
      <c r="O437" s="14" t="str">
        <f>IF(timingTable[[#This Row],['[TRACECODE']:.1]]=141,"afterRx","")</f>
        <v/>
      </c>
      <c r="P437" s="14" t="str">
        <f t="shared" si="68"/>
        <v/>
      </c>
      <c r="Q437" s="14" t="str">
        <f t="shared" si="69"/>
        <v/>
      </c>
      <c r="R437" s="14" t="str">
        <f t="shared" si="70"/>
        <v/>
      </c>
      <c r="S437" s="14" t="str">
        <f t="shared" si="71"/>
        <v>EMPTY</v>
      </c>
      <c r="T437" s="14" t="str">
        <f t="shared" si="72"/>
        <v>EMPTY</v>
      </c>
      <c r="U437" s="14" t="str">
        <f t="shared" si="73"/>
        <v>EMPTY</v>
      </c>
      <c r="V437" s="14" t="str">
        <f t="shared" si="74"/>
        <v>EMPTY</v>
      </c>
      <c r="W437" s="14" t="str">
        <f>IF(L437="beforeTx",timingTable[[#This Row],[FRT32_val]]-timingTable[[#This Row],[FRT32_trace]],"EMPTY")</f>
        <v>EMPTY</v>
      </c>
      <c r="X437" s="14" t="str">
        <f t="shared" si="75"/>
        <v>EMPTY</v>
      </c>
      <c r="Y437" s="14" t="str">
        <f t="shared" si="76"/>
        <v>EMPTY</v>
      </c>
      <c r="Z437" s="14" t="str">
        <f>IF(AND(P437="beforeRx",O438="afterRx"),J438-timingTable[[#This Row],[FRT32_trace]],"EMPTY")</f>
        <v>EMPTY</v>
      </c>
      <c r="AA437" s="14" t="str">
        <f>IF(AND(timingTable[[#This Row],[txEnd]]="txEnd",Q441="rxStart"),I441-timingTable[[#This Row],[FRT32_val]],"EMPTY")</f>
        <v>EMPTY</v>
      </c>
    </row>
    <row r="438" spans="1:27" x14ac:dyDescent="0.25">
      <c r="A438" s="14" t="s">
        <v>3149</v>
      </c>
      <c r="B438">
        <v>1556342985189</v>
      </c>
      <c r="C438" s="14" t="s">
        <v>7312</v>
      </c>
      <c r="D438">
        <v>140</v>
      </c>
      <c r="E438" s="14" t="s">
        <v>1107</v>
      </c>
      <c r="F438" s="14" t="s">
        <v>7248</v>
      </c>
      <c r="G438" s="14">
        <f>timingTable[[#This Row],[FRT_DEC]]-B437</f>
        <v>814</v>
      </c>
      <c r="H4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INFO]]))),H437)</f>
        <v>67</v>
      </c>
      <c r="I43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38" s="14">
        <f>HEX2DEC(RIGHT(timingTable[[#This Row],[FRT_HEX]],MIN(LEN(timingTable[[#This Row],[FRT_HEX]])-2,8)))</f>
        <v>1564824037</v>
      </c>
      <c r="K438" s="14" t="str">
        <f>IF(timingTable[[#This Row],['[TRACECODE']:.1]]=140,"afterTx","")</f>
        <v>afterTx</v>
      </c>
      <c r="L438" s="14" t="str">
        <f t="shared" si="66"/>
        <v/>
      </c>
      <c r="M438" s="14" t="str">
        <f>IF(AND(H438=H437,K437="afterTx",timingTable[[#This Row],['[TRACECODE']:.1]]=6),"dc","")</f>
        <v/>
      </c>
      <c r="N438" s="14" t="str">
        <f t="shared" si="67"/>
        <v/>
      </c>
      <c r="O438" s="14" t="str">
        <f>IF(timingTable[[#This Row],['[TRACECODE']:.1]]=141,"afterRx","")</f>
        <v/>
      </c>
      <c r="P438" s="14" t="str">
        <f t="shared" si="68"/>
        <v/>
      </c>
      <c r="Q438" s="14" t="str">
        <f t="shared" si="69"/>
        <v/>
      </c>
      <c r="R438" s="14" t="str">
        <f t="shared" si="70"/>
        <v/>
      </c>
      <c r="S438" s="14" t="str">
        <f t="shared" si="71"/>
        <v>EMPTY</v>
      </c>
      <c r="T438" s="14" t="str">
        <f t="shared" si="72"/>
        <v>EMPTY</v>
      </c>
      <c r="U438" s="14" t="str">
        <f t="shared" si="73"/>
        <v>EMPTY</v>
      </c>
      <c r="V438" s="14" t="str">
        <f t="shared" si="74"/>
        <v>EMPTY</v>
      </c>
      <c r="W438" s="14" t="str">
        <f>IF(L438="beforeTx",timingTable[[#This Row],[FRT32_val]]-timingTable[[#This Row],[FRT32_trace]],"EMPTY")</f>
        <v>EMPTY</v>
      </c>
      <c r="X438" s="14" t="str">
        <f t="shared" si="75"/>
        <v>EMPTY</v>
      </c>
      <c r="Y438" s="14" t="str">
        <f t="shared" si="76"/>
        <v>EMPTY</v>
      </c>
      <c r="Z438" s="14" t="str">
        <f>IF(AND(P438="beforeRx",O439="afterRx"),J439-timingTable[[#This Row],[FRT32_trace]],"EMPTY")</f>
        <v>EMPTY</v>
      </c>
      <c r="AA438" s="14" t="str">
        <f>IF(AND(timingTable[[#This Row],[txEnd]]="txEnd",Q442="rxStart"),I442-timingTable[[#This Row],[FRT32_val]],"EMPTY")</f>
        <v>EMPTY</v>
      </c>
    </row>
    <row r="439" spans="1:27" x14ac:dyDescent="0.25">
      <c r="A439" s="14" t="s">
        <v>3161</v>
      </c>
      <c r="B439">
        <v>1556342998599</v>
      </c>
      <c r="C439" s="14" t="s">
        <v>7324</v>
      </c>
      <c r="D439">
        <v>6</v>
      </c>
      <c r="E439" s="14" t="s">
        <v>1108</v>
      </c>
      <c r="F439" s="14" t="s">
        <v>7325</v>
      </c>
      <c r="G439" s="14">
        <f>timingTable[[#This Row],[FRT_DEC]]-B438</f>
        <v>13410</v>
      </c>
      <c r="H4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INFO]]))),H438)</f>
        <v>67</v>
      </c>
      <c r="I4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1564824740</v>
      </c>
      <c r="J439" s="14">
        <f>HEX2DEC(RIGHT(timingTable[[#This Row],[FRT_HEX]],MIN(LEN(timingTable[[#This Row],[FRT_HEX]])-2,8)))</f>
        <v>1564837447</v>
      </c>
      <c r="K439" s="14" t="str">
        <f>IF(timingTable[[#This Row],['[TRACECODE']:.1]]=140,"afterTx","")</f>
        <v/>
      </c>
      <c r="L439" s="14" t="str">
        <f t="shared" si="66"/>
        <v/>
      </c>
      <c r="M439" s="14" t="str">
        <f>IF(AND(H439=H438,K438="afterTx",timingTable[[#This Row],['[TRACECODE']:.1]]=6),"dc","")</f>
        <v>dc</v>
      </c>
      <c r="N439" s="14" t="str">
        <f t="shared" si="67"/>
        <v/>
      </c>
      <c r="O439" s="14" t="str">
        <f>IF(timingTable[[#This Row],['[TRACECODE']:.1]]=141,"afterRx","")</f>
        <v/>
      </c>
      <c r="P439" s="14" t="str">
        <f t="shared" si="68"/>
        <v/>
      </c>
      <c r="Q439" s="14" t="str">
        <f t="shared" si="69"/>
        <v/>
      </c>
      <c r="R439" s="14" t="str">
        <f t="shared" si="70"/>
        <v/>
      </c>
      <c r="S439" s="14" t="str">
        <f t="shared" si="71"/>
        <v>EMPTY</v>
      </c>
      <c r="T439" s="14" t="str">
        <f t="shared" si="72"/>
        <v>EMPTY</v>
      </c>
      <c r="U439" s="14" t="str">
        <f t="shared" si="73"/>
        <v>EMPTY</v>
      </c>
      <c r="V439" s="14" t="str">
        <f t="shared" si="74"/>
        <v>EMPTY</v>
      </c>
      <c r="W439" s="14" t="str">
        <f>IF(L439="beforeTx",timingTable[[#This Row],[FRT32_val]]-timingTable[[#This Row],[FRT32_trace]],"EMPTY")</f>
        <v>EMPTY</v>
      </c>
      <c r="X439" s="14" t="str">
        <f t="shared" si="75"/>
        <v>EMPTY</v>
      </c>
      <c r="Y439" s="14" t="str">
        <f t="shared" si="76"/>
        <v>EMPTY</v>
      </c>
      <c r="Z439" s="14" t="str">
        <f>IF(AND(P439="beforeRx",O440="afterRx"),J440-timingTable[[#This Row],[FRT32_trace]],"EMPTY")</f>
        <v>EMPTY</v>
      </c>
      <c r="AA439" s="14" t="str">
        <f>IF(AND(timingTable[[#This Row],[txEnd]]="txEnd",Q443="rxStart"),I443-timingTable[[#This Row],[FRT32_val]],"EMPTY")</f>
        <v>EMPTY</v>
      </c>
    </row>
    <row r="440" spans="1:27" x14ac:dyDescent="0.25">
      <c r="A440" s="14" t="s">
        <v>3162</v>
      </c>
      <c r="B440">
        <v>1556342998601</v>
      </c>
      <c r="C440" s="14" t="s">
        <v>7326</v>
      </c>
      <c r="D440">
        <v>6</v>
      </c>
      <c r="E440" s="14" t="s">
        <v>1108</v>
      </c>
      <c r="F440" s="14" t="s">
        <v>3987</v>
      </c>
      <c r="G440" s="14">
        <f>timingTable[[#This Row],[FRT_DEC]]-B439</f>
        <v>2</v>
      </c>
      <c r="H4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INFO]]))),H439)</f>
        <v>67</v>
      </c>
      <c r="I4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40" s="14">
        <f>HEX2DEC(RIGHT(timingTable[[#This Row],[FRT_HEX]],MIN(LEN(timingTable[[#This Row],[FRT_HEX]])-2,8)))</f>
        <v>1564837449</v>
      </c>
      <c r="K440" s="14" t="str">
        <f>IF(timingTable[[#This Row],['[TRACECODE']:.1]]=140,"afterTx","")</f>
        <v/>
      </c>
      <c r="L440" s="14" t="str">
        <f t="shared" si="66"/>
        <v/>
      </c>
      <c r="M440" s="14" t="str">
        <f>IF(AND(H440=H439,K439="afterTx",timingTable[[#This Row],['[TRACECODE']:.1]]=6),"dc","")</f>
        <v/>
      </c>
      <c r="N440" s="14" t="str">
        <f t="shared" si="67"/>
        <v/>
      </c>
      <c r="O440" s="14" t="str">
        <f>IF(timingTable[[#This Row],['[TRACECODE']:.1]]=141,"afterRx","")</f>
        <v/>
      </c>
      <c r="P440" s="14" t="str">
        <f t="shared" si="68"/>
        <v/>
      </c>
      <c r="Q440" s="14" t="str">
        <f t="shared" si="69"/>
        <v/>
      </c>
      <c r="R440" s="14" t="str">
        <f t="shared" si="70"/>
        <v/>
      </c>
      <c r="S440" s="14" t="str">
        <f t="shared" si="71"/>
        <v>EMPTY</v>
      </c>
      <c r="T440" s="14" t="str">
        <f t="shared" si="72"/>
        <v>EMPTY</v>
      </c>
      <c r="U440" s="14" t="str">
        <f t="shared" si="73"/>
        <v>EMPTY</v>
      </c>
      <c r="V440" s="14" t="str">
        <f t="shared" si="74"/>
        <v>EMPTY</v>
      </c>
      <c r="W440" s="14" t="str">
        <f>IF(L440="beforeTx",timingTable[[#This Row],[FRT32_val]]-timingTable[[#This Row],[FRT32_trace]],"EMPTY")</f>
        <v>EMPTY</v>
      </c>
      <c r="X440" s="14" t="str">
        <f t="shared" si="75"/>
        <v>EMPTY</v>
      </c>
      <c r="Y440" s="14" t="str">
        <f t="shared" si="76"/>
        <v>EMPTY</v>
      </c>
      <c r="Z440" s="14" t="str">
        <f>IF(AND(P440="beforeRx",O441="afterRx"),J441-timingTable[[#This Row],[FRT32_trace]],"EMPTY")</f>
        <v>EMPTY</v>
      </c>
      <c r="AA440" s="14" t="str">
        <f>IF(AND(timingTable[[#This Row],[txEnd]]="txEnd",Q444="rxStart"),I444-timingTable[[#This Row],[FRT32_val]],"EMPTY")</f>
        <v>EMPTY</v>
      </c>
    </row>
    <row r="441" spans="1:27" x14ac:dyDescent="0.25">
      <c r="A441" s="14" t="s">
        <v>3163</v>
      </c>
      <c r="B441">
        <v>1556342998604</v>
      </c>
      <c r="C441" s="14" t="s">
        <v>7327</v>
      </c>
      <c r="D441">
        <v>122</v>
      </c>
      <c r="E441" s="14" t="s">
        <v>7968</v>
      </c>
      <c r="F441" s="14" t="s">
        <v>7328</v>
      </c>
      <c r="G441" s="14">
        <f>timingTable[[#This Row],[FRT_DEC]]-B440</f>
        <v>3</v>
      </c>
      <c r="H4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INFO]]))),H440)</f>
        <v>67</v>
      </c>
      <c r="I4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1564837390</v>
      </c>
      <c r="J441" s="14">
        <f>HEX2DEC(RIGHT(timingTable[[#This Row],[FRT_HEX]],MIN(LEN(timingTable[[#This Row],[FRT_HEX]])-2,8)))</f>
        <v>1564837452</v>
      </c>
      <c r="K441" s="14" t="str">
        <f>IF(timingTable[[#This Row],['[TRACECODE']:.1]]=140,"afterTx","")</f>
        <v/>
      </c>
      <c r="L441" s="14" t="str">
        <f t="shared" si="66"/>
        <v/>
      </c>
      <c r="M441" s="14" t="str">
        <f>IF(AND(H441=H440,K440="afterTx",timingTable[[#This Row],['[TRACECODE']:.1]]=6),"dc","")</f>
        <v/>
      </c>
      <c r="N441" s="14" t="str">
        <f t="shared" si="67"/>
        <v>txEnd</v>
      </c>
      <c r="O441" s="14" t="str">
        <f>IF(timingTable[[#This Row],['[TRACECODE']:.1]]=141,"afterRx","")</f>
        <v/>
      </c>
      <c r="P441" s="14" t="str">
        <f t="shared" si="68"/>
        <v/>
      </c>
      <c r="Q441" s="14" t="str">
        <f t="shared" si="69"/>
        <v/>
      </c>
      <c r="R441" s="14" t="str">
        <f t="shared" si="70"/>
        <v/>
      </c>
      <c r="S441" s="14" t="str">
        <f t="shared" si="71"/>
        <v>EMPTY</v>
      </c>
      <c r="T441" s="14">
        <f t="shared" si="72"/>
        <v>556</v>
      </c>
      <c r="U441" s="14" t="str">
        <f t="shared" si="73"/>
        <v>EMPTY</v>
      </c>
      <c r="V441" s="14" t="str">
        <f t="shared" si="74"/>
        <v>EMPTY</v>
      </c>
      <c r="W441" s="14" t="str">
        <f>IF(L441="beforeTx",timingTable[[#This Row],[FRT32_val]]-timingTable[[#This Row],[FRT32_trace]],"EMPTY")</f>
        <v>EMPTY</v>
      </c>
      <c r="X441" s="14" t="str">
        <f t="shared" si="75"/>
        <v>EMPTY</v>
      </c>
      <c r="Y441" s="14" t="str">
        <f t="shared" si="76"/>
        <v>EMPTY</v>
      </c>
      <c r="Z441" s="14" t="str">
        <f>IF(AND(P441="beforeRx",O442="afterRx"),J442-timingTable[[#This Row],[FRT32_trace]],"EMPTY")</f>
        <v>EMPTY</v>
      </c>
      <c r="AA441" s="14">
        <f>IF(AND(timingTable[[#This Row],[txEnd]]="txEnd",Q445="rxStart"),I445-timingTable[[#This Row],[FRT32_val]],"EMPTY")</f>
        <v>1687</v>
      </c>
    </row>
    <row r="442" spans="1:27" x14ac:dyDescent="0.25">
      <c r="A442" s="14" t="s">
        <v>3164</v>
      </c>
      <c r="B442">
        <v>1556342998606</v>
      </c>
      <c r="C442" s="14" t="s">
        <v>7329</v>
      </c>
      <c r="D442">
        <v>122</v>
      </c>
      <c r="E442" s="14" t="s">
        <v>7968</v>
      </c>
      <c r="F442" s="14" t="s">
        <v>3988</v>
      </c>
      <c r="G442" s="14">
        <f>timingTable[[#This Row],[FRT_DEC]]-B441</f>
        <v>2</v>
      </c>
      <c r="H4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INFO]]))),H441)</f>
        <v>67</v>
      </c>
      <c r="I4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42" s="14">
        <f>HEX2DEC(RIGHT(timingTable[[#This Row],[FRT_HEX]],MIN(LEN(timingTable[[#This Row],[FRT_HEX]])-2,8)))</f>
        <v>1564837454</v>
      </c>
      <c r="K442" s="14" t="str">
        <f>IF(timingTable[[#This Row],['[TRACECODE']:.1]]=140,"afterTx","")</f>
        <v/>
      </c>
      <c r="L442" s="14" t="str">
        <f t="shared" si="66"/>
        <v/>
      </c>
      <c r="M442" s="14" t="str">
        <f>IF(AND(H442=H441,K441="afterTx",timingTable[[#This Row],['[TRACECODE']:.1]]=6),"dc","")</f>
        <v/>
      </c>
      <c r="N442" s="14" t="str">
        <f t="shared" si="67"/>
        <v/>
      </c>
      <c r="O442" s="14" t="str">
        <f>IF(timingTable[[#This Row],['[TRACECODE']:.1]]=141,"afterRx","")</f>
        <v/>
      </c>
      <c r="P442" s="14" t="str">
        <f t="shared" si="68"/>
        <v/>
      </c>
      <c r="Q442" s="14" t="str">
        <f t="shared" si="69"/>
        <v/>
      </c>
      <c r="R442" s="14" t="str">
        <f t="shared" si="70"/>
        <v/>
      </c>
      <c r="S442" s="14" t="str">
        <f t="shared" si="71"/>
        <v>EMPTY</v>
      </c>
      <c r="T442" s="14" t="str">
        <f t="shared" si="72"/>
        <v>EMPTY</v>
      </c>
      <c r="U442" s="14" t="str">
        <f t="shared" si="73"/>
        <v>EMPTY</v>
      </c>
      <c r="V442" s="14" t="str">
        <f t="shared" si="74"/>
        <v>EMPTY</v>
      </c>
      <c r="W442" s="14" t="str">
        <f>IF(L442="beforeTx",timingTable[[#This Row],[FRT32_val]]-timingTable[[#This Row],[FRT32_trace]],"EMPTY")</f>
        <v>EMPTY</v>
      </c>
      <c r="X442" s="14" t="str">
        <f t="shared" si="75"/>
        <v>EMPTY</v>
      </c>
      <c r="Y442" s="14" t="str">
        <f t="shared" si="76"/>
        <v>EMPTY</v>
      </c>
      <c r="Z442" s="14" t="str">
        <f>IF(AND(P442="beforeRx",O443="afterRx"),J443-timingTable[[#This Row],[FRT32_trace]],"EMPTY")</f>
        <v>EMPTY</v>
      </c>
      <c r="AA442" s="14" t="str">
        <f>IF(AND(timingTable[[#This Row],[txEnd]]="txEnd",Q446="rxStart"),I446-timingTable[[#This Row],[FRT32_val]],"EMPTY")</f>
        <v>EMPTY</v>
      </c>
    </row>
    <row r="443" spans="1:27" x14ac:dyDescent="0.25">
      <c r="A443" s="14" t="s">
        <v>3174</v>
      </c>
      <c r="B443">
        <v>1556342999081</v>
      </c>
      <c r="C443" s="14" t="s">
        <v>7340</v>
      </c>
      <c r="D443">
        <v>130</v>
      </c>
      <c r="E443" s="14" t="s">
        <v>3735</v>
      </c>
      <c r="F443" s="14" t="s">
        <v>7266</v>
      </c>
      <c r="G443" s="14">
        <f>timingTable[[#This Row],[FRT_DEC]]-B442</f>
        <v>475</v>
      </c>
      <c r="H4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INFO]]))),H442)</f>
        <v>67</v>
      </c>
      <c r="I4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3473409</v>
      </c>
      <c r="J443" s="14">
        <f>HEX2DEC(RIGHT(timingTable[[#This Row],[FRT_HEX]],MIN(LEN(timingTable[[#This Row],[FRT_HEX]])-2,8)))</f>
        <v>1564837929</v>
      </c>
      <c r="K443" s="14" t="str">
        <f>IF(timingTable[[#This Row],['[TRACECODE']:.1]]=140,"afterTx","")</f>
        <v/>
      </c>
      <c r="L443" s="14" t="str">
        <f t="shared" si="66"/>
        <v/>
      </c>
      <c r="M443" s="14" t="str">
        <f>IF(AND(H443=H442,K442="afterTx",timingTable[[#This Row],['[TRACECODE']:.1]]=6),"dc","")</f>
        <v/>
      </c>
      <c r="N443" s="14" t="str">
        <f t="shared" si="67"/>
        <v/>
      </c>
      <c r="O443" s="14" t="str">
        <f>IF(timingTable[[#This Row],['[TRACECODE']:.1]]=141,"afterRx","")</f>
        <v/>
      </c>
      <c r="P443" s="14" t="str">
        <f t="shared" si="68"/>
        <v>beforeRx</v>
      </c>
      <c r="Q443" s="14" t="str">
        <f t="shared" si="69"/>
        <v/>
      </c>
      <c r="R443" s="14" t="str">
        <f t="shared" si="70"/>
        <v/>
      </c>
      <c r="S443" s="14" t="str">
        <f t="shared" si="71"/>
        <v>EMPTY</v>
      </c>
      <c r="T443" s="14" t="str">
        <f t="shared" si="72"/>
        <v>EMPTY</v>
      </c>
      <c r="U443" s="14" t="str">
        <f t="shared" si="73"/>
        <v>EMPTY</v>
      </c>
      <c r="V443" s="14" t="str">
        <f t="shared" si="74"/>
        <v>EMPTY</v>
      </c>
      <c r="W443" s="14" t="str">
        <f>IF(L443="beforeTx",timingTable[[#This Row],[FRT32_val]]-timingTable[[#This Row],[FRT32_trace]],"EMPTY")</f>
        <v>EMPTY</v>
      </c>
      <c r="X443" s="14" t="str">
        <f t="shared" si="75"/>
        <v>EMPTY</v>
      </c>
      <c r="Y443" s="14" t="str">
        <f t="shared" si="76"/>
        <v>EMPTY</v>
      </c>
      <c r="Z443" s="14">
        <f>IF(AND(P443="beforeRx",O444="afterRx"),J444-timingTable[[#This Row],[FRT32_trace]],"EMPTY")</f>
        <v>17</v>
      </c>
      <c r="AA443" s="14" t="str">
        <f>IF(AND(timingTable[[#This Row],[txEnd]]="txEnd",Q447="rxStart"),I447-timingTable[[#This Row],[FRT32_val]],"EMPTY")</f>
        <v>EMPTY</v>
      </c>
    </row>
    <row r="444" spans="1:27" x14ac:dyDescent="0.25">
      <c r="A444" s="14" t="s">
        <v>3175</v>
      </c>
      <c r="B444">
        <v>1556342999098</v>
      </c>
      <c r="C444" s="14" t="s">
        <v>7341</v>
      </c>
      <c r="D444">
        <v>141</v>
      </c>
      <c r="E444" s="14" t="s">
        <v>1109</v>
      </c>
      <c r="F444" s="14" t="s">
        <v>7268</v>
      </c>
      <c r="G444" s="14">
        <f>timingTable[[#This Row],[FRT_DEC]]-B443</f>
        <v>17</v>
      </c>
      <c r="H4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INFO]]))),H443)</f>
        <v>67</v>
      </c>
      <c r="I44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44" s="14">
        <f>HEX2DEC(RIGHT(timingTable[[#This Row],[FRT_HEX]],MIN(LEN(timingTable[[#This Row],[FRT_HEX]])-2,8)))</f>
        <v>1564837946</v>
      </c>
      <c r="K444" s="14" t="str">
        <f>IF(timingTable[[#This Row],['[TRACECODE']:.1]]=140,"afterTx","")</f>
        <v/>
      </c>
      <c r="L444" s="14" t="str">
        <f t="shared" si="66"/>
        <v/>
      </c>
      <c r="M444" s="14" t="str">
        <f>IF(AND(H444=H443,K443="afterTx",timingTable[[#This Row],['[TRACECODE']:.1]]=6),"dc","")</f>
        <v/>
      </c>
      <c r="N444" s="14" t="str">
        <f t="shared" si="67"/>
        <v/>
      </c>
      <c r="O444" s="14" t="str">
        <f>IF(timingTable[[#This Row],['[TRACECODE']:.1]]=141,"afterRx","")</f>
        <v>afterRx</v>
      </c>
      <c r="P444" s="14" t="str">
        <f t="shared" si="68"/>
        <v/>
      </c>
      <c r="Q444" s="14" t="str">
        <f t="shared" si="69"/>
        <v/>
      </c>
      <c r="R444" s="14" t="str">
        <f t="shared" si="70"/>
        <v/>
      </c>
      <c r="S444" s="14" t="str">
        <f t="shared" si="71"/>
        <v>EMPTY</v>
      </c>
      <c r="T444" s="14" t="str">
        <f t="shared" si="72"/>
        <v>EMPTY</v>
      </c>
      <c r="U444" s="14" t="str">
        <f t="shared" si="73"/>
        <v>EMPTY</v>
      </c>
      <c r="V444" s="14" t="str">
        <f t="shared" si="74"/>
        <v>EMPTY</v>
      </c>
      <c r="W444" s="14" t="str">
        <f>IF(L444="beforeTx",timingTable[[#This Row],[FRT32_val]]-timingTable[[#This Row],[FRT32_trace]],"EMPTY")</f>
        <v>EMPTY</v>
      </c>
      <c r="X444" s="14" t="str">
        <f t="shared" si="75"/>
        <v>EMPTY</v>
      </c>
      <c r="Y444" s="14" t="str">
        <f t="shared" si="76"/>
        <v>EMPTY</v>
      </c>
      <c r="Z444" s="14" t="str">
        <f>IF(AND(P444="beforeRx",O445="afterRx"),J445-timingTable[[#This Row],[FRT32_trace]],"EMPTY")</f>
        <v>EMPTY</v>
      </c>
      <c r="AA444" s="14" t="str">
        <f>IF(AND(timingTable[[#This Row],[txEnd]]="txEnd",Q448="rxStart"),I448-timingTable[[#This Row],[FRT32_val]],"EMPTY")</f>
        <v>EMPTY</v>
      </c>
    </row>
    <row r="445" spans="1:27" x14ac:dyDescent="0.25">
      <c r="A445" s="14" t="s">
        <v>3177</v>
      </c>
      <c r="B445">
        <v>1556343000531</v>
      </c>
      <c r="C445" s="14" t="s">
        <v>7343</v>
      </c>
      <c r="D445">
        <v>123</v>
      </c>
      <c r="E445" s="14" t="s">
        <v>7969</v>
      </c>
      <c r="F445" s="14" t="s">
        <v>7344</v>
      </c>
      <c r="G445" s="14">
        <f>timingTable[[#This Row],[FRT_DEC]]-B444</f>
        <v>1433</v>
      </c>
      <c r="H4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INFO]]))),H444)</f>
        <v>67</v>
      </c>
      <c r="I4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1564839077</v>
      </c>
      <c r="J445" s="14">
        <f>HEX2DEC(RIGHT(timingTable[[#This Row],[FRT_HEX]],MIN(LEN(timingTable[[#This Row],[FRT_HEX]])-2,8)))</f>
        <v>1564839379</v>
      </c>
      <c r="K445" s="14" t="str">
        <f>IF(timingTable[[#This Row],['[TRACECODE']:.1]]=140,"afterTx","")</f>
        <v/>
      </c>
      <c r="L445" s="14" t="str">
        <f t="shared" si="66"/>
        <v/>
      </c>
      <c r="M445" s="14" t="str">
        <f>IF(AND(H445=H444,K444="afterTx",timingTable[[#This Row],['[TRACECODE']:.1]]=6),"dc","")</f>
        <v/>
      </c>
      <c r="N445" s="14" t="str">
        <f t="shared" si="67"/>
        <v/>
      </c>
      <c r="O445" s="14" t="str">
        <f>IF(timingTable[[#This Row],['[TRACECODE']:.1]]=141,"afterRx","")</f>
        <v/>
      </c>
      <c r="P445" s="14" t="str">
        <f t="shared" si="68"/>
        <v/>
      </c>
      <c r="Q445" s="14" t="str">
        <f t="shared" si="69"/>
        <v>rxStart</v>
      </c>
      <c r="R445" s="14" t="str">
        <f t="shared" si="70"/>
        <v/>
      </c>
      <c r="S445" s="14" t="str">
        <f t="shared" si="71"/>
        <v>EMPTY</v>
      </c>
      <c r="T445" s="14" t="str">
        <f t="shared" si="72"/>
        <v>EMPTY</v>
      </c>
      <c r="U445" s="14" t="str">
        <f t="shared" si="73"/>
        <v>EMPTY</v>
      </c>
      <c r="V445" s="14" t="str">
        <f t="shared" si="74"/>
        <v>EMPTY</v>
      </c>
      <c r="W445" s="14" t="str">
        <f>IF(L445="beforeTx",timingTable[[#This Row],[FRT32_val]]-timingTable[[#This Row],[FRT32_trace]],"EMPTY")</f>
        <v>EMPTY</v>
      </c>
      <c r="X445" s="14" t="str">
        <f t="shared" si="75"/>
        <v>EMPTY</v>
      </c>
      <c r="Y445" s="14" t="str">
        <f t="shared" si="76"/>
        <v>EMPTY</v>
      </c>
      <c r="Z445" s="14" t="str">
        <f>IF(AND(P445="beforeRx",O446="afterRx"),J446-timingTable[[#This Row],[FRT32_trace]],"EMPTY")</f>
        <v>EMPTY</v>
      </c>
      <c r="AA445" s="14" t="str">
        <f>IF(AND(timingTable[[#This Row],[txEnd]]="txEnd",Q449="rxStart"),I449-timingTable[[#This Row],[FRT32_val]],"EMPTY")</f>
        <v>EMPTY</v>
      </c>
    </row>
    <row r="446" spans="1:27" x14ac:dyDescent="0.25">
      <c r="A446" s="14" t="s">
        <v>3178</v>
      </c>
      <c r="B446">
        <v>1556343000533</v>
      </c>
      <c r="C446" s="14" t="s">
        <v>7345</v>
      </c>
      <c r="D446">
        <v>123</v>
      </c>
      <c r="E446" s="14" t="s">
        <v>7969</v>
      </c>
      <c r="F446" s="14" t="s">
        <v>3982</v>
      </c>
      <c r="G446" s="14">
        <f>timingTable[[#This Row],[FRT_DEC]]-B445</f>
        <v>2</v>
      </c>
      <c r="H4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INFO]]))),H445)</f>
        <v>67</v>
      </c>
      <c r="I4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46" s="14">
        <f>HEX2DEC(RIGHT(timingTable[[#This Row],[FRT_HEX]],MIN(LEN(timingTable[[#This Row],[FRT_HEX]])-2,8)))</f>
        <v>1564839381</v>
      </c>
      <c r="K446" s="14" t="str">
        <f>IF(timingTable[[#This Row],['[TRACECODE']:.1]]=140,"afterTx","")</f>
        <v/>
      </c>
      <c r="L446" s="14" t="str">
        <f t="shared" si="66"/>
        <v/>
      </c>
      <c r="M446" s="14" t="str">
        <f>IF(AND(H446=H445,K445="afterTx",timingTable[[#This Row],['[TRACECODE']:.1]]=6),"dc","")</f>
        <v/>
      </c>
      <c r="N446" s="14" t="str">
        <f t="shared" si="67"/>
        <v/>
      </c>
      <c r="O446" s="14" t="str">
        <f>IF(timingTable[[#This Row],['[TRACECODE']:.1]]=141,"afterRx","")</f>
        <v/>
      </c>
      <c r="P446" s="14" t="str">
        <f t="shared" si="68"/>
        <v/>
      </c>
      <c r="Q446" s="14" t="str">
        <f t="shared" si="69"/>
        <v/>
      </c>
      <c r="R446" s="14" t="str">
        <f t="shared" si="70"/>
        <v/>
      </c>
      <c r="S446" s="14" t="str">
        <f t="shared" si="71"/>
        <v>EMPTY</v>
      </c>
      <c r="T446" s="14" t="str">
        <f t="shared" si="72"/>
        <v>EMPTY</v>
      </c>
      <c r="U446" s="14" t="str">
        <f t="shared" si="73"/>
        <v>EMPTY</v>
      </c>
      <c r="V446" s="14" t="str">
        <f t="shared" si="74"/>
        <v>EMPTY</v>
      </c>
      <c r="W446" s="14" t="str">
        <f>IF(L446="beforeTx",timingTable[[#This Row],[FRT32_val]]-timingTable[[#This Row],[FRT32_trace]],"EMPTY")</f>
        <v>EMPTY</v>
      </c>
      <c r="X446" s="14" t="str">
        <f t="shared" si="75"/>
        <v>EMPTY</v>
      </c>
      <c r="Y446" s="14" t="str">
        <f t="shared" si="76"/>
        <v>EMPTY</v>
      </c>
      <c r="Z446" s="14" t="str">
        <f>IF(AND(P446="beforeRx",O447="afterRx"),J447-timingTable[[#This Row],[FRT32_trace]],"EMPTY")</f>
        <v>EMPTY</v>
      </c>
      <c r="AA446" s="14" t="str">
        <f>IF(AND(timingTable[[#This Row],[txEnd]]="txEnd",Q450="rxStart"),I450-timingTable[[#This Row],[FRT32_val]],"EMPTY")</f>
        <v>EMPTY</v>
      </c>
    </row>
    <row r="447" spans="1:27" x14ac:dyDescent="0.25">
      <c r="A447" s="14" t="s">
        <v>3205</v>
      </c>
      <c r="B447">
        <v>1556343002137</v>
      </c>
      <c r="C447" s="14" t="s">
        <v>7374</v>
      </c>
      <c r="D447">
        <v>124</v>
      </c>
      <c r="E447" s="14" t="s">
        <v>7970</v>
      </c>
      <c r="F447" s="14" t="s">
        <v>7375</v>
      </c>
      <c r="G447" s="14">
        <f>timingTable[[#This Row],[FRT_DEC]]-B446</f>
        <v>1604</v>
      </c>
      <c r="H4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INFO]]))),H446)</f>
        <v>67</v>
      </c>
      <c r="I4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1564840918</v>
      </c>
      <c r="J447" s="14">
        <f>HEX2DEC(RIGHT(timingTable[[#This Row],[FRT_HEX]],MIN(LEN(timingTable[[#This Row],[FRT_HEX]])-2,8)))</f>
        <v>1564840985</v>
      </c>
      <c r="K447" s="14" t="str">
        <f>IF(timingTable[[#This Row],['[TRACECODE']:.1]]=140,"afterTx","")</f>
        <v/>
      </c>
      <c r="L447" s="14" t="str">
        <f t="shared" si="66"/>
        <v/>
      </c>
      <c r="M447" s="14" t="str">
        <f>IF(AND(H447=H446,K446="afterTx",timingTable[[#This Row],['[TRACECODE']:.1]]=6),"dc","")</f>
        <v/>
      </c>
      <c r="N447" s="14" t="str">
        <f t="shared" si="67"/>
        <v/>
      </c>
      <c r="O447" s="14" t="str">
        <f>IF(timingTable[[#This Row],['[TRACECODE']:.1]]=141,"afterRx","")</f>
        <v/>
      </c>
      <c r="P447" s="14" t="str">
        <f t="shared" si="68"/>
        <v/>
      </c>
      <c r="Q447" s="14" t="str">
        <f t="shared" si="69"/>
        <v/>
      </c>
      <c r="R447" s="14" t="str">
        <f t="shared" si="70"/>
        <v>rxEnd</v>
      </c>
      <c r="S447" s="14" t="str">
        <f t="shared" si="71"/>
        <v>EMPTY</v>
      </c>
      <c r="T447" s="14" t="str">
        <f t="shared" si="72"/>
        <v>EMPTY</v>
      </c>
      <c r="U447" s="14" t="str">
        <f t="shared" si="73"/>
        <v>EMPTY</v>
      </c>
      <c r="V447" s="14" t="str">
        <f t="shared" si="74"/>
        <v>EMPTY</v>
      </c>
      <c r="W447" s="14" t="str">
        <f>IF(L447="beforeTx",timingTable[[#This Row],[FRT32_val]]-timingTable[[#This Row],[FRT32_trace]],"EMPTY")</f>
        <v>EMPTY</v>
      </c>
      <c r="X447" s="14" t="str">
        <f t="shared" si="75"/>
        <v>EMPTY</v>
      </c>
      <c r="Y447" s="14" t="str">
        <f t="shared" si="76"/>
        <v>EMPTY</v>
      </c>
      <c r="Z447" s="14" t="str">
        <f>IF(AND(P447="beforeRx",O448="afterRx"),J448-timingTable[[#This Row],[FRT32_trace]],"EMPTY")</f>
        <v>EMPTY</v>
      </c>
      <c r="AA447" s="14" t="str">
        <f>IF(AND(timingTable[[#This Row],[txEnd]]="txEnd",Q451="rxStart"),I451-timingTable[[#This Row],[FRT32_val]],"EMPTY")</f>
        <v>EMPTY</v>
      </c>
    </row>
    <row r="448" spans="1:27" x14ac:dyDescent="0.25">
      <c r="A448" s="14" t="s">
        <v>3206</v>
      </c>
      <c r="B448">
        <v>1556343002139</v>
      </c>
      <c r="C448" s="14" t="s">
        <v>7376</v>
      </c>
      <c r="D448">
        <v>124</v>
      </c>
      <c r="E448" s="14" t="s">
        <v>7970</v>
      </c>
      <c r="F448" s="14" t="s">
        <v>3983</v>
      </c>
      <c r="G448" s="14">
        <f>timingTable[[#This Row],[FRT_DEC]]-B447</f>
        <v>2</v>
      </c>
      <c r="H4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INFO]]))),H447)</f>
        <v>67</v>
      </c>
      <c r="I4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48" s="14">
        <f>HEX2DEC(RIGHT(timingTable[[#This Row],[FRT_HEX]],MIN(LEN(timingTable[[#This Row],[FRT_HEX]])-2,8)))</f>
        <v>1564840987</v>
      </c>
      <c r="K448" s="14" t="str">
        <f>IF(timingTable[[#This Row],['[TRACECODE']:.1]]=140,"afterTx","")</f>
        <v/>
      </c>
      <c r="L448" s="14" t="str">
        <f t="shared" si="66"/>
        <v/>
      </c>
      <c r="M448" s="14" t="str">
        <f>IF(AND(H448=H447,K447="afterTx",timingTable[[#This Row],['[TRACECODE']:.1]]=6),"dc","")</f>
        <v/>
      </c>
      <c r="N448" s="14" t="str">
        <f t="shared" si="67"/>
        <v/>
      </c>
      <c r="O448" s="14" t="str">
        <f>IF(timingTable[[#This Row],['[TRACECODE']:.1]]=141,"afterRx","")</f>
        <v/>
      </c>
      <c r="P448" s="14" t="str">
        <f t="shared" si="68"/>
        <v/>
      </c>
      <c r="Q448" s="14" t="str">
        <f t="shared" si="69"/>
        <v/>
      </c>
      <c r="R448" s="14" t="str">
        <f t="shared" si="70"/>
        <v/>
      </c>
      <c r="S448" s="14" t="str">
        <f t="shared" si="71"/>
        <v>EMPTY</v>
      </c>
      <c r="T448" s="14" t="str">
        <f t="shared" si="72"/>
        <v>EMPTY</v>
      </c>
      <c r="U448" s="14" t="str">
        <f t="shared" si="73"/>
        <v>EMPTY</v>
      </c>
      <c r="V448" s="14" t="str">
        <f t="shared" si="74"/>
        <v>EMPTY</v>
      </c>
      <c r="W448" s="14" t="str">
        <f>IF(L448="beforeTx",timingTable[[#This Row],[FRT32_val]]-timingTable[[#This Row],[FRT32_trace]],"EMPTY")</f>
        <v>EMPTY</v>
      </c>
      <c r="X448" s="14" t="str">
        <f t="shared" si="75"/>
        <v>EMPTY</v>
      </c>
      <c r="Y448" s="14" t="str">
        <f t="shared" si="76"/>
        <v>EMPTY</v>
      </c>
      <c r="Z448" s="14" t="str">
        <f>IF(AND(P448="beforeRx",O449="afterRx"),J449-timingTable[[#This Row],[FRT32_trace]],"EMPTY")</f>
        <v>EMPTY</v>
      </c>
      <c r="AA448" s="14" t="str">
        <f>IF(AND(timingTable[[#This Row],[txEnd]]="txEnd",Q452="rxStart"),I452-timingTable[[#This Row],[FRT32_val]],"EMPTY")</f>
        <v>EMPTY</v>
      </c>
    </row>
    <row r="449" spans="1:27" x14ac:dyDescent="0.25">
      <c r="A449" s="14" t="s">
        <v>3252</v>
      </c>
      <c r="B449">
        <v>1556343024438</v>
      </c>
      <c r="C449" s="14" t="s">
        <v>7424</v>
      </c>
      <c r="D449">
        <v>123</v>
      </c>
      <c r="E449" s="14" t="s">
        <v>7969</v>
      </c>
      <c r="F449" s="14" t="s">
        <v>7425</v>
      </c>
      <c r="G449" s="14">
        <f>timingTable[[#This Row],[FRT_DEC]]-B448</f>
        <v>22299</v>
      </c>
      <c r="H4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INFO]]))),H448)</f>
        <v>67</v>
      </c>
      <c r="I4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1564862985</v>
      </c>
      <c r="J449" s="14">
        <f>HEX2DEC(RIGHT(timingTable[[#This Row],[FRT_HEX]],MIN(LEN(timingTable[[#This Row],[FRT_HEX]])-2,8)))</f>
        <v>1564863286</v>
      </c>
      <c r="K449" s="14" t="str">
        <f>IF(timingTable[[#This Row],['[TRACECODE']:.1]]=140,"afterTx","")</f>
        <v/>
      </c>
      <c r="L449" s="14" t="str">
        <f t="shared" si="66"/>
        <v/>
      </c>
      <c r="M449" s="14" t="str">
        <f>IF(AND(H449=H448,K448="afterTx",timingTable[[#This Row],['[TRACECODE']:.1]]=6),"dc","")</f>
        <v/>
      </c>
      <c r="N449" s="14" t="str">
        <f t="shared" si="67"/>
        <v/>
      </c>
      <c r="O449" s="14" t="str">
        <f>IF(timingTable[[#This Row],['[TRACECODE']:.1]]=141,"afterRx","")</f>
        <v/>
      </c>
      <c r="P449" s="14" t="str">
        <f t="shared" si="68"/>
        <v/>
      </c>
      <c r="Q449" s="14" t="str">
        <f t="shared" si="69"/>
        <v/>
      </c>
      <c r="R449" s="14" t="str">
        <f t="shared" si="70"/>
        <v/>
      </c>
      <c r="S449" s="14" t="str">
        <f t="shared" si="71"/>
        <v>EMPTY</v>
      </c>
      <c r="T449" s="14" t="str">
        <f t="shared" si="72"/>
        <v>EMPTY</v>
      </c>
      <c r="U449" s="14" t="str">
        <f t="shared" si="73"/>
        <v>EMPTY</v>
      </c>
      <c r="V449" s="14" t="str">
        <f t="shared" si="74"/>
        <v>EMPTY</v>
      </c>
      <c r="W449" s="14" t="str">
        <f>IF(L449="beforeTx",timingTable[[#This Row],[FRT32_val]]-timingTable[[#This Row],[FRT32_trace]],"EMPTY")</f>
        <v>EMPTY</v>
      </c>
      <c r="X449" s="14" t="str">
        <f t="shared" si="75"/>
        <v>EMPTY</v>
      </c>
      <c r="Y449" s="14" t="str">
        <f t="shared" si="76"/>
        <v>EMPTY</v>
      </c>
      <c r="Z449" s="14" t="str">
        <f>IF(AND(P449="beforeRx",O450="afterRx"),J450-timingTable[[#This Row],[FRT32_trace]],"EMPTY")</f>
        <v>EMPTY</v>
      </c>
      <c r="AA449" s="14" t="str">
        <f>IF(AND(timingTable[[#This Row],[txEnd]]="txEnd",Q453="rxStart"),I453-timingTable[[#This Row],[FRT32_val]],"EMPTY")</f>
        <v>EMPTY</v>
      </c>
    </row>
    <row r="450" spans="1:27" x14ac:dyDescent="0.25">
      <c r="A450" s="14" t="s">
        <v>3253</v>
      </c>
      <c r="B450">
        <v>1556343024441</v>
      </c>
      <c r="C450" s="14" t="s">
        <v>7426</v>
      </c>
      <c r="D450">
        <v>123</v>
      </c>
      <c r="E450" s="14" t="s">
        <v>7969</v>
      </c>
      <c r="F450" s="14" t="s">
        <v>3982</v>
      </c>
      <c r="G450" s="14">
        <f>timingTable[[#This Row],[FRT_DEC]]-B449</f>
        <v>3</v>
      </c>
      <c r="H4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INFO]]))),H449)</f>
        <v>67</v>
      </c>
      <c r="I4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50" s="14">
        <f>HEX2DEC(RIGHT(timingTable[[#This Row],[FRT_HEX]],MIN(LEN(timingTable[[#This Row],[FRT_HEX]])-2,8)))</f>
        <v>1564863289</v>
      </c>
      <c r="K450" s="14" t="str">
        <f>IF(timingTable[[#This Row],['[TRACECODE']:.1]]=140,"afterTx","")</f>
        <v/>
      </c>
      <c r="L450" s="14" t="str">
        <f t="shared" si="66"/>
        <v/>
      </c>
      <c r="M450" s="14" t="str">
        <f>IF(AND(H450=H449,K449="afterTx",timingTable[[#This Row],['[TRACECODE']:.1]]=6),"dc","")</f>
        <v/>
      </c>
      <c r="N450" s="14" t="str">
        <f t="shared" si="67"/>
        <v/>
      </c>
      <c r="O450" s="14" t="str">
        <f>IF(timingTable[[#This Row],['[TRACECODE']:.1]]=141,"afterRx","")</f>
        <v/>
      </c>
      <c r="P450" s="14" t="str">
        <f t="shared" si="68"/>
        <v/>
      </c>
      <c r="Q450" s="14" t="str">
        <f t="shared" si="69"/>
        <v/>
      </c>
      <c r="R450" s="14" t="str">
        <f t="shared" si="70"/>
        <v/>
      </c>
      <c r="S450" s="14" t="str">
        <f t="shared" si="71"/>
        <v>EMPTY</v>
      </c>
      <c r="T450" s="14" t="str">
        <f t="shared" si="72"/>
        <v>EMPTY</v>
      </c>
      <c r="U450" s="14" t="str">
        <f t="shared" si="73"/>
        <v>EMPTY</v>
      </c>
      <c r="V450" s="14" t="str">
        <f t="shared" si="74"/>
        <v>EMPTY</v>
      </c>
      <c r="W450" s="14" t="str">
        <f>IF(L450="beforeTx",timingTable[[#This Row],[FRT32_val]]-timingTable[[#This Row],[FRT32_trace]],"EMPTY")</f>
        <v>EMPTY</v>
      </c>
      <c r="X450" s="14" t="str">
        <f t="shared" si="75"/>
        <v>EMPTY</v>
      </c>
      <c r="Y450" s="14" t="str">
        <f t="shared" si="76"/>
        <v>EMPTY</v>
      </c>
      <c r="Z450" s="14" t="str">
        <f>IF(AND(P450="beforeRx",O451="afterRx"),J451-timingTable[[#This Row],[FRT32_trace]],"EMPTY")</f>
        <v>EMPTY</v>
      </c>
      <c r="AA450" s="14" t="str">
        <f>IF(AND(timingTable[[#This Row],[txEnd]]="txEnd",Q454="rxStart"),I454-timingTable[[#This Row],[FRT32_val]],"EMPTY")</f>
        <v>EMPTY</v>
      </c>
    </row>
    <row r="451" spans="1:27" x14ac:dyDescent="0.25">
      <c r="A451" s="14" t="s">
        <v>3279</v>
      </c>
      <c r="B451">
        <v>1556343025978</v>
      </c>
      <c r="C451" s="14" t="s">
        <v>7456</v>
      </c>
      <c r="D451">
        <v>131</v>
      </c>
      <c r="E451" s="14" t="s">
        <v>1106</v>
      </c>
      <c r="F451" s="14" t="s">
        <v>7457</v>
      </c>
      <c r="G451" s="14">
        <f>timingTable[[#This Row],[FRT_DEC]]-B450</f>
        <v>1537</v>
      </c>
      <c r="H4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INFO]]))),H450)</f>
        <v>68</v>
      </c>
      <c r="I45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51" s="14">
        <f>HEX2DEC(RIGHT(timingTable[[#This Row],[FRT_HEX]],MIN(LEN(timingTable[[#This Row],[FRT_HEX]])-2,8)))</f>
        <v>1564864826</v>
      </c>
      <c r="K451" s="14" t="str">
        <f>IF(timingTable[[#This Row],['[TRACECODE']:.1]]=140,"afterTx","")</f>
        <v/>
      </c>
      <c r="L451" s="14" t="str">
        <f t="shared" si="66"/>
        <v/>
      </c>
      <c r="M451" s="14" t="str">
        <f>IF(AND(H451=H450,K450="afterTx",timingTable[[#This Row],['[TRACECODE']:.1]]=6),"dc","")</f>
        <v/>
      </c>
      <c r="N451" s="14" t="str">
        <f t="shared" si="67"/>
        <v/>
      </c>
      <c r="O451" s="14" t="str">
        <f>IF(timingTable[[#This Row],['[TRACECODE']:.1]]=141,"afterRx","")</f>
        <v/>
      </c>
      <c r="P451" s="14" t="str">
        <f t="shared" si="68"/>
        <v/>
      </c>
      <c r="Q451" s="14" t="str">
        <f t="shared" si="69"/>
        <v/>
      </c>
      <c r="R451" s="14" t="str">
        <f t="shared" si="70"/>
        <v/>
      </c>
      <c r="S451" s="14" t="str">
        <f t="shared" si="71"/>
        <v>EMPTY</v>
      </c>
      <c r="T451" s="14" t="str">
        <f t="shared" si="72"/>
        <v>EMPTY</v>
      </c>
      <c r="U451" s="14" t="str">
        <f t="shared" si="73"/>
        <v>EMPTY</v>
      </c>
      <c r="V451" s="14" t="str">
        <f t="shared" si="74"/>
        <v>EMPTY</v>
      </c>
      <c r="W451" s="14" t="str">
        <f>IF(L451="beforeTx",timingTable[[#This Row],[FRT32_val]]-timingTable[[#This Row],[FRT32_trace]],"EMPTY")</f>
        <v>EMPTY</v>
      </c>
      <c r="X451" s="14" t="str">
        <f t="shared" si="75"/>
        <v>EMPTY</v>
      </c>
      <c r="Y451" s="14" t="str">
        <f t="shared" si="76"/>
        <v>EMPTY</v>
      </c>
      <c r="Z451" s="14" t="str">
        <f>IF(AND(P451="beforeRx",O452="afterRx"),J452-timingTable[[#This Row],[FRT32_trace]],"EMPTY")</f>
        <v>EMPTY</v>
      </c>
      <c r="AA451" s="14" t="str">
        <f>IF(AND(timingTable[[#This Row],[txEnd]]="txEnd",Q455="rxStart"),I455-timingTable[[#This Row],[FRT32_val]],"EMPTY")</f>
        <v>EMPTY</v>
      </c>
    </row>
    <row r="452" spans="1:27" x14ac:dyDescent="0.25">
      <c r="A452" s="14" t="s">
        <v>3297</v>
      </c>
      <c r="B452">
        <v>1556343027083</v>
      </c>
      <c r="C452" s="14" t="s">
        <v>7477</v>
      </c>
      <c r="D452">
        <v>124</v>
      </c>
      <c r="E452" s="14" t="s">
        <v>7970</v>
      </c>
      <c r="F452" s="14" t="s">
        <v>7478</v>
      </c>
      <c r="G452" s="14">
        <f>timingTable[[#This Row],[FRT_DEC]]-B451</f>
        <v>1105</v>
      </c>
      <c r="H4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INFO]]))),H451)</f>
        <v>68</v>
      </c>
      <c r="I4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1564865866</v>
      </c>
      <c r="J452" s="14">
        <f>HEX2DEC(RIGHT(timingTable[[#This Row],[FRT_HEX]],MIN(LEN(timingTable[[#This Row],[FRT_HEX]])-2,8)))</f>
        <v>1564865931</v>
      </c>
      <c r="K452" s="14" t="str">
        <f>IF(timingTable[[#This Row],['[TRACECODE']:.1]]=140,"afterTx","")</f>
        <v/>
      </c>
      <c r="L452" s="14" t="str">
        <f t="shared" si="66"/>
        <v/>
      </c>
      <c r="M452" s="14" t="str">
        <f>IF(AND(H452=H451,K451="afterTx",timingTable[[#This Row],['[TRACECODE']:.1]]=6),"dc","")</f>
        <v/>
      </c>
      <c r="N452" s="14" t="str">
        <f t="shared" si="67"/>
        <v/>
      </c>
      <c r="O452" s="14" t="str">
        <f>IF(timingTable[[#This Row],['[TRACECODE']:.1]]=141,"afterRx","")</f>
        <v/>
      </c>
      <c r="P452" s="14" t="str">
        <f t="shared" si="68"/>
        <v/>
      </c>
      <c r="Q452" s="14" t="str">
        <f t="shared" si="69"/>
        <v/>
      </c>
      <c r="R452" s="14" t="str">
        <f t="shared" si="70"/>
        <v/>
      </c>
      <c r="S452" s="14" t="str">
        <f t="shared" si="71"/>
        <v>EMPTY</v>
      </c>
      <c r="T452" s="14" t="str">
        <f t="shared" si="72"/>
        <v>EMPTY</v>
      </c>
      <c r="U452" s="14" t="str">
        <f t="shared" si="73"/>
        <v>EMPTY</v>
      </c>
      <c r="V452" s="14" t="str">
        <f t="shared" si="74"/>
        <v>EMPTY</v>
      </c>
      <c r="W452" s="14" t="str">
        <f>IF(L452="beforeTx",timingTable[[#This Row],[FRT32_val]]-timingTable[[#This Row],[FRT32_trace]],"EMPTY")</f>
        <v>EMPTY</v>
      </c>
      <c r="X452" s="14" t="str">
        <f t="shared" si="75"/>
        <v>EMPTY</v>
      </c>
      <c r="Y452" s="14" t="str">
        <f t="shared" si="76"/>
        <v>EMPTY</v>
      </c>
      <c r="Z452" s="14" t="str">
        <f>IF(AND(P452="beforeRx",O453="afterRx"),J453-timingTable[[#This Row],[FRT32_trace]],"EMPTY")</f>
        <v>EMPTY</v>
      </c>
      <c r="AA452" s="14" t="str">
        <f>IF(AND(timingTable[[#This Row],[txEnd]]="txEnd",Q456="rxStart"),I456-timingTable[[#This Row],[FRT32_val]],"EMPTY")</f>
        <v>EMPTY</v>
      </c>
    </row>
    <row r="453" spans="1:27" x14ac:dyDescent="0.25">
      <c r="A453" s="14" t="s">
        <v>3298</v>
      </c>
      <c r="B453">
        <v>1556343027085</v>
      </c>
      <c r="C453" s="14" t="s">
        <v>7479</v>
      </c>
      <c r="D453">
        <v>124</v>
      </c>
      <c r="E453" s="14" t="s">
        <v>7970</v>
      </c>
      <c r="F453" s="14" t="s">
        <v>3983</v>
      </c>
      <c r="G453" s="14">
        <f>timingTable[[#This Row],[FRT_DEC]]-B452</f>
        <v>2</v>
      </c>
      <c r="H4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INFO]]))),H452)</f>
        <v>68</v>
      </c>
      <c r="I4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53" s="14">
        <f>HEX2DEC(RIGHT(timingTable[[#This Row],[FRT_HEX]],MIN(LEN(timingTable[[#This Row],[FRT_HEX]])-2,8)))</f>
        <v>1564865933</v>
      </c>
      <c r="K453" s="14" t="str">
        <f>IF(timingTable[[#This Row],['[TRACECODE']:.1]]=140,"afterTx","")</f>
        <v/>
      </c>
      <c r="L453" s="14" t="str">
        <f t="shared" ref="L453:L516" si="77">IF(AND(H455=H453,K455="afterTx"),"beforeTx","")</f>
        <v/>
      </c>
      <c r="M453" s="14" t="str">
        <f>IF(AND(H453=H452,K452="afterTx",timingTable[[#This Row],['[TRACECODE']:.1]]=6),"dc","")</f>
        <v/>
      </c>
      <c r="N453" s="14" t="str">
        <f t="shared" ref="N453:N516" si="78">IF(AND(H453=H451,M451="dc"),"txEnd","")</f>
        <v/>
      </c>
      <c r="O453" s="14" t="str">
        <f>IF(timingTable[[#This Row],['[TRACECODE']:.1]]=141,"afterRx","")</f>
        <v/>
      </c>
      <c r="P453" s="14" t="str">
        <f t="shared" ref="P453:P518" si="79">IF(AND(H453=H454,O454="afterRx"),"beforeRx","")</f>
        <v/>
      </c>
      <c r="Q453" s="14" t="str">
        <f t="shared" ref="Q453:Q518" si="80">IF(AND(H453=H452,O452="afterRx"),"rxStart","")</f>
        <v/>
      </c>
      <c r="R453" s="14" t="str">
        <f t="shared" ref="R453:R516" si="81">IF(AND(H453=H451,Q451="rxStart"),"rxEnd","")</f>
        <v/>
      </c>
      <c r="S453" s="14" t="str">
        <f t="shared" ref="S453:S516" si="82">IF(AND(H456=H453,M456="dc",L453="beforeTx"),I456-I453,"EMPTY")</f>
        <v>EMPTY</v>
      </c>
      <c r="T453" s="14" t="str">
        <f t="shared" ref="T453:T516" si="83">IF(AND(N453="txEnd",P455="beforeRx",O456="afterRx"),J456-I453,"EMPTY")</f>
        <v>EMPTY</v>
      </c>
      <c r="U453" s="14" t="str">
        <f t="shared" ref="U453:U516" si="84">IF(AND(L455="beforeTx",R453="rxEnd",H455=H453),I455-I453,"EMPTY")</f>
        <v>EMPTY</v>
      </c>
      <c r="V453" s="14" t="str">
        <f t="shared" ref="V453:V516" si="85">IF(AND(R453="rxEnd",M458="dc",H453=H458),I458-I453,"EMPTY")</f>
        <v>EMPTY</v>
      </c>
      <c r="W453" s="14" t="str">
        <f>IF(L453="beforeTx",timingTable[[#This Row],[FRT32_val]]-timingTable[[#This Row],[FRT32_trace]],"EMPTY")</f>
        <v>EMPTY</v>
      </c>
      <c r="X453" s="14" t="str">
        <f t="shared" ref="X453:X516" si="86">IF(AND(L453="beforeTx",K455="afterTx"),J455-J453,"EMPTY")</f>
        <v>EMPTY</v>
      </c>
      <c r="Y453" s="14" t="str">
        <f t="shared" ref="Y453:Y516" si="87">IF(AND(R453="rxEnd",L455="beforeTx"),J455-I453,"EMPTY")</f>
        <v>EMPTY</v>
      </c>
      <c r="Z453" s="14" t="str">
        <f>IF(AND(P453="beforeRx",O454="afterRx"),J454-timingTable[[#This Row],[FRT32_trace]],"EMPTY")</f>
        <v>EMPTY</v>
      </c>
      <c r="AA453" s="14" t="str">
        <f>IF(AND(timingTable[[#This Row],[txEnd]]="txEnd",Q457="rxStart"),I457-timingTable[[#This Row],[FRT32_val]],"EMPTY")</f>
        <v>EMPTY</v>
      </c>
    </row>
    <row r="454" spans="1:27" x14ac:dyDescent="0.25">
      <c r="A454" s="14" t="s">
        <v>3306</v>
      </c>
      <c r="B454">
        <v>1556343027195</v>
      </c>
      <c r="C454" s="14" t="s">
        <v>7488</v>
      </c>
      <c r="D454">
        <v>129</v>
      </c>
      <c r="E454" s="14" t="s">
        <v>3734</v>
      </c>
      <c r="F454" s="14" t="s">
        <v>7489</v>
      </c>
      <c r="G454" s="14">
        <f>timingTable[[#This Row],[FRT_DEC]]-B453</f>
        <v>110</v>
      </c>
      <c r="H4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INFO]]))),H453)</f>
        <v>68</v>
      </c>
      <c r="I4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1564867266</v>
      </c>
      <c r="J454" s="14">
        <f>HEX2DEC(RIGHT(timingTable[[#This Row],[FRT_HEX]],MIN(LEN(timingTable[[#This Row],[FRT_HEX]])-2,8)))</f>
        <v>1564866043</v>
      </c>
      <c r="K454" s="14" t="str">
        <f>IF(timingTable[[#This Row],['[TRACECODE']:.1]]=140,"afterTx","")</f>
        <v/>
      </c>
      <c r="L454" s="14" t="str">
        <f t="shared" si="77"/>
        <v>beforeTx</v>
      </c>
      <c r="M454" s="14" t="str">
        <f>IF(AND(H454=H453,K453="afterTx",timingTable[[#This Row],['[TRACECODE']:.1]]=6),"dc","")</f>
        <v/>
      </c>
      <c r="N454" s="14" t="str">
        <f t="shared" si="78"/>
        <v/>
      </c>
      <c r="O454" s="14" t="str">
        <f>IF(timingTable[[#This Row],['[TRACECODE']:.1]]=141,"afterRx","")</f>
        <v/>
      </c>
      <c r="P454" s="14" t="str">
        <f t="shared" si="79"/>
        <v/>
      </c>
      <c r="Q454" s="14" t="str">
        <f t="shared" si="80"/>
        <v/>
      </c>
      <c r="R454" s="14" t="str">
        <f t="shared" si="81"/>
        <v/>
      </c>
      <c r="S454" s="14">
        <f t="shared" si="82"/>
        <v>721</v>
      </c>
      <c r="T454" s="14" t="str">
        <f t="shared" si="83"/>
        <v>EMPTY</v>
      </c>
      <c r="U454" s="14" t="str">
        <f t="shared" si="84"/>
        <v>EMPTY</v>
      </c>
      <c r="V454" s="14" t="str">
        <f t="shared" si="85"/>
        <v>EMPTY</v>
      </c>
      <c r="W454" s="14">
        <f>IF(L454="beforeTx",timingTable[[#This Row],[FRT32_val]]-timingTable[[#This Row],[FRT32_trace]],"EMPTY")</f>
        <v>1223</v>
      </c>
      <c r="X454" s="14">
        <f t="shared" si="86"/>
        <v>1235</v>
      </c>
      <c r="Y454" s="14" t="str">
        <f t="shared" si="87"/>
        <v>EMPTY</v>
      </c>
      <c r="Z454" s="14" t="str">
        <f>IF(AND(P454="beforeRx",O455="afterRx"),J455-timingTable[[#This Row],[FRT32_trace]],"EMPTY")</f>
        <v>EMPTY</v>
      </c>
      <c r="AA454" s="14" t="str">
        <f>IF(AND(timingTable[[#This Row],[txEnd]]="txEnd",Q458="rxStart"),I458-timingTable[[#This Row],[FRT32_val]],"EMPTY")</f>
        <v>EMPTY</v>
      </c>
    </row>
    <row r="455" spans="1:27" x14ac:dyDescent="0.25">
      <c r="A455" s="14" t="s">
        <v>3307</v>
      </c>
      <c r="B455">
        <v>1556343027199</v>
      </c>
      <c r="C455" s="14" t="s">
        <v>7490</v>
      </c>
      <c r="D455">
        <v>129</v>
      </c>
      <c r="E455" s="14" t="s">
        <v>3734</v>
      </c>
      <c r="F455" s="14" t="s">
        <v>3986</v>
      </c>
      <c r="G455" s="14">
        <f>timingTable[[#This Row],[FRT_DEC]]-B454</f>
        <v>4</v>
      </c>
      <c r="H4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INFO]]))),H454)</f>
        <v>68</v>
      </c>
      <c r="I4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55" s="14">
        <f>HEX2DEC(RIGHT(timingTable[[#This Row],[FRT_HEX]],MIN(LEN(timingTable[[#This Row],[FRT_HEX]])-2,8)))</f>
        <v>1564866047</v>
      </c>
      <c r="K455" s="14" t="str">
        <f>IF(timingTable[[#This Row],['[TRACECODE']:.1]]=140,"afterTx","")</f>
        <v/>
      </c>
      <c r="L455" s="14" t="str">
        <f t="shared" si="77"/>
        <v/>
      </c>
      <c r="M455" s="14" t="str">
        <f>IF(AND(H455=H454,K454="afterTx",timingTable[[#This Row],['[TRACECODE']:.1]]=6),"dc","")</f>
        <v/>
      </c>
      <c r="N455" s="14" t="str">
        <f t="shared" si="78"/>
        <v/>
      </c>
      <c r="O455" s="14" t="str">
        <f>IF(timingTable[[#This Row],['[TRACECODE']:.1]]=141,"afterRx","")</f>
        <v/>
      </c>
      <c r="P455" s="14" t="str">
        <f t="shared" si="79"/>
        <v/>
      </c>
      <c r="Q455" s="14" t="str">
        <f t="shared" si="80"/>
        <v/>
      </c>
      <c r="R455" s="14" t="str">
        <f t="shared" si="81"/>
        <v/>
      </c>
      <c r="S455" s="14" t="str">
        <f t="shared" si="82"/>
        <v>EMPTY</v>
      </c>
      <c r="T455" s="14" t="str">
        <f t="shared" si="83"/>
        <v>EMPTY</v>
      </c>
      <c r="U455" s="14" t="str">
        <f t="shared" si="84"/>
        <v>EMPTY</v>
      </c>
      <c r="V455" s="14" t="str">
        <f t="shared" si="85"/>
        <v>EMPTY</v>
      </c>
      <c r="W455" s="14" t="str">
        <f>IF(L455="beforeTx",timingTable[[#This Row],[FRT32_val]]-timingTable[[#This Row],[FRT32_trace]],"EMPTY")</f>
        <v>EMPTY</v>
      </c>
      <c r="X455" s="14" t="str">
        <f t="shared" si="86"/>
        <v>EMPTY</v>
      </c>
      <c r="Y455" s="14" t="str">
        <f t="shared" si="87"/>
        <v>EMPTY</v>
      </c>
      <c r="Z455" s="14" t="str">
        <f>IF(AND(P455="beforeRx",O456="afterRx"),J456-timingTable[[#This Row],[FRT32_trace]],"EMPTY")</f>
        <v>EMPTY</v>
      </c>
      <c r="AA455" s="14" t="str">
        <f>IF(AND(timingTable[[#This Row],[txEnd]]="txEnd",Q459="rxStart"),I459-timingTable[[#This Row],[FRT32_val]],"EMPTY")</f>
        <v>EMPTY</v>
      </c>
    </row>
    <row r="456" spans="1:27" x14ac:dyDescent="0.25">
      <c r="A456" s="14" t="s">
        <v>3308</v>
      </c>
      <c r="B456">
        <v>1556343028430</v>
      </c>
      <c r="C456" s="14" t="s">
        <v>7491</v>
      </c>
      <c r="D456">
        <v>140</v>
      </c>
      <c r="E456" s="14" t="s">
        <v>1107</v>
      </c>
      <c r="F456" s="14" t="s">
        <v>4093</v>
      </c>
      <c r="G456" s="14">
        <f>timingTable[[#This Row],[FRT_DEC]]-B455</f>
        <v>1231</v>
      </c>
      <c r="H4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INFO]]))),H455)</f>
        <v>68</v>
      </c>
      <c r="I45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56" s="14">
        <f>HEX2DEC(RIGHT(timingTable[[#This Row],[FRT_HEX]],MIN(LEN(timingTable[[#This Row],[FRT_HEX]])-2,8)))</f>
        <v>1564867278</v>
      </c>
      <c r="K456" s="14" t="str">
        <f>IF(timingTable[[#This Row],['[TRACECODE']:.1]]=140,"afterTx","")</f>
        <v>afterTx</v>
      </c>
      <c r="L456" s="14" t="str">
        <f t="shared" si="77"/>
        <v/>
      </c>
      <c r="M456" s="14" t="str">
        <f>IF(AND(H456=H455,K455="afterTx",timingTable[[#This Row],['[TRACECODE']:.1]]=6),"dc","")</f>
        <v/>
      </c>
      <c r="N456" s="14" t="str">
        <f t="shared" si="78"/>
        <v/>
      </c>
      <c r="O456" s="14" t="str">
        <f>IF(timingTable[[#This Row],['[TRACECODE']:.1]]=141,"afterRx","")</f>
        <v/>
      </c>
      <c r="P456" s="14" t="str">
        <f t="shared" si="79"/>
        <v/>
      </c>
      <c r="Q456" s="14" t="str">
        <f t="shared" si="80"/>
        <v/>
      </c>
      <c r="R456" s="14" t="str">
        <f t="shared" si="81"/>
        <v/>
      </c>
      <c r="S456" s="14" t="str">
        <f t="shared" si="82"/>
        <v>EMPTY</v>
      </c>
      <c r="T456" s="14" t="str">
        <f t="shared" si="83"/>
        <v>EMPTY</v>
      </c>
      <c r="U456" s="14" t="str">
        <f t="shared" si="84"/>
        <v>EMPTY</v>
      </c>
      <c r="V456" s="14" t="str">
        <f t="shared" si="85"/>
        <v>EMPTY</v>
      </c>
      <c r="W456" s="14" t="str">
        <f>IF(L456="beforeTx",timingTable[[#This Row],[FRT32_val]]-timingTable[[#This Row],[FRT32_trace]],"EMPTY")</f>
        <v>EMPTY</v>
      </c>
      <c r="X456" s="14" t="str">
        <f t="shared" si="86"/>
        <v>EMPTY</v>
      </c>
      <c r="Y456" s="14" t="str">
        <f t="shared" si="87"/>
        <v>EMPTY</v>
      </c>
      <c r="Z456" s="14" t="str">
        <f>IF(AND(P456="beforeRx",O457="afterRx"),J457-timingTable[[#This Row],[FRT32_trace]],"EMPTY")</f>
        <v>EMPTY</v>
      </c>
      <c r="AA456" s="14" t="str">
        <f>IF(AND(timingTable[[#This Row],[txEnd]]="txEnd",Q460="rxStart"),I460-timingTable[[#This Row],[FRT32_val]],"EMPTY")</f>
        <v>EMPTY</v>
      </c>
    </row>
    <row r="457" spans="1:27" x14ac:dyDescent="0.25">
      <c r="A457" s="14" t="s">
        <v>3311</v>
      </c>
      <c r="B457">
        <v>1556343029759</v>
      </c>
      <c r="C457" s="14" t="s">
        <v>7494</v>
      </c>
      <c r="D457">
        <v>6</v>
      </c>
      <c r="E457" s="14" t="s">
        <v>1108</v>
      </c>
      <c r="F457" s="14" t="s">
        <v>7495</v>
      </c>
      <c r="G457" s="14">
        <f>timingTable[[#This Row],[FRT_DEC]]-B456</f>
        <v>1329</v>
      </c>
      <c r="H4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INFO]]))),H456)</f>
        <v>68</v>
      </c>
      <c r="I4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1564867987</v>
      </c>
      <c r="J457" s="14">
        <f>HEX2DEC(RIGHT(timingTable[[#This Row],[FRT_HEX]],MIN(LEN(timingTable[[#This Row],[FRT_HEX]])-2,8)))</f>
        <v>1564868607</v>
      </c>
      <c r="K457" s="14" t="str">
        <f>IF(timingTable[[#This Row],['[TRACECODE']:.1]]=140,"afterTx","")</f>
        <v/>
      </c>
      <c r="L457" s="14" t="str">
        <f t="shared" si="77"/>
        <v/>
      </c>
      <c r="M457" s="14" t="str">
        <f>IF(AND(H457=H456,K456="afterTx",timingTable[[#This Row],['[TRACECODE']:.1]]=6),"dc","")</f>
        <v>dc</v>
      </c>
      <c r="N457" s="14" t="str">
        <f t="shared" si="78"/>
        <v/>
      </c>
      <c r="O457" s="14" t="str">
        <f>IF(timingTable[[#This Row],['[TRACECODE']:.1]]=141,"afterRx","")</f>
        <v/>
      </c>
      <c r="P457" s="14" t="str">
        <f t="shared" si="79"/>
        <v/>
      </c>
      <c r="Q457" s="14" t="str">
        <f t="shared" si="80"/>
        <v/>
      </c>
      <c r="R457" s="14" t="str">
        <f t="shared" si="81"/>
        <v/>
      </c>
      <c r="S457" s="14" t="str">
        <f t="shared" si="82"/>
        <v>EMPTY</v>
      </c>
      <c r="T457" s="14" t="str">
        <f t="shared" si="83"/>
        <v>EMPTY</v>
      </c>
      <c r="U457" s="14" t="str">
        <f t="shared" si="84"/>
        <v>EMPTY</v>
      </c>
      <c r="V457" s="14" t="str">
        <f t="shared" si="85"/>
        <v>EMPTY</v>
      </c>
      <c r="W457" s="14" t="str">
        <f>IF(L457="beforeTx",timingTable[[#This Row],[FRT32_val]]-timingTable[[#This Row],[FRT32_trace]],"EMPTY")</f>
        <v>EMPTY</v>
      </c>
      <c r="X457" s="14" t="str">
        <f t="shared" si="86"/>
        <v>EMPTY</v>
      </c>
      <c r="Y457" s="14" t="str">
        <f t="shared" si="87"/>
        <v>EMPTY</v>
      </c>
      <c r="Z457" s="14" t="str">
        <f>IF(AND(P457="beforeRx",O458="afterRx"),J458-timingTable[[#This Row],[FRT32_trace]],"EMPTY")</f>
        <v>EMPTY</v>
      </c>
      <c r="AA457" s="14" t="str">
        <f>IF(AND(timingTable[[#This Row],[txEnd]]="txEnd",Q461="rxStart"),I461-timingTable[[#This Row],[FRT32_val]],"EMPTY")</f>
        <v>EMPTY</v>
      </c>
    </row>
    <row r="458" spans="1:27" x14ac:dyDescent="0.25">
      <c r="A458" s="14" t="s">
        <v>3312</v>
      </c>
      <c r="B458">
        <v>1556343029761</v>
      </c>
      <c r="C458" s="14" t="s">
        <v>7496</v>
      </c>
      <c r="D458">
        <v>6</v>
      </c>
      <c r="E458" s="14" t="s">
        <v>1108</v>
      </c>
      <c r="F458" s="14" t="s">
        <v>3987</v>
      </c>
      <c r="G458" s="14">
        <f>timingTable[[#This Row],[FRT_DEC]]-B457</f>
        <v>2</v>
      </c>
      <c r="H4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INFO]]))),H457)</f>
        <v>68</v>
      </c>
      <c r="I4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58" s="14">
        <f>HEX2DEC(RIGHT(timingTable[[#This Row],[FRT_HEX]],MIN(LEN(timingTable[[#This Row],[FRT_HEX]])-2,8)))</f>
        <v>1564868609</v>
      </c>
      <c r="K458" s="14" t="str">
        <f>IF(timingTable[[#This Row],['[TRACECODE']:.1]]=140,"afterTx","")</f>
        <v/>
      </c>
      <c r="L458" s="14" t="str">
        <f t="shared" si="77"/>
        <v/>
      </c>
      <c r="M458" s="14" t="str">
        <f>IF(AND(H458=H457,K457="afterTx",timingTable[[#This Row],['[TRACECODE']:.1]]=6),"dc","")</f>
        <v/>
      </c>
      <c r="N458" s="14" t="str">
        <f t="shared" si="78"/>
        <v/>
      </c>
      <c r="O458" s="14" t="str">
        <f>IF(timingTable[[#This Row],['[TRACECODE']:.1]]=141,"afterRx","")</f>
        <v/>
      </c>
      <c r="P458" s="14" t="str">
        <f t="shared" si="79"/>
        <v/>
      </c>
      <c r="Q458" s="14" t="str">
        <f t="shared" si="80"/>
        <v/>
      </c>
      <c r="R458" s="14" t="str">
        <f t="shared" si="81"/>
        <v/>
      </c>
      <c r="S458" s="14" t="str">
        <f t="shared" si="82"/>
        <v>EMPTY</v>
      </c>
      <c r="T458" s="14" t="str">
        <f t="shared" si="83"/>
        <v>EMPTY</v>
      </c>
      <c r="U458" s="14" t="str">
        <f t="shared" si="84"/>
        <v>EMPTY</v>
      </c>
      <c r="V458" s="14" t="str">
        <f t="shared" si="85"/>
        <v>EMPTY</v>
      </c>
      <c r="W458" s="14" t="str">
        <f>IF(L458="beforeTx",timingTable[[#This Row],[FRT32_val]]-timingTable[[#This Row],[FRT32_trace]],"EMPTY")</f>
        <v>EMPTY</v>
      </c>
      <c r="X458" s="14" t="str">
        <f t="shared" si="86"/>
        <v>EMPTY</v>
      </c>
      <c r="Y458" s="14" t="str">
        <f t="shared" si="87"/>
        <v>EMPTY</v>
      </c>
      <c r="Z458" s="14" t="str">
        <f>IF(AND(P458="beforeRx",O459="afterRx"),J459-timingTable[[#This Row],[FRT32_trace]],"EMPTY")</f>
        <v>EMPTY</v>
      </c>
      <c r="AA458" s="14" t="str">
        <f>IF(AND(timingTable[[#This Row],[txEnd]]="txEnd",Q462="rxStart"),I462-timingTable[[#This Row],[FRT32_val]],"EMPTY")</f>
        <v>EMPTY</v>
      </c>
    </row>
    <row r="459" spans="1:27" x14ac:dyDescent="0.25">
      <c r="A459" s="14" t="s">
        <v>3313</v>
      </c>
      <c r="B459">
        <v>1556343029764</v>
      </c>
      <c r="C459" s="14" t="s">
        <v>7497</v>
      </c>
      <c r="D459">
        <v>122</v>
      </c>
      <c r="E459" s="14" t="s">
        <v>7968</v>
      </c>
      <c r="F459" s="14" t="s">
        <v>7498</v>
      </c>
      <c r="G459" s="14">
        <f>timingTable[[#This Row],[FRT_DEC]]-B458</f>
        <v>3</v>
      </c>
      <c r="H4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INFO]]))),H458)</f>
        <v>68</v>
      </c>
      <c r="I4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1564868606</v>
      </c>
      <c r="J459" s="14">
        <f>HEX2DEC(RIGHT(timingTable[[#This Row],[FRT_HEX]],MIN(LEN(timingTable[[#This Row],[FRT_HEX]])-2,8)))</f>
        <v>1564868612</v>
      </c>
      <c r="K459" s="14" t="str">
        <f>IF(timingTable[[#This Row],['[TRACECODE']:.1]]=140,"afterTx","")</f>
        <v/>
      </c>
      <c r="L459" s="14" t="str">
        <f t="shared" si="77"/>
        <v/>
      </c>
      <c r="M459" s="14" t="str">
        <f>IF(AND(H459=H458,K458="afterTx",timingTable[[#This Row],['[TRACECODE']:.1]]=6),"dc","")</f>
        <v/>
      </c>
      <c r="N459" s="14" t="str">
        <f t="shared" si="78"/>
        <v>txEnd</v>
      </c>
      <c r="O459" s="14" t="str">
        <f>IF(timingTable[[#This Row],['[TRACECODE']:.1]]=141,"afterRx","")</f>
        <v/>
      </c>
      <c r="P459" s="14" t="str">
        <f t="shared" si="79"/>
        <v/>
      </c>
      <c r="Q459" s="14" t="str">
        <f t="shared" si="80"/>
        <v/>
      </c>
      <c r="R459" s="14" t="str">
        <f t="shared" si="81"/>
        <v/>
      </c>
      <c r="S459" s="14" t="str">
        <f t="shared" si="82"/>
        <v>EMPTY</v>
      </c>
      <c r="T459" s="14">
        <f t="shared" si="83"/>
        <v>781</v>
      </c>
      <c r="U459" s="14" t="str">
        <f t="shared" si="84"/>
        <v>EMPTY</v>
      </c>
      <c r="V459" s="14" t="str">
        <f t="shared" si="85"/>
        <v>EMPTY</v>
      </c>
      <c r="W459" s="14" t="str">
        <f>IF(L459="beforeTx",timingTable[[#This Row],[FRT32_val]]-timingTable[[#This Row],[FRT32_trace]],"EMPTY")</f>
        <v>EMPTY</v>
      </c>
      <c r="X459" s="14" t="str">
        <f t="shared" si="86"/>
        <v>EMPTY</v>
      </c>
      <c r="Y459" s="14" t="str">
        <f t="shared" si="87"/>
        <v>EMPTY</v>
      </c>
      <c r="Z459" s="14" t="str">
        <f>IF(AND(P459="beforeRx",O460="afterRx"),J460-timingTable[[#This Row],[FRT32_trace]],"EMPTY")</f>
        <v>EMPTY</v>
      </c>
      <c r="AA459" s="14">
        <f>IF(AND(timingTable[[#This Row],[txEnd]]="txEnd",Q463="rxStart"),I463-timingTable[[#This Row],[FRT32_val]],"EMPTY")</f>
        <v>1697</v>
      </c>
    </row>
    <row r="460" spans="1:27" x14ac:dyDescent="0.25">
      <c r="A460" s="14" t="s">
        <v>3314</v>
      </c>
      <c r="B460">
        <v>1556343029768</v>
      </c>
      <c r="C460" s="14" t="s">
        <v>7499</v>
      </c>
      <c r="D460">
        <v>122</v>
      </c>
      <c r="E460" s="14" t="s">
        <v>7968</v>
      </c>
      <c r="F460" s="14" t="s">
        <v>3988</v>
      </c>
      <c r="G460" s="14">
        <f>timingTable[[#This Row],[FRT_DEC]]-B459</f>
        <v>4</v>
      </c>
      <c r="H4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INFO]]))),H459)</f>
        <v>68</v>
      </c>
      <c r="I4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60" s="14">
        <f>HEX2DEC(RIGHT(timingTable[[#This Row],[FRT_HEX]],MIN(LEN(timingTable[[#This Row],[FRT_HEX]])-2,8)))</f>
        <v>1564868616</v>
      </c>
      <c r="K460" s="14" t="str">
        <f>IF(timingTable[[#This Row],['[TRACECODE']:.1]]=140,"afterTx","")</f>
        <v/>
      </c>
      <c r="L460" s="14" t="str">
        <f t="shared" si="77"/>
        <v/>
      </c>
      <c r="M460" s="14" t="str">
        <f>IF(AND(H460=H459,K459="afterTx",timingTable[[#This Row],['[TRACECODE']:.1]]=6),"dc","")</f>
        <v/>
      </c>
      <c r="N460" s="14" t="str">
        <f t="shared" si="78"/>
        <v/>
      </c>
      <c r="O460" s="14" t="str">
        <f>IF(timingTable[[#This Row],['[TRACECODE']:.1]]=141,"afterRx","")</f>
        <v/>
      </c>
      <c r="P460" s="14" t="str">
        <f t="shared" si="79"/>
        <v/>
      </c>
      <c r="Q460" s="14" t="str">
        <f t="shared" si="80"/>
        <v/>
      </c>
      <c r="R460" s="14" t="str">
        <f t="shared" si="81"/>
        <v/>
      </c>
      <c r="S460" s="14" t="str">
        <f t="shared" si="82"/>
        <v>EMPTY</v>
      </c>
      <c r="T460" s="14" t="str">
        <f t="shared" si="83"/>
        <v>EMPTY</v>
      </c>
      <c r="U460" s="14" t="str">
        <f t="shared" si="84"/>
        <v>EMPTY</v>
      </c>
      <c r="V460" s="14" t="str">
        <f t="shared" si="85"/>
        <v>EMPTY</v>
      </c>
      <c r="W460" s="14" t="str">
        <f>IF(L460="beforeTx",timingTable[[#This Row],[FRT32_val]]-timingTable[[#This Row],[FRT32_trace]],"EMPTY")</f>
        <v>EMPTY</v>
      </c>
      <c r="X460" s="14" t="str">
        <f t="shared" si="86"/>
        <v>EMPTY</v>
      </c>
      <c r="Y460" s="14" t="str">
        <f t="shared" si="87"/>
        <v>EMPTY</v>
      </c>
      <c r="Z460" s="14" t="str">
        <f>IF(AND(P460="beforeRx",O461="afterRx"),J461-timingTable[[#This Row],[FRT32_trace]],"EMPTY")</f>
        <v>EMPTY</v>
      </c>
      <c r="AA460" s="14" t="str">
        <f>IF(AND(timingTable[[#This Row],[txEnd]]="txEnd",Q464="rxStart"),I464-timingTable[[#This Row],[FRT32_val]],"EMPTY")</f>
        <v>EMPTY</v>
      </c>
    </row>
    <row r="461" spans="1:27" x14ac:dyDescent="0.25">
      <c r="A461" s="14" t="s">
        <v>3324</v>
      </c>
      <c r="B461">
        <v>1556343030393</v>
      </c>
      <c r="C461" s="14" t="s">
        <v>7510</v>
      </c>
      <c r="D461">
        <v>130</v>
      </c>
      <c r="E461" s="14" t="s">
        <v>3735</v>
      </c>
      <c r="F461" s="14" t="s">
        <v>4094</v>
      </c>
      <c r="G461" s="14">
        <f>timingTable[[#This Row],[FRT_DEC]]-B460</f>
        <v>625</v>
      </c>
      <c r="H4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INFO]]))),H460)</f>
        <v>68</v>
      </c>
      <c r="I4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1114159</v>
      </c>
      <c r="J461" s="14">
        <f>HEX2DEC(RIGHT(timingTable[[#This Row],[FRT_HEX]],MIN(LEN(timingTable[[#This Row],[FRT_HEX]])-2,8)))</f>
        <v>1564869241</v>
      </c>
      <c r="K461" s="14" t="str">
        <f>IF(timingTable[[#This Row],['[TRACECODE']:.1]]=140,"afterTx","")</f>
        <v/>
      </c>
      <c r="L461" s="14" t="str">
        <f t="shared" si="77"/>
        <v/>
      </c>
      <c r="M461" s="14" t="str">
        <f>IF(AND(H461=H460,K460="afterTx",timingTable[[#This Row],['[TRACECODE']:.1]]=6),"dc","")</f>
        <v/>
      </c>
      <c r="N461" s="14" t="str">
        <f t="shared" si="78"/>
        <v/>
      </c>
      <c r="O461" s="14" t="str">
        <f>IF(timingTable[[#This Row],['[TRACECODE']:.1]]=141,"afterRx","")</f>
        <v/>
      </c>
      <c r="P461" s="14" t="str">
        <f t="shared" si="79"/>
        <v>beforeRx</v>
      </c>
      <c r="Q461" s="14" t="str">
        <f t="shared" si="80"/>
        <v/>
      </c>
      <c r="R461" s="14" t="str">
        <f t="shared" si="81"/>
        <v/>
      </c>
      <c r="S461" s="14" t="str">
        <f t="shared" si="82"/>
        <v>EMPTY</v>
      </c>
      <c r="T461" s="14" t="str">
        <f t="shared" si="83"/>
        <v>EMPTY</v>
      </c>
      <c r="U461" s="14" t="str">
        <f t="shared" si="84"/>
        <v>EMPTY</v>
      </c>
      <c r="V461" s="14" t="str">
        <f t="shared" si="85"/>
        <v>EMPTY</v>
      </c>
      <c r="W461" s="14" t="str">
        <f>IF(L461="beforeTx",timingTable[[#This Row],[FRT32_val]]-timingTable[[#This Row],[FRT32_trace]],"EMPTY")</f>
        <v>EMPTY</v>
      </c>
      <c r="X461" s="14" t="str">
        <f t="shared" si="86"/>
        <v>EMPTY</v>
      </c>
      <c r="Y461" s="14" t="str">
        <f t="shared" si="87"/>
        <v>EMPTY</v>
      </c>
      <c r="Z461" s="14">
        <f>IF(AND(P461="beforeRx",O462="afterRx"),J462-timingTable[[#This Row],[FRT32_trace]],"EMPTY")</f>
        <v>146</v>
      </c>
      <c r="AA461" s="14" t="str">
        <f>IF(AND(timingTable[[#This Row],[txEnd]]="txEnd",Q465="rxStart"),I465-timingTable[[#This Row],[FRT32_val]],"EMPTY")</f>
        <v>EMPTY</v>
      </c>
    </row>
    <row r="462" spans="1:27" x14ac:dyDescent="0.25">
      <c r="A462" s="14" t="s">
        <v>3325</v>
      </c>
      <c r="B462">
        <v>1556343030539</v>
      </c>
      <c r="C462" s="14" t="s">
        <v>7511</v>
      </c>
      <c r="D462">
        <v>141</v>
      </c>
      <c r="E462" s="14" t="s">
        <v>1109</v>
      </c>
      <c r="F462" s="14" t="s">
        <v>4095</v>
      </c>
      <c r="G462" s="14">
        <f>timingTable[[#This Row],[FRT_DEC]]-B461</f>
        <v>146</v>
      </c>
      <c r="H4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INFO]]))),H461)</f>
        <v>68</v>
      </c>
      <c r="I46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62" s="14">
        <f>HEX2DEC(RIGHT(timingTable[[#This Row],[FRT_HEX]],MIN(LEN(timingTable[[#This Row],[FRT_HEX]])-2,8)))</f>
        <v>1564869387</v>
      </c>
      <c r="K462" s="14" t="str">
        <f>IF(timingTable[[#This Row],['[TRACECODE']:.1]]=140,"afterTx","")</f>
        <v/>
      </c>
      <c r="L462" s="14" t="str">
        <f t="shared" si="77"/>
        <v/>
      </c>
      <c r="M462" s="14" t="str">
        <f>IF(AND(H462=H461,K461="afterTx",timingTable[[#This Row],['[TRACECODE']:.1]]=6),"dc","")</f>
        <v/>
      </c>
      <c r="N462" s="14" t="str">
        <f t="shared" si="78"/>
        <v/>
      </c>
      <c r="O462" s="14" t="str">
        <f>IF(timingTable[[#This Row],['[TRACECODE']:.1]]=141,"afterRx","")</f>
        <v>afterRx</v>
      </c>
      <c r="P462" s="14" t="str">
        <f t="shared" si="79"/>
        <v/>
      </c>
      <c r="Q462" s="14" t="str">
        <f t="shared" si="80"/>
        <v/>
      </c>
      <c r="R462" s="14" t="str">
        <f t="shared" si="81"/>
        <v/>
      </c>
      <c r="S462" s="14" t="str">
        <f t="shared" si="82"/>
        <v>EMPTY</v>
      </c>
      <c r="T462" s="14" t="str">
        <f t="shared" si="83"/>
        <v>EMPTY</v>
      </c>
      <c r="U462" s="14" t="str">
        <f t="shared" si="84"/>
        <v>EMPTY</v>
      </c>
      <c r="V462" s="14" t="str">
        <f t="shared" si="85"/>
        <v>EMPTY</v>
      </c>
      <c r="W462" s="14" t="str">
        <f>IF(L462="beforeTx",timingTable[[#This Row],[FRT32_val]]-timingTable[[#This Row],[FRT32_trace]],"EMPTY")</f>
        <v>EMPTY</v>
      </c>
      <c r="X462" s="14" t="str">
        <f t="shared" si="86"/>
        <v>EMPTY</v>
      </c>
      <c r="Y462" s="14" t="str">
        <f t="shared" si="87"/>
        <v>EMPTY</v>
      </c>
      <c r="Z462" s="14" t="str">
        <f>IF(AND(P462="beforeRx",O463="afterRx"),J463-timingTable[[#This Row],[FRT32_trace]],"EMPTY")</f>
        <v>EMPTY</v>
      </c>
      <c r="AA462" s="14" t="str">
        <f>IF(AND(timingTable[[#This Row],[txEnd]]="txEnd",Q466="rxStart"),I466-timingTable[[#This Row],[FRT32_val]],"EMPTY")</f>
        <v>EMPTY</v>
      </c>
    </row>
    <row r="463" spans="1:27" x14ac:dyDescent="0.25">
      <c r="A463" s="14" t="s">
        <v>3327</v>
      </c>
      <c r="B463">
        <v>1556343031869</v>
      </c>
      <c r="C463" s="14" t="s">
        <v>7513</v>
      </c>
      <c r="D463">
        <v>123</v>
      </c>
      <c r="E463" s="14" t="s">
        <v>7969</v>
      </c>
      <c r="F463" s="14" t="s">
        <v>7514</v>
      </c>
      <c r="G463" s="14">
        <f>timingTable[[#This Row],[FRT_DEC]]-B462</f>
        <v>1330</v>
      </c>
      <c r="H4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INFO]]))),H462)</f>
        <v>68</v>
      </c>
      <c r="I4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1564870303</v>
      </c>
      <c r="J463" s="14">
        <f>HEX2DEC(RIGHT(timingTable[[#This Row],[FRT_HEX]],MIN(LEN(timingTable[[#This Row],[FRT_HEX]])-2,8)))</f>
        <v>1564870717</v>
      </c>
      <c r="K463" s="14" t="str">
        <f>IF(timingTable[[#This Row],['[TRACECODE']:.1]]=140,"afterTx","")</f>
        <v/>
      </c>
      <c r="L463" s="14" t="str">
        <f t="shared" si="77"/>
        <v/>
      </c>
      <c r="M463" s="14" t="str">
        <f>IF(AND(H463=H462,K462="afterTx",timingTable[[#This Row],['[TRACECODE']:.1]]=6),"dc","")</f>
        <v/>
      </c>
      <c r="N463" s="14" t="str">
        <f t="shared" si="78"/>
        <v/>
      </c>
      <c r="O463" s="14" t="str">
        <f>IF(timingTable[[#This Row],['[TRACECODE']:.1]]=141,"afterRx","")</f>
        <v/>
      </c>
      <c r="P463" s="14" t="str">
        <f t="shared" si="79"/>
        <v/>
      </c>
      <c r="Q463" s="14" t="str">
        <f t="shared" si="80"/>
        <v>rxStart</v>
      </c>
      <c r="R463" s="14" t="str">
        <f t="shared" si="81"/>
        <v/>
      </c>
      <c r="S463" s="14" t="str">
        <f t="shared" si="82"/>
        <v>EMPTY</v>
      </c>
      <c r="T463" s="14" t="str">
        <f t="shared" si="83"/>
        <v>EMPTY</v>
      </c>
      <c r="U463" s="14" t="str">
        <f t="shared" si="84"/>
        <v>EMPTY</v>
      </c>
      <c r="V463" s="14" t="str">
        <f t="shared" si="85"/>
        <v>EMPTY</v>
      </c>
      <c r="W463" s="14" t="str">
        <f>IF(L463="beforeTx",timingTable[[#This Row],[FRT32_val]]-timingTable[[#This Row],[FRT32_trace]],"EMPTY")</f>
        <v>EMPTY</v>
      </c>
      <c r="X463" s="14" t="str">
        <f t="shared" si="86"/>
        <v>EMPTY</v>
      </c>
      <c r="Y463" s="14" t="str">
        <f t="shared" si="87"/>
        <v>EMPTY</v>
      </c>
      <c r="Z463" s="14" t="str">
        <f>IF(AND(P463="beforeRx",O464="afterRx"),J464-timingTable[[#This Row],[FRT32_trace]],"EMPTY")</f>
        <v>EMPTY</v>
      </c>
      <c r="AA463" s="14" t="str">
        <f>IF(AND(timingTable[[#This Row],[txEnd]]="txEnd",Q467="rxStart"),I467-timingTable[[#This Row],[FRT32_val]],"EMPTY")</f>
        <v>EMPTY</v>
      </c>
    </row>
    <row r="464" spans="1:27" x14ac:dyDescent="0.25">
      <c r="A464" s="14" t="s">
        <v>3328</v>
      </c>
      <c r="B464">
        <v>1556343031873</v>
      </c>
      <c r="C464" s="14" t="s">
        <v>7515</v>
      </c>
      <c r="D464">
        <v>123</v>
      </c>
      <c r="E464" s="14" t="s">
        <v>7969</v>
      </c>
      <c r="F464" s="14" t="s">
        <v>3982</v>
      </c>
      <c r="G464" s="14">
        <f>timingTable[[#This Row],[FRT_DEC]]-B463</f>
        <v>4</v>
      </c>
      <c r="H4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INFO]]))),H463)</f>
        <v>68</v>
      </c>
      <c r="I4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64" s="14">
        <f>HEX2DEC(RIGHT(timingTable[[#This Row],[FRT_HEX]],MIN(LEN(timingTable[[#This Row],[FRT_HEX]])-2,8)))</f>
        <v>1564870721</v>
      </c>
      <c r="K464" s="14" t="str">
        <f>IF(timingTable[[#This Row],['[TRACECODE']:.1]]=140,"afterTx","")</f>
        <v/>
      </c>
      <c r="L464" s="14" t="str">
        <f t="shared" si="77"/>
        <v/>
      </c>
      <c r="M464" s="14" t="str">
        <f>IF(AND(H464=H463,K463="afterTx",timingTable[[#This Row],['[TRACECODE']:.1]]=6),"dc","")</f>
        <v/>
      </c>
      <c r="N464" s="14" t="str">
        <f t="shared" si="78"/>
        <v/>
      </c>
      <c r="O464" s="14" t="str">
        <f>IF(timingTable[[#This Row],['[TRACECODE']:.1]]=141,"afterRx","")</f>
        <v/>
      </c>
      <c r="P464" s="14" t="str">
        <f t="shared" si="79"/>
        <v/>
      </c>
      <c r="Q464" s="14" t="str">
        <f t="shared" si="80"/>
        <v/>
      </c>
      <c r="R464" s="14" t="str">
        <f t="shared" si="81"/>
        <v/>
      </c>
      <c r="S464" s="14" t="str">
        <f t="shared" si="82"/>
        <v>EMPTY</v>
      </c>
      <c r="T464" s="14" t="str">
        <f t="shared" si="83"/>
        <v>EMPTY</v>
      </c>
      <c r="U464" s="14" t="str">
        <f t="shared" si="84"/>
        <v>EMPTY</v>
      </c>
      <c r="V464" s="14" t="str">
        <f t="shared" si="85"/>
        <v>EMPTY</v>
      </c>
      <c r="W464" s="14" t="str">
        <f>IF(L464="beforeTx",timingTable[[#This Row],[FRT32_val]]-timingTable[[#This Row],[FRT32_trace]],"EMPTY")</f>
        <v>EMPTY</v>
      </c>
      <c r="X464" s="14" t="str">
        <f t="shared" si="86"/>
        <v>EMPTY</v>
      </c>
      <c r="Y464" s="14" t="str">
        <f t="shared" si="87"/>
        <v>EMPTY</v>
      </c>
      <c r="Z464" s="14" t="str">
        <f>IF(AND(P464="beforeRx",O465="afterRx"),J465-timingTable[[#This Row],[FRT32_trace]],"EMPTY")</f>
        <v>EMPTY</v>
      </c>
      <c r="AA464" s="14" t="str">
        <f>IF(AND(timingTable[[#This Row],[txEnd]]="txEnd",Q468="rxStart"),I468-timingTable[[#This Row],[FRT32_val]],"EMPTY")</f>
        <v>EMPTY</v>
      </c>
    </row>
    <row r="465" spans="1:27" x14ac:dyDescent="0.25">
      <c r="A465" s="14" t="s">
        <v>3351</v>
      </c>
      <c r="B465">
        <v>1556343032952</v>
      </c>
      <c r="C465" s="14" t="s">
        <v>7538</v>
      </c>
      <c r="D465">
        <v>124</v>
      </c>
      <c r="E465" s="14" t="s">
        <v>7970</v>
      </c>
      <c r="F465" s="14" t="s">
        <v>7539</v>
      </c>
      <c r="G465" s="14">
        <f>timingTable[[#This Row],[FRT_DEC]]-B464</f>
        <v>1079</v>
      </c>
      <c r="H4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INFO]]))),H464)</f>
        <v>68</v>
      </c>
      <c r="I4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1564871731</v>
      </c>
      <c r="J465" s="14">
        <f>HEX2DEC(RIGHT(timingTable[[#This Row],[FRT_HEX]],MIN(LEN(timingTable[[#This Row],[FRT_HEX]])-2,8)))</f>
        <v>1564871800</v>
      </c>
      <c r="K465" s="14" t="str">
        <f>IF(timingTable[[#This Row],['[TRACECODE']:.1]]=140,"afterTx","")</f>
        <v/>
      </c>
      <c r="L465" s="14" t="str">
        <f t="shared" si="77"/>
        <v/>
      </c>
      <c r="M465" s="14" t="str">
        <f>IF(AND(H465=H464,K464="afterTx",timingTable[[#This Row],['[TRACECODE']:.1]]=6),"dc","")</f>
        <v/>
      </c>
      <c r="N465" s="14" t="str">
        <f t="shared" si="78"/>
        <v/>
      </c>
      <c r="O465" s="14" t="str">
        <f>IF(timingTable[[#This Row],['[TRACECODE']:.1]]=141,"afterRx","")</f>
        <v/>
      </c>
      <c r="P465" s="14" t="str">
        <f t="shared" si="79"/>
        <v/>
      </c>
      <c r="Q465" s="14" t="str">
        <f t="shared" si="80"/>
        <v/>
      </c>
      <c r="R465" s="14" t="str">
        <f t="shared" si="81"/>
        <v>rxEnd</v>
      </c>
      <c r="S465" s="14" t="str">
        <f t="shared" si="82"/>
        <v>EMPTY</v>
      </c>
      <c r="T465" s="14" t="str">
        <f t="shared" si="83"/>
        <v>EMPTY</v>
      </c>
      <c r="U465" s="14" t="str">
        <f t="shared" si="84"/>
        <v>EMPTY</v>
      </c>
      <c r="V465" s="14" t="str">
        <f t="shared" si="85"/>
        <v>EMPTY</v>
      </c>
      <c r="W465" s="14" t="str">
        <f>IF(L465="beforeTx",timingTable[[#This Row],[FRT32_val]]-timingTable[[#This Row],[FRT32_trace]],"EMPTY")</f>
        <v>EMPTY</v>
      </c>
      <c r="X465" s="14" t="str">
        <f t="shared" si="86"/>
        <v>EMPTY</v>
      </c>
      <c r="Y465" s="14" t="str">
        <f t="shared" si="87"/>
        <v>EMPTY</v>
      </c>
      <c r="Z465" s="14" t="str">
        <f>IF(AND(P465="beforeRx",O466="afterRx"),J466-timingTable[[#This Row],[FRT32_trace]],"EMPTY")</f>
        <v>EMPTY</v>
      </c>
      <c r="AA465" s="14" t="str">
        <f>IF(AND(timingTable[[#This Row],[txEnd]]="txEnd",Q469="rxStart"),I469-timingTable[[#This Row],[FRT32_val]],"EMPTY")</f>
        <v>EMPTY</v>
      </c>
    </row>
    <row r="466" spans="1:27" x14ac:dyDescent="0.25">
      <c r="A466" s="14" t="s">
        <v>3352</v>
      </c>
      <c r="B466">
        <v>1556343032954</v>
      </c>
      <c r="C466" s="14" t="s">
        <v>7540</v>
      </c>
      <c r="D466">
        <v>124</v>
      </c>
      <c r="E466" s="14" t="s">
        <v>7970</v>
      </c>
      <c r="F466" s="14" t="s">
        <v>3983</v>
      </c>
      <c r="G466" s="14">
        <f>timingTable[[#This Row],[FRT_DEC]]-B465</f>
        <v>2</v>
      </c>
      <c r="H4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INFO]]))),H465)</f>
        <v>68</v>
      </c>
      <c r="I4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66" s="14">
        <f>HEX2DEC(RIGHT(timingTable[[#This Row],[FRT_HEX]],MIN(LEN(timingTable[[#This Row],[FRT_HEX]])-2,8)))</f>
        <v>1564871802</v>
      </c>
      <c r="K466" s="14" t="str">
        <f>IF(timingTable[[#This Row],['[TRACECODE']:.1]]=140,"afterTx","")</f>
        <v/>
      </c>
      <c r="L466" s="14" t="str">
        <f t="shared" si="77"/>
        <v/>
      </c>
      <c r="M466" s="14" t="str">
        <f>IF(AND(H466=H465,K465="afterTx",timingTable[[#This Row],['[TRACECODE']:.1]]=6),"dc","")</f>
        <v/>
      </c>
      <c r="N466" s="14" t="str">
        <f t="shared" si="78"/>
        <v/>
      </c>
      <c r="O466" s="14" t="str">
        <f>IF(timingTable[[#This Row],['[TRACECODE']:.1]]=141,"afterRx","")</f>
        <v/>
      </c>
      <c r="P466" s="14" t="str">
        <f t="shared" si="79"/>
        <v/>
      </c>
      <c r="Q466" s="14" t="str">
        <f t="shared" si="80"/>
        <v/>
      </c>
      <c r="R466" s="14" t="str">
        <f t="shared" si="81"/>
        <v/>
      </c>
      <c r="S466" s="14" t="str">
        <f t="shared" si="82"/>
        <v>EMPTY</v>
      </c>
      <c r="T466" s="14" t="str">
        <f t="shared" si="83"/>
        <v>EMPTY</v>
      </c>
      <c r="U466" s="14" t="str">
        <f t="shared" si="84"/>
        <v>EMPTY</v>
      </c>
      <c r="V466" s="14" t="str">
        <f t="shared" si="85"/>
        <v>EMPTY</v>
      </c>
      <c r="W466" s="14" t="str">
        <f>IF(L466="beforeTx",timingTable[[#This Row],[FRT32_val]]-timingTable[[#This Row],[FRT32_trace]],"EMPTY")</f>
        <v>EMPTY</v>
      </c>
      <c r="X466" s="14" t="str">
        <f t="shared" si="86"/>
        <v>EMPTY</v>
      </c>
      <c r="Y466" s="14" t="str">
        <f t="shared" si="87"/>
        <v>EMPTY</v>
      </c>
      <c r="Z466" s="14" t="str">
        <f>IF(AND(P466="beforeRx",O467="afterRx"),J467-timingTable[[#This Row],[FRT32_trace]],"EMPTY")</f>
        <v>EMPTY</v>
      </c>
      <c r="AA466" s="14" t="str">
        <f>IF(AND(timingTable[[#This Row],[txEnd]]="txEnd",Q470="rxStart"),I470-timingTable[[#This Row],[FRT32_val]],"EMPTY")</f>
        <v>EMPTY</v>
      </c>
    </row>
    <row r="467" spans="1:27" x14ac:dyDescent="0.25">
      <c r="A467" s="14" t="s">
        <v>3404</v>
      </c>
      <c r="B467">
        <v>1556343985853</v>
      </c>
      <c r="C467" s="14" t="s">
        <v>7601</v>
      </c>
      <c r="D467">
        <v>131</v>
      </c>
      <c r="E467" s="14" t="s">
        <v>1106</v>
      </c>
      <c r="F467" s="14" t="s">
        <v>7602</v>
      </c>
      <c r="G467" s="14">
        <f>timingTable[[#This Row],[FRT_DEC]]-B466</f>
        <v>952899</v>
      </c>
      <c r="H4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INFO]]))),H466)</f>
        <v>69</v>
      </c>
      <c r="I46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67" s="14">
        <f>HEX2DEC(RIGHT(timingTable[[#This Row],[FRT_HEX]],MIN(LEN(timingTable[[#This Row],[FRT_HEX]])-2,8)))</f>
        <v>1565824701</v>
      </c>
      <c r="K467" s="14" t="str">
        <f>IF(timingTable[[#This Row],['[TRACECODE']:.1]]=140,"afterTx","")</f>
        <v/>
      </c>
      <c r="L467" s="14" t="str">
        <f t="shared" si="77"/>
        <v/>
      </c>
      <c r="M467" s="14" t="str">
        <f>IF(AND(H467=H466,K466="afterTx",timingTable[[#This Row],['[TRACECODE']:.1]]=6),"dc","")</f>
        <v/>
      </c>
      <c r="N467" s="14" t="str">
        <f t="shared" si="78"/>
        <v/>
      </c>
      <c r="O467" s="14" t="str">
        <f>IF(timingTable[[#This Row],['[TRACECODE']:.1]]=141,"afterRx","")</f>
        <v/>
      </c>
      <c r="P467" s="14" t="str">
        <f t="shared" si="79"/>
        <v/>
      </c>
      <c r="Q467" s="14" t="str">
        <f t="shared" si="80"/>
        <v/>
      </c>
      <c r="R467" s="14" t="str">
        <f t="shared" si="81"/>
        <v/>
      </c>
      <c r="S467" s="14" t="str">
        <f t="shared" si="82"/>
        <v>EMPTY</v>
      </c>
      <c r="T467" s="14" t="str">
        <f t="shared" si="83"/>
        <v>EMPTY</v>
      </c>
      <c r="U467" s="14" t="str">
        <f t="shared" si="84"/>
        <v>EMPTY</v>
      </c>
      <c r="V467" s="14" t="str">
        <f t="shared" si="85"/>
        <v>EMPTY</v>
      </c>
      <c r="W467" s="14" t="str">
        <f>IF(L467="beforeTx",timingTable[[#This Row],[FRT32_val]]-timingTable[[#This Row],[FRT32_trace]],"EMPTY")</f>
        <v>EMPTY</v>
      </c>
      <c r="X467" s="14" t="str">
        <f t="shared" si="86"/>
        <v>EMPTY</v>
      </c>
      <c r="Y467" s="14" t="str">
        <f t="shared" si="87"/>
        <v>EMPTY</v>
      </c>
      <c r="Z467" s="14" t="str">
        <f>IF(AND(P467="beforeRx",O468="afterRx"),J468-timingTable[[#This Row],[FRT32_trace]],"EMPTY")</f>
        <v>EMPTY</v>
      </c>
      <c r="AA467" s="14" t="str">
        <f>IF(AND(timingTable[[#This Row],[txEnd]]="txEnd",Q471="rxStart"),I471-timingTable[[#This Row],[FRT32_val]],"EMPTY")</f>
        <v>EMPTY</v>
      </c>
    </row>
    <row r="468" spans="1:27" x14ac:dyDescent="0.25">
      <c r="A468" s="14" t="s">
        <v>3406</v>
      </c>
      <c r="B468">
        <v>1556343985895</v>
      </c>
      <c r="C468" s="14" t="s">
        <v>7604</v>
      </c>
      <c r="D468">
        <v>129</v>
      </c>
      <c r="E468" s="14" t="s">
        <v>3734</v>
      </c>
      <c r="F468" s="14" t="s">
        <v>7605</v>
      </c>
      <c r="G468" s="14">
        <f>timingTable[[#This Row],[FRT_DEC]]-B467</f>
        <v>42</v>
      </c>
      <c r="H4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INFO]]))),H467)</f>
        <v>69</v>
      </c>
      <c r="I4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1565825607</v>
      </c>
      <c r="J468" s="14">
        <f>HEX2DEC(RIGHT(timingTable[[#This Row],[FRT_HEX]],MIN(LEN(timingTable[[#This Row],[FRT_HEX]])-2,8)))</f>
        <v>1565824743</v>
      </c>
      <c r="K468" s="14" t="str">
        <f>IF(timingTable[[#This Row],['[TRACECODE']:.1]]=140,"afterTx","")</f>
        <v/>
      </c>
      <c r="L468" s="14" t="str">
        <f t="shared" si="77"/>
        <v>beforeTx</v>
      </c>
      <c r="M468" s="14" t="str">
        <f>IF(AND(H468=H467,K467="afterTx",timingTable[[#This Row],['[TRACECODE']:.1]]=6),"dc","")</f>
        <v/>
      </c>
      <c r="N468" s="14" t="str">
        <f t="shared" si="78"/>
        <v/>
      </c>
      <c r="O468" s="14" t="str">
        <f>IF(timingTable[[#This Row],['[TRACECODE']:.1]]=141,"afterRx","")</f>
        <v/>
      </c>
      <c r="P468" s="14" t="str">
        <f t="shared" si="79"/>
        <v/>
      </c>
      <c r="Q468" s="14" t="str">
        <f t="shared" si="80"/>
        <v/>
      </c>
      <c r="R468" s="14" t="str">
        <f t="shared" si="81"/>
        <v/>
      </c>
      <c r="S468" s="14">
        <f t="shared" si="82"/>
        <v>718</v>
      </c>
      <c r="T468" s="14" t="str">
        <f t="shared" si="83"/>
        <v>EMPTY</v>
      </c>
      <c r="U468" s="14" t="str">
        <f t="shared" si="84"/>
        <v>EMPTY</v>
      </c>
      <c r="V468" s="14" t="str">
        <f t="shared" si="85"/>
        <v>EMPTY</v>
      </c>
      <c r="W468" s="14">
        <f>IF(L468="beforeTx",timingTable[[#This Row],[FRT32_val]]-timingTable[[#This Row],[FRT32_trace]],"EMPTY")</f>
        <v>864</v>
      </c>
      <c r="X468" s="14">
        <f t="shared" si="86"/>
        <v>882</v>
      </c>
      <c r="Y468" s="14" t="str">
        <f t="shared" si="87"/>
        <v>EMPTY</v>
      </c>
      <c r="Z468" s="14" t="str">
        <f>IF(AND(P468="beforeRx",O469="afterRx"),J469-timingTable[[#This Row],[FRT32_trace]],"EMPTY")</f>
        <v>EMPTY</v>
      </c>
      <c r="AA468" s="14" t="str">
        <f>IF(AND(timingTable[[#This Row],[txEnd]]="txEnd",Q472="rxStart"),I472-timingTable[[#This Row],[FRT32_val]],"EMPTY")</f>
        <v>EMPTY</v>
      </c>
    </row>
    <row r="469" spans="1:27" x14ac:dyDescent="0.25">
      <c r="A469" s="14" t="s">
        <v>3407</v>
      </c>
      <c r="B469">
        <v>1556343985898</v>
      </c>
      <c r="C469" s="14" t="s">
        <v>7606</v>
      </c>
      <c r="D469">
        <v>129</v>
      </c>
      <c r="E469" s="14" t="s">
        <v>3734</v>
      </c>
      <c r="F469" s="14" t="s">
        <v>3986</v>
      </c>
      <c r="G469" s="14">
        <f>timingTable[[#This Row],[FRT_DEC]]-B468</f>
        <v>3</v>
      </c>
      <c r="H4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INFO]]))),H468)</f>
        <v>69</v>
      </c>
      <c r="I4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69" s="14">
        <f>HEX2DEC(RIGHT(timingTable[[#This Row],[FRT_HEX]],MIN(LEN(timingTable[[#This Row],[FRT_HEX]])-2,8)))</f>
        <v>1565824746</v>
      </c>
      <c r="K469" s="14" t="str">
        <f>IF(timingTable[[#This Row],['[TRACECODE']:.1]]=140,"afterTx","")</f>
        <v/>
      </c>
      <c r="L469" s="14" t="str">
        <f t="shared" si="77"/>
        <v/>
      </c>
      <c r="M469" s="14" t="str">
        <f>IF(AND(H469=H468,K468="afterTx",timingTable[[#This Row],['[TRACECODE']:.1]]=6),"dc","")</f>
        <v/>
      </c>
      <c r="N469" s="14" t="str">
        <f t="shared" si="78"/>
        <v/>
      </c>
      <c r="O469" s="14" t="str">
        <f>IF(timingTable[[#This Row],['[TRACECODE']:.1]]=141,"afterRx","")</f>
        <v/>
      </c>
      <c r="P469" s="14" t="str">
        <f t="shared" si="79"/>
        <v/>
      </c>
      <c r="Q469" s="14" t="str">
        <f t="shared" si="80"/>
        <v/>
      </c>
      <c r="R469" s="14" t="str">
        <f t="shared" si="81"/>
        <v/>
      </c>
      <c r="S469" s="14" t="str">
        <f t="shared" si="82"/>
        <v>EMPTY</v>
      </c>
      <c r="T469" s="14" t="str">
        <f t="shared" si="83"/>
        <v>EMPTY</v>
      </c>
      <c r="U469" s="14" t="str">
        <f t="shared" si="84"/>
        <v>EMPTY</v>
      </c>
      <c r="V469" s="14" t="str">
        <f t="shared" si="85"/>
        <v>EMPTY</v>
      </c>
      <c r="W469" s="14" t="str">
        <f>IF(L469="beforeTx",timingTable[[#This Row],[FRT32_val]]-timingTable[[#This Row],[FRT32_trace]],"EMPTY")</f>
        <v>EMPTY</v>
      </c>
      <c r="X469" s="14" t="str">
        <f t="shared" si="86"/>
        <v>EMPTY</v>
      </c>
      <c r="Y469" s="14" t="str">
        <f t="shared" si="87"/>
        <v>EMPTY</v>
      </c>
      <c r="Z469" s="14" t="str">
        <f>IF(AND(P469="beforeRx",O470="afterRx"),J470-timingTable[[#This Row],[FRT32_trace]],"EMPTY")</f>
        <v>EMPTY</v>
      </c>
      <c r="AA469" s="14" t="str">
        <f>IF(AND(timingTable[[#This Row],[txEnd]]="txEnd",Q473="rxStart"),I473-timingTable[[#This Row],[FRT32_val]],"EMPTY")</f>
        <v>EMPTY</v>
      </c>
    </row>
    <row r="470" spans="1:27" x14ac:dyDescent="0.25">
      <c r="A470" s="14" t="s">
        <v>3408</v>
      </c>
      <c r="B470">
        <v>1556343986777</v>
      </c>
      <c r="C470" s="14" t="s">
        <v>7607</v>
      </c>
      <c r="D470">
        <v>140</v>
      </c>
      <c r="E470" s="14" t="s">
        <v>1107</v>
      </c>
      <c r="F470" s="14" t="s">
        <v>3999</v>
      </c>
      <c r="G470" s="14">
        <f>timingTable[[#This Row],[FRT_DEC]]-B469</f>
        <v>879</v>
      </c>
      <c r="H4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INFO]]))),H469)</f>
        <v>69</v>
      </c>
      <c r="I4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70" s="14">
        <f>HEX2DEC(RIGHT(timingTable[[#This Row],[FRT_HEX]],MIN(LEN(timingTable[[#This Row],[FRT_HEX]])-2,8)))</f>
        <v>1565825625</v>
      </c>
      <c r="K470" s="14" t="str">
        <f>IF(timingTable[[#This Row],['[TRACECODE']:.1]]=140,"afterTx","")</f>
        <v>afterTx</v>
      </c>
      <c r="L470" s="14" t="str">
        <f t="shared" si="77"/>
        <v/>
      </c>
      <c r="M470" s="14" t="str">
        <f>IF(AND(H470=H469,K469="afterTx",timingTable[[#This Row],['[TRACECODE']:.1]]=6),"dc","")</f>
        <v/>
      </c>
      <c r="N470" s="14" t="str">
        <f t="shared" si="78"/>
        <v/>
      </c>
      <c r="O470" s="14" t="str">
        <f>IF(timingTable[[#This Row],['[TRACECODE']:.1]]=141,"afterRx","")</f>
        <v/>
      </c>
      <c r="P470" s="14" t="str">
        <f t="shared" si="79"/>
        <v/>
      </c>
      <c r="Q470" s="14" t="str">
        <f t="shared" si="80"/>
        <v/>
      </c>
      <c r="R470" s="14" t="str">
        <f t="shared" si="81"/>
        <v/>
      </c>
      <c r="S470" s="14" t="str">
        <f t="shared" si="82"/>
        <v>EMPTY</v>
      </c>
      <c r="T470" s="14" t="str">
        <f t="shared" si="83"/>
        <v>EMPTY</v>
      </c>
      <c r="U470" s="14" t="str">
        <f t="shared" si="84"/>
        <v>EMPTY</v>
      </c>
      <c r="V470" s="14" t="str">
        <f t="shared" si="85"/>
        <v>EMPTY</v>
      </c>
      <c r="W470" s="14" t="str">
        <f>IF(L470="beforeTx",timingTable[[#This Row],[FRT32_val]]-timingTable[[#This Row],[FRT32_trace]],"EMPTY")</f>
        <v>EMPTY</v>
      </c>
      <c r="X470" s="14" t="str">
        <f t="shared" si="86"/>
        <v>EMPTY</v>
      </c>
      <c r="Y470" s="14" t="str">
        <f t="shared" si="87"/>
        <v>EMPTY</v>
      </c>
      <c r="Z470" s="14" t="str">
        <f>IF(AND(P470="beforeRx",O471="afterRx"),J471-timingTable[[#This Row],[FRT32_trace]],"EMPTY")</f>
        <v>EMPTY</v>
      </c>
      <c r="AA470" s="14" t="str">
        <f>IF(AND(timingTable[[#This Row],[txEnd]]="txEnd",Q474="rxStart"),I474-timingTable[[#This Row],[FRT32_val]],"EMPTY")</f>
        <v>EMPTY</v>
      </c>
    </row>
    <row r="471" spans="1:27" x14ac:dyDescent="0.25">
      <c r="A471" s="14" t="s">
        <v>3409</v>
      </c>
      <c r="B471">
        <v>1556343989867</v>
      </c>
      <c r="C471" s="14" t="s">
        <v>7608</v>
      </c>
      <c r="D471">
        <v>6</v>
      </c>
      <c r="E471" s="14" t="s">
        <v>1108</v>
      </c>
      <c r="F471" s="14" t="s">
        <v>7609</v>
      </c>
      <c r="G471" s="14">
        <f>timingTable[[#This Row],[FRT_DEC]]-B470</f>
        <v>3090</v>
      </c>
      <c r="H4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INFO]]))),H470)</f>
        <v>69</v>
      </c>
      <c r="I4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1565826325</v>
      </c>
      <c r="J471" s="14">
        <f>HEX2DEC(RIGHT(timingTable[[#This Row],[FRT_HEX]],MIN(LEN(timingTable[[#This Row],[FRT_HEX]])-2,8)))</f>
        <v>1565828715</v>
      </c>
      <c r="K471" s="14" t="str">
        <f>IF(timingTable[[#This Row],['[TRACECODE']:.1]]=140,"afterTx","")</f>
        <v/>
      </c>
      <c r="L471" s="14" t="str">
        <f t="shared" si="77"/>
        <v/>
      </c>
      <c r="M471" s="14" t="str">
        <f>IF(AND(H471=H470,K470="afterTx",timingTable[[#This Row],['[TRACECODE']:.1]]=6),"dc","")</f>
        <v>dc</v>
      </c>
      <c r="N471" s="14" t="str">
        <f t="shared" si="78"/>
        <v/>
      </c>
      <c r="O471" s="14" t="str">
        <f>IF(timingTable[[#This Row],['[TRACECODE']:.1]]=141,"afterRx","")</f>
        <v/>
      </c>
      <c r="P471" s="14" t="str">
        <f t="shared" si="79"/>
        <v/>
      </c>
      <c r="Q471" s="14" t="str">
        <f t="shared" si="80"/>
        <v/>
      </c>
      <c r="R471" s="14" t="str">
        <f t="shared" si="81"/>
        <v/>
      </c>
      <c r="S471" s="14" t="str">
        <f t="shared" si="82"/>
        <v>EMPTY</v>
      </c>
      <c r="T471" s="14" t="str">
        <f t="shared" si="83"/>
        <v>EMPTY</v>
      </c>
      <c r="U471" s="14" t="str">
        <f t="shared" si="84"/>
        <v>EMPTY</v>
      </c>
      <c r="V471" s="14" t="str">
        <f t="shared" si="85"/>
        <v>EMPTY</v>
      </c>
      <c r="W471" s="14" t="str">
        <f>IF(L471="beforeTx",timingTable[[#This Row],[FRT32_val]]-timingTable[[#This Row],[FRT32_trace]],"EMPTY")</f>
        <v>EMPTY</v>
      </c>
      <c r="X471" s="14" t="str">
        <f t="shared" si="86"/>
        <v>EMPTY</v>
      </c>
      <c r="Y471" s="14" t="str">
        <f t="shared" si="87"/>
        <v>EMPTY</v>
      </c>
      <c r="Z471" s="14" t="str">
        <f>IF(AND(P471="beforeRx",O472="afterRx"),J472-timingTable[[#This Row],[FRT32_trace]],"EMPTY")</f>
        <v>EMPTY</v>
      </c>
      <c r="AA471" s="14" t="str">
        <f>IF(AND(timingTable[[#This Row],[txEnd]]="txEnd",Q475="rxStart"),I475-timingTable[[#This Row],[FRT32_val]],"EMPTY")</f>
        <v>EMPTY</v>
      </c>
    </row>
    <row r="472" spans="1:27" x14ac:dyDescent="0.25">
      <c r="A472" s="14" t="s">
        <v>3410</v>
      </c>
      <c r="B472">
        <v>1556343989869</v>
      </c>
      <c r="C472" s="14" t="s">
        <v>7610</v>
      </c>
      <c r="D472">
        <v>6</v>
      </c>
      <c r="E472" s="14" t="s">
        <v>1108</v>
      </c>
      <c r="F472" s="14" t="s">
        <v>3987</v>
      </c>
      <c r="G472" s="14">
        <f>timingTable[[#This Row],[FRT_DEC]]-B471</f>
        <v>2</v>
      </c>
      <c r="H4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INFO]]))),H471)</f>
        <v>69</v>
      </c>
      <c r="I4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72" s="14">
        <f>HEX2DEC(RIGHT(timingTable[[#This Row],[FRT_HEX]],MIN(LEN(timingTable[[#This Row],[FRT_HEX]])-2,8)))</f>
        <v>1565828717</v>
      </c>
      <c r="K472" s="14" t="str">
        <f>IF(timingTable[[#This Row],['[TRACECODE']:.1]]=140,"afterTx","")</f>
        <v/>
      </c>
      <c r="L472" s="14" t="str">
        <f t="shared" si="77"/>
        <v/>
      </c>
      <c r="M472" s="14" t="str">
        <f>IF(AND(H472=H471,K471="afterTx",timingTable[[#This Row],['[TRACECODE']:.1]]=6),"dc","")</f>
        <v/>
      </c>
      <c r="N472" s="14" t="str">
        <f t="shared" si="78"/>
        <v/>
      </c>
      <c r="O472" s="14" t="str">
        <f>IF(timingTable[[#This Row],['[TRACECODE']:.1]]=141,"afterRx","")</f>
        <v/>
      </c>
      <c r="P472" s="14" t="str">
        <f t="shared" si="79"/>
        <v/>
      </c>
      <c r="Q472" s="14" t="str">
        <f t="shared" si="80"/>
        <v/>
      </c>
      <c r="R472" s="14" t="str">
        <f t="shared" si="81"/>
        <v/>
      </c>
      <c r="S472" s="14" t="str">
        <f t="shared" si="82"/>
        <v>EMPTY</v>
      </c>
      <c r="T472" s="14" t="str">
        <f t="shared" si="83"/>
        <v>EMPTY</v>
      </c>
      <c r="U472" s="14" t="str">
        <f t="shared" si="84"/>
        <v>EMPTY</v>
      </c>
      <c r="V472" s="14" t="str">
        <f t="shared" si="85"/>
        <v>EMPTY</v>
      </c>
      <c r="W472" s="14" t="str">
        <f>IF(L472="beforeTx",timingTable[[#This Row],[FRT32_val]]-timingTable[[#This Row],[FRT32_trace]],"EMPTY")</f>
        <v>EMPTY</v>
      </c>
      <c r="X472" s="14" t="str">
        <f t="shared" si="86"/>
        <v>EMPTY</v>
      </c>
      <c r="Y472" s="14" t="str">
        <f t="shared" si="87"/>
        <v>EMPTY</v>
      </c>
      <c r="Z472" s="14" t="str">
        <f>IF(AND(P472="beforeRx",O473="afterRx"),J473-timingTable[[#This Row],[FRT32_trace]],"EMPTY")</f>
        <v>EMPTY</v>
      </c>
      <c r="AA472" s="14" t="str">
        <f>IF(AND(timingTable[[#This Row],[txEnd]]="txEnd",Q476="rxStart"),I476-timingTable[[#This Row],[FRT32_val]],"EMPTY")</f>
        <v>EMPTY</v>
      </c>
    </row>
    <row r="473" spans="1:27" x14ac:dyDescent="0.25">
      <c r="A473" s="14" t="s">
        <v>3411</v>
      </c>
      <c r="B473">
        <v>1556343989872</v>
      </c>
      <c r="C473" s="14" t="s">
        <v>7611</v>
      </c>
      <c r="D473">
        <v>122</v>
      </c>
      <c r="E473" s="14" t="s">
        <v>7968</v>
      </c>
      <c r="F473" s="14" t="s">
        <v>7612</v>
      </c>
      <c r="G473" s="14">
        <f>timingTable[[#This Row],[FRT_DEC]]-B472</f>
        <v>3</v>
      </c>
      <c r="H4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INFO]]))),H472)</f>
        <v>69</v>
      </c>
      <c r="I4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1565828660</v>
      </c>
      <c r="J473" s="14">
        <f>HEX2DEC(RIGHT(timingTable[[#This Row],[FRT_HEX]],MIN(LEN(timingTable[[#This Row],[FRT_HEX]])-2,8)))</f>
        <v>1565828720</v>
      </c>
      <c r="K473" s="14" t="str">
        <f>IF(timingTable[[#This Row],['[TRACECODE']:.1]]=140,"afterTx","")</f>
        <v/>
      </c>
      <c r="L473" s="14" t="str">
        <f t="shared" si="77"/>
        <v/>
      </c>
      <c r="M473" s="14" t="str">
        <f>IF(AND(H473=H472,K472="afterTx",timingTable[[#This Row],['[TRACECODE']:.1]]=6),"dc","")</f>
        <v/>
      </c>
      <c r="N473" s="14" t="str">
        <f t="shared" si="78"/>
        <v>txEnd</v>
      </c>
      <c r="O473" s="14" t="str">
        <f>IF(timingTable[[#This Row],['[TRACECODE']:.1]]=141,"afterRx","")</f>
        <v/>
      </c>
      <c r="P473" s="14" t="str">
        <f t="shared" si="79"/>
        <v/>
      </c>
      <c r="Q473" s="14" t="str">
        <f t="shared" si="80"/>
        <v/>
      </c>
      <c r="R473" s="14" t="str">
        <f t="shared" si="81"/>
        <v/>
      </c>
      <c r="S473" s="14" t="str">
        <f t="shared" si="82"/>
        <v>EMPTY</v>
      </c>
      <c r="T473" s="14">
        <f t="shared" si="83"/>
        <v>818</v>
      </c>
      <c r="U473" s="14" t="str">
        <f t="shared" si="84"/>
        <v>EMPTY</v>
      </c>
      <c r="V473" s="14" t="str">
        <f t="shared" si="85"/>
        <v>EMPTY</v>
      </c>
      <c r="W473" s="14" t="str">
        <f>IF(L473="beforeTx",timingTable[[#This Row],[FRT32_val]]-timingTable[[#This Row],[FRT32_trace]],"EMPTY")</f>
        <v>EMPTY</v>
      </c>
      <c r="X473" s="14" t="str">
        <f t="shared" si="86"/>
        <v>EMPTY</v>
      </c>
      <c r="Y473" s="14" t="str">
        <f t="shared" si="87"/>
        <v>EMPTY</v>
      </c>
      <c r="Z473" s="14" t="str">
        <f>IF(AND(P473="beforeRx",O474="afterRx"),J474-timingTable[[#This Row],[FRT32_trace]],"EMPTY")</f>
        <v>EMPTY</v>
      </c>
      <c r="AA473" s="14">
        <f>IF(AND(timingTable[[#This Row],[txEnd]]="txEnd",Q477="rxStart"),I477-timingTable[[#This Row],[FRT32_val]],"EMPTY")</f>
        <v>1684</v>
      </c>
    </row>
    <row r="474" spans="1:27" x14ac:dyDescent="0.25">
      <c r="A474" s="14" t="s">
        <v>3412</v>
      </c>
      <c r="B474">
        <v>1556343989874</v>
      </c>
      <c r="C474" s="14" t="s">
        <v>7613</v>
      </c>
      <c r="D474">
        <v>122</v>
      </c>
      <c r="E474" s="14" t="s">
        <v>7968</v>
      </c>
      <c r="F474" s="14" t="s">
        <v>3988</v>
      </c>
      <c r="G474" s="14">
        <f>timingTable[[#This Row],[FRT_DEC]]-B473</f>
        <v>2</v>
      </c>
      <c r="H4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INFO]]))),H473)</f>
        <v>69</v>
      </c>
      <c r="I4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74" s="14">
        <f>HEX2DEC(RIGHT(timingTable[[#This Row],[FRT_HEX]],MIN(LEN(timingTable[[#This Row],[FRT_HEX]])-2,8)))</f>
        <v>1565828722</v>
      </c>
      <c r="K474" s="14" t="str">
        <f>IF(timingTable[[#This Row],['[TRACECODE']:.1]]=140,"afterTx","")</f>
        <v/>
      </c>
      <c r="L474" s="14" t="str">
        <f t="shared" si="77"/>
        <v/>
      </c>
      <c r="M474" s="14" t="str">
        <f>IF(AND(H474=H473,K473="afterTx",timingTable[[#This Row],['[TRACECODE']:.1]]=6),"dc","")</f>
        <v/>
      </c>
      <c r="N474" s="14" t="str">
        <f t="shared" si="78"/>
        <v/>
      </c>
      <c r="O474" s="14" t="str">
        <f>IF(timingTable[[#This Row],['[TRACECODE']:.1]]=141,"afterRx","")</f>
        <v/>
      </c>
      <c r="P474" s="14" t="str">
        <f t="shared" si="79"/>
        <v/>
      </c>
      <c r="Q474" s="14" t="str">
        <f t="shared" si="80"/>
        <v/>
      </c>
      <c r="R474" s="14" t="str">
        <f t="shared" si="81"/>
        <v/>
      </c>
      <c r="S474" s="14" t="str">
        <f t="shared" si="82"/>
        <v>EMPTY</v>
      </c>
      <c r="T474" s="14" t="str">
        <f t="shared" si="83"/>
        <v>EMPTY</v>
      </c>
      <c r="U474" s="14" t="str">
        <f t="shared" si="84"/>
        <v>EMPTY</v>
      </c>
      <c r="V474" s="14" t="str">
        <f t="shared" si="85"/>
        <v>EMPTY</v>
      </c>
      <c r="W474" s="14" t="str">
        <f>IF(L474="beforeTx",timingTable[[#This Row],[FRT32_val]]-timingTable[[#This Row],[FRT32_trace]],"EMPTY")</f>
        <v>EMPTY</v>
      </c>
      <c r="X474" s="14" t="str">
        <f t="shared" si="86"/>
        <v>EMPTY</v>
      </c>
      <c r="Y474" s="14" t="str">
        <f t="shared" si="87"/>
        <v>EMPTY</v>
      </c>
      <c r="Z474" s="14" t="str">
        <f>IF(AND(P474="beforeRx",O475="afterRx"),J475-timingTable[[#This Row],[FRT32_trace]],"EMPTY")</f>
        <v>EMPTY</v>
      </c>
      <c r="AA474" s="14" t="str">
        <f>IF(AND(timingTable[[#This Row],[txEnd]]="txEnd",Q478="rxStart"),I478-timingTable[[#This Row],[FRT32_val]],"EMPTY")</f>
        <v>EMPTY</v>
      </c>
    </row>
    <row r="475" spans="1:27" x14ac:dyDescent="0.25">
      <c r="A475" s="14" t="s">
        <v>3422</v>
      </c>
      <c r="B475">
        <v>1556343990490</v>
      </c>
      <c r="C475" s="14" t="s">
        <v>7624</v>
      </c>
      <c r="D475">
        <v>130</v>
      </c>
      <c r="E475" s="14" t="s">
        <v>3735</v>
      </c>
      <c r="F475" s="14" t="s">
        <v>3997</v>
      </c>
      <c r="G475" s="14">
        <f>timingTable[[#This Row],[FRT_DEC]]-B474</f>
        <v>616</v>
      </c>
      <c r="H4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INFO]]))),H474)</f>
        <v>69</v>
      </c>
      <c r="I4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393217</v>
      </c>
      <c r="J475" s="14">
        <f>HEX2DEC(RIGHT(timingTable[[#This Row],[FRT_HEX]],MIN(LEN(timingTable[[#This Row],[FRT_HEX]])-2,8)))</f>
        <v>1565829338</v>
      </c>
      <c r="K475" s="14" t="str">
        <f>IF(timingTable[[#This Row],['[TRACECODE']:.1]]=140,"afterTx","")</f>
        <v/>
      </c>
      <c r="L475" s="14" t="str">
        <f t="shared" si="77"/>
        <v/>
      </c>
      <c r="M475" s="14" t="str">
        <f>IF(AND(H475=H474,K474="afterTx",timingTable[[#This Row],['[TRACECODE']:.1]]=6),"dc","")</f>
        <v/>
      </c>
      <c r="N475" s="14" t="str">
        <f t="shared" si="78"/>
        <v/>
      </c>
      <c r="O475" s="14" t="str">
        <f>IF(timingTable[[#This Row],['[TRACECODE']:.1]]=141,"afterRx","")</f>
        <v/>
      </c>
      <c r="P475" s="14" t="str">
        <f t="shared" si="79"/>
        <v>beforeRx</v>
      </c>
      <c r="Q475" s="14" t="str">
        <f t="shared" si="80"/>
        <v/>
      </c>
      <c r="R475" s="14" t="str">
        <f t="shared" si="81"/>
        <v/>
      </c>
      <c r="S475" s="14" t="str">
        <f t="shared" si="82"/>
        <v>EMPTY</v>
      </c>
      <c r="T475" s="14" t="str">
        <f t="shared" si="83"/>
        <v>EMPTY</v>
      </c>
      <c r="U475" s="14" t="str">
        <f t="shared" si="84"/>
        <v>EMPTY</v>
      </c>
      <c r="V475" s="14" t="str">
        <f t="shared" si="85"/>
        <v>EMPTY</v>
      </c>
      <c r="W475" s="14" t="str">
        <f>IF(L475="beforeTx",timingTable[[#This Row],[FRT32_val]]-timingTable[[#This Row],[FRT32_trace]],"EMPTY")</f>
        <v>EMPTY</v>
      </c>
      <c r="X475" s="14" t="str">
        <f t="shared" si="86"/>
        <v>EMPTY</v>
      </c>
      <c r="Y475" s="14" t="str">
        <f t="shared" si="87"/>
        <v>EMPTY</v>
      </c>
      <c r="Z475" s="14">
        <f>IF(AND(P475="beforeRx",O476="afterRx"),J476-timingTable[[#This Row],[FRT32_trace]],"EMPTY")</f>
        <v>140</v>
      </c>
      <c r="AA475" s="14" t="str">
        <f>IF(AND(timingTable[[#This Row],[txEnd]]="txEnd",Q479="rxStart"),I479-timingTable[[#This Row],[FRT32_val]],"EMPTY")</f>
        <v>EMPTY</v>
      </c>
    </row>
    <row r="476" spans="1:27" x14ac:dyDescent="0.25">
      <c r="A476" s="14" t="s">
        <v>3423</v>
      </c>
      <c r="B476">
        <v>1556343990630</v>
      </c>
      <c r="C476" s="14" t="s">
        <v>7625</v>
      </c>
      <c r="D476">
        <v>141</v>
      </c>
      <c r="E476" s="14" t="s">
        <v>1109</v>
      </c>
      <c r="F476" s="14" t="s">
        <v>3998</v>
      </c>
      <c r="G476" s="14">
        <f>timingTable[[#This Row],[FRT_DEC]]-B475</f>
        <v>140</v>
      </c>
      <c r="H4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INFO]]))),H475)</f>
        <v>69</v>
      </c>
      <c r="I47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76" s="14">
        <f>HEX2DEC(RIGHT(timingTable[[#This Row],[FRT_HEX]],MIN(LEN(timingTable[[#This Row],[FRT_HEX]])-2,8)))</f>
        <v>1565829478</v>
      </c>
      <c r="K476" s="14" t="str">
        <f>IF(timingTable[[#This Row],['[TRACECODE']:.1]]=140,"afterTx","")</f>
        <v/>
      </c>
      <c r="L476" s="14" t="str">
        <f t="shared" si="77"/>
        <v/>
      </c>
      <c r="M476" s="14" t="str">
        <f>IF(AND(H476=H475,K475="afterTx",timingTable[[#This Row],['[TRACECODE']:.1]]=6),"dc","")</f>
        <v/>
      </c>
      <c r="N476" s="14" t="str">
        <f t="shared" si="78"/>
        <v/>
      </c>
      <c r="O476" s="14" t="str">
        <f>IF(timingTable[[#This Row],['[TRACECODE']:.1]]=141,"afterRx","")</f>
        <v>afterRx</v>
      </c>
      <c r="P476" s="14" t="str">
        <f t="shared" si="79"/>
        <v/>
      </c>
      <c r="Q476" s="14" t="str">
        <f t="shared" si="80"/>
        <v/>
      </c>
      <c r="R476" s="14" t="str">
        <f t="shared" si="81"/>
        <v/>
      </c>
      <c r="S476" s="14" t="str">
        <f t="shared" si="82"/>
        <v>EMPTY</v>
      </c>
      <c r="T476" s="14" t="str">
        <f t="shared" si="83"/>
        <v>EMPTY</v>
      </c>
      <c r="U476" s="14" t="str">
        <f t="shared" si="84"/>
        <v>EMPTY</v>
      </c>
      <c r="V476" s="14" t="str">
        <f t="shared" si="85"/>
        <v>EMPTY</v>
      </c>
      <c r="W476" s="14" t="str">
        <f>IF(L476="beforeTx",timingTable[[#This Row],[FRT32_val]]-timingTable[[#This Row],[FRT32_trace]],"EMPTY")</f>
        <v>EMPTY</v>
      </c>
      <c r="X476" s="14" t="str">
        <f t="shared" si="86"/>
        <v>EMPTY</v>
      </c>
      <c r="Y476" s="14" t="str">
        <f t="shared" si="87"/>
        <v>EMPTY</v>
      </c>
      <c r="Z476" s="14" t="str">
        <f>IF(AND(P476="beforeRx",O477="afterRx"),J477-timingTable[[#This Row],[FRT32_trace]],"EMPTY")</f>
        <v>EMPTY</v>
      </c>
      <c r="AA476" s="14" t="str">
        <f>IF(AND(timingTable[[#This Row],[txEnd]]="txEnd",Q480="rxStart"),I480-timingTable[[#This Row],[FRT32_val]],"EMPTY")</f>
        <v>EMPTY</v>
      </c>
    </row>
    <row r="477" spans="1:27" x14ac:dyDescent="0.25">
      <c r="A477" s="14" t="s">
        <v>3425</v>
      </c>
      <c r="B477">
        <v>1556343991796</v>
      </c>
      <c r="C477" s="14" t="s">
        <v>7627</v>
      </c>
      <c r="D477">
        <v>123</v>
      </c>
      <c r="E477" s="14" t="s">
        <v>7969</v>
      </c>
      <c r="F477" s="14" t="s">
        <v>7628</v>
      </c>
      <c r="G477" s="14">
        <f>timingTable[[#This Row],[FRT_DEC]]-B476</f>
        <v>1166</v>
      </c>
      <c r="H4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INFO]]))),H476)</f>
        <v>69</v>
      </c>
      <c r="I4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1565830344</v>
      </c>
      <c r="J477" s="14">
        <f>HEX2DEC(RIGHT(timingTable[[#This Row],[FRT_HEX]],MIN(LEN(timingTable[[#This Row],[FRT_HEX]])-2,8)))</f>
        <v>1565830644</v>
      </c>
      <c r="K477" s="14" t="str">
        <f>IF(timingTable[[#This Row],['[TRACECODE']:.1]]=140,"afterTx","")</f>
        <v/>
      </c>
      <c r="L477" s="14" t="str">
        <f t="shared" si="77"/>
        <v/>
      </c>
      <c r="M477" s="14" t="str">
        <f>IF(AND(H477=H476,K476="afterTx",timingTable[[#This Row],['[TRACECODE']:.1]]=6),"dc","")</f>
        <v/>
      </c>
      <c r="N477" s="14" t="str">
        <f t="shared" si="78"/>
        <v/>
      </c>
      <c r="O477" s="14" t="str">
        <f>IF(timingTable[[#This Row],['[TRACECODE']:.1]]=141,"afterRx","")</f>
        <v/>
      </c>
      <c r="P477" s="14" t="str">
        <f t="shared" si="79"/>
        <v/>
      </c>
      <c r="Q477" s="14" t="str">
        <f t="shared" si="80"/>
        <v>rxStart</v>
      </c>
      <c r="R477" s="14" t="str">
        <f t="shared" si="81"/>
        <v/>
      </c>
      <c r="S477" s="14" t="str">
        <f t="shared" si="82"/>
        <v>EMPTY</v>
      </c>
      <c r="T477" s="14" t="str">
        <f t="shared" si="83"/>
        <v>EMPTY</v>
      </c>
      <c r="U477" s="14" t="str">
        <f t="shared" si="84"/>
        <v>EMPTY</v>
      </c>
      <c r="V477" s="14" t="str">
        <f t="shared" si="85"/>
        <v>EMPTY</v>
      </c>
      <c r="W477" s="14" t="str">
        <f>IF(L477="beforeTx",timingTable[[#This Row],[FRT32_val]]-timingTable[[#This Row],[FRT32_trace]],"EMPTY")</f>
        <v>EMPTY</v>
      </c>
      <c r="X477" s="14" t="str">
        <f t="shared" si="86"/>
        <v>EMPTY</v>
      </c>
      <c r="Y477" s="14" t="str">
        <f t="shared" si="87"/>
        <v>EMPTY</v>
      </c>
      <c r="Z477" s="14" t="str">
        <f>IF(AND(P477="beforeRx",O478="afterRx"),J478-timingTable[[#This Row],[FRT32_trace]],"EMPTY")</f>
        <v>EMPTY</v>
      </c>
      <c r="AA477" s="14" t="str">
        <f>IF(AND(timingTable[[#This Row],[txEnd]]="txEnd",Q481="rxStart"),I481-timingTable[[#This Row],[FRT32_val]],"EMPTY")</f>
        <v>EMPTY</v>
      </c>
    </row>
    <row r="478" spans="1:27" x14ac:dyDescent="0.25">
      <c r="A478" s="14" t="s">
        <v>3426</v>
      </c>
      <c r="B478">
        <v>1556343991799</v>
      </c>
      <c r="C478" s="14" t="s">
        <v>7629</v>
      </c>
      <c r="D478">
        <v>123</v>
      </c>
      <c r="E478" s="14" t="s">
        <v>7969</v>
      </c>
      <c r="F478" s="14" t="s">
        <v>3982</v>
      </c>
      <c r="G478" s="14">
        <f>timingTable[[#This Row],[FRT_DEC]]-B477</f>
        <v>3</v>
      </c>
      <c r="H4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INFO]]))),H477)</f>
        <v>69</v>
      </c>
      <c r="I4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78" s="14">
        <f>HEX2DEC(RIGHT(timingTable[[#This Row],[FRT_HEX]],MIN(LEN(timingTable[[#This Row],[FRT_HEX]])-2,8)))</f>
        <v>1565830647</v>
      </c>
      <c r="K478" s="14" t="str">
        <f>IF(timingTable[[#This Row],['[TRACECODE']:.1]]=140,"afterTx","")</f>
        <v/>
      </c>
      <c r="L478" s="14" t="str">
        <f t="shared" si="77"/>
        <v/>
      </c>
      <c r="M478" s="14" t="str">
        <f>IF(AND(H478=H477,K477="afterTx",timingTable[[#This Row],['[TRACECODE']:.1]]=6),"dc","")</f>
        <v/>
      </c>
      <c r="N478" s="14" t="str">
        <f t="shared" si="78"/>
        <v/>
      </c>
      <c r="O478" s="14" t="str">
        <f>IF(timingTable[[#This Row],['[TRACECODE']:.1]]=141,"afterRx","")</f>
        <v/>
      </c>
      <c r="P478" s="14" t="str">
        <f t="shared" si="79"/>
        <v/>
      </c>
      <c r="Q478" s="14" t="str">
        <f t="shared" si="80"/>
        <v/>
      </c>
      <c r="R478" s="14" t="str">
        <f t="shared" si="81"/>
        <v/>
      </c>
      <c r="S478" s="14" t="str">
        <f t="shared" si="82"/>
        <v>EMPTY</v>
      </c>
      <c r="T478" s="14" t="str">
        <f t="shared" si="83"/>
        <v>EMPTY</v>
      </c>
      <c r="U478" s="14" t="str">
        <f t="shared" si="84"/>
        <v>EMPTY</v>
      </c>
      <c r="V478" s="14" t="str">
        <f t="shared" si="85"/>
        <v>EMPTY</v>
      </c>
      <c r="W478" s="14" t="str">
        <f>IF(L478="beforeTx",timingTable[[#This Row],[FRT32_val]]-timingTable[[#This Row],[FRT32_trace]],"EMPTY")</f>
        <v>EMPTY</v>
      </c>
      <c r="X478" s="14" t="str">
        <f t="shared" si="86"/>
        <v>EMPTY</v>
      </c>
      <c r="Y478" s="14" t="str">
        <f t="shared" si="87"/>
        <v>EMPTY</v>
      </c>
      <c r="Z478" s="14" t="str">
        <f>IF(AND(P478="beforeRx",O479="afterRx"),J479-timingTable[[#This Row],[FRT32_trace]],"EMPTY")</f>
        <v>EMPTY</v>
      </c>
      <c r="AA478" s="14" t="str">
        <f>IF(AND(timingTable[[#This Row],[txEnd]]="txEnd",Q482="rxStart"),I482-timingTable[[#This Row],[FRT32_val]],"EMPTY")</f>
        <v>EMPTY</v>
      </c>
    </row>
    <row r="479" spans="1:27" x14ac:dyDescent="0.25">
      <c r="A479" s="14" t="s">
        <v>3449</v>
      </c>
      <c r="B479">
        <v>1556343993243</v>
      </c>
      <c r="C479" s="14" t="s">
        <v>7653</v>
      </c>
      <c r="D479">
        <v>124</v>
      </c>
      <c r="E479" s="14" t="s">
        <v>7970</v>
      </c>
      <c r="F479" s="14" t="s">
        <v>7654</v>
      </c>
      <c r="G479" s="14">
        <f>timingTable[[#This Row],[FRT_DEC]]-B478</f>
        <v>1444</v>
      </c>
      <c r="H4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INFO]]))),H478)</f>
        <v>69</v>
      </c>
      <c r="I4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1565832025</v>
      </c>
      <c r="J479" s="14">
        <f>HEX2DEC(RIGHT(timingTable[[#This Row],[FRT_HEX]],MIN(LEN(timingTable[[#This Row],[FRT_HEX]])-2,8)))</f>
        <v>1565832091</v>
      </c>
      <c r="K479" s="14" t="str">
        <f>IF(timingTable[[#This Row],['[TRACECODE']:.1]]=140,"afterTx","")</f>
        <v/>
      </c>
      <c r="L479" s="14" t="str">
        <f t="shared" si="77"/>
        <v/>
      </c>
      <c r="M479" s="14" t="str">
        <f>IF(AND(H479=H478,K478="afterTx",timingTable[[#This Row],['[TRACECODE']:.1]]=6),"dc","")</f>
        <v/>
      </c>
      <c r="N479" s="14" t="str">
        <f t="shared" si="78"/>
        <v/>
      </c>
      <c r="O479" s="14" t="str">
        <f>IF(timingTable[[#This Row],['[TRACECODE']:.1]]=141,"afterRx","")</f>
        <v/>
      </c>
      <c r="P479" s="14" t="str">
        <f t="shared" si="79"/>
        <v/>
      </c>
      <c r="Q479" s="14" t="str">
        <f t="shared" si="80"/>
        <v/>
      </c>
      <c r="R479" s="14" t="str">
        <f t="shared" si="81"/>
        <v>rxEnd</v>
      </c>
      <c r="S479" s="14" t="str">
        <f t="shared" si="82"/>
        <v>EMPTY</v>
      </c>
      <c r="T479" s="14" t="str">
        <f t="shared" si="83"/>
        <v>EMPTY</v>
      </c>
      <c r="U479" s="14">
        <f t="shared" si="84"/>
        <v>1000</v>
      </c>
      <c r="V479" s="14">
        <f t="shared" si="85"/>
        <v>1718</v>
      </c>
      <c r="W479" s="14" t="str">
        <f>IF(L479="beforeTx",timingTable[[#This Row],[FRT32_val]]-timingTable[[#This Row],[FRT32_trace]],"EMPTY")</f>
        <v>EMPTY</v>
      </c>
      <c r="X479" s="14" t="str">
        <f t="shared" si="86"/>
        <v>EMPTY</v>
      </c>
      <c r="Y479" s="14">
        <f t="shared" si="87"/>
        <v>213</v>
      </c>
      <c r="Z479" s="14" t="str">
        <f>IF(AND(P479="beforeRx",O480="afterRx"),J480-timingTable[[#This Row],[FRT32_trace]],"EMPTY")</f>
        <v>EMPTY</v>
      </c>
      <c r="AA479" s="14" t="str">
        <f>IF(AND(timingTable[[#This Row],[txEnd]]="txEnd",Q483="rxStart"),I483-timingTable[[#This Row],[FRT32_val]],"EMPTY")</f>
        <v>EMPTY</v>
      </c>
    </row>
    <row r="480" spans="1:27" x14ac:dyDescent="0.25">
      <c r="A480" s="14" t="s">
        <v>3450</v>
      </c>
      <c r="B480">
        <v>1556343993247</v>
      </c>
      <c r="C480" s="14" t="s">
        <v>7655</v>
      </c>
      <c r="D480">
        <v>124</v>
      </c>
      <c r="E480" s="14" t="s">
        <v>7970</v>
      </c>
      <c r="F480" s="14" t="s">
        <v>3983</v>
      </c>
      <c r="G480" s="14">
        <f>timingTable[[#This Row],[FRT_DEC]]-B479</f>
        <v>4</v>
      </c>
      <c r="H4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INFO]]))),H479)</f>
        <v>69</v>
      </c>
      <c r="I4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80" s="14">
        <f>HEX2DEC(RIGHT(timingTable[[#This Row],[FRT_HEX]],MIN(LEN(timingTable[[#This Row],[FRT_HEX]])-2,8)))</f>
        <v>1565832095</v>
      </c>
      <c r="K480" s="14" t="str">
        <f>IF(timingTable[[#This Row],['[TRACECODE']:.1]]=140,"afterTx","")</f>
        <v/>
      </c>
      <c r="L480" s="14" t="str">
        <f t="shared" si="77"/>
        <v/>
      </c>
      <c r="M480" s="14" t="str">
        <f>IF(AND(H480=H479,K479="afterTx",timingTable[[#This Row],['[TRACECODE']:.1]]=6),"dc","")</f>
        <v/>
      </c>
      <c r="N480" s="14" t="str">
        <f t="shared" si="78"/>
        <v/>
      </c>
      <c r="O480" s="14" t="str">
        <f>IF(timingTable[[#This Row],['[TRACECODE']:.1]]=141,"afterRx","")</f>
        <v/>
      </c>
      <c r="P480" s="14" t="str">
        <f t="shared" si="79"/>
        <v/>
      </c>
      <c r="Q480" s="14" t="str">
        <f t="shared" si="80"/>
        <v/>
      </c>
      <c r="R480" s="14" t="str">
        <f t="shared" si="81"/>
        <v/>
      </c>
      <c r="S480" s="14" t="str">
        <f t="shared" si="82"/>
        <v>EMPTY</v>
      </c>
      <c r="T480" s="14" t="str">
        <f t="shared" si="83"/>
        <v>EMPTY</v>
      </c>
      <c r="U480" s="14" t="str">
        <f t="shared" si="84"/>
        <v>EMPTY</v>
      </c>
      <c r="V480" s="14" t="str">
        <f t="shared" si="85"/>
        <v>EMPTY</v>
      </c>
      <c r="W480" s="14" t="str">
        <f>IF(L480="beforeTx",timingTable[[#This Row],[FRT32_val]]-timingTable[[#This Row],[FRT32_trace]],"EMPTY")</f>
        <v>EMPTY</v>
      </c>
      <c r="X480" s="14" t="str">
        <f t="shared" si="86"/>
        <v>EMPTY</v>
      </c>
      <c r="Y480" s="14" t="str">
        <f t="shared" si="87"/>
        <v>EMPTY</v>
      </c>
      <c r="Z480" s="14" t="str">
        <f>IF(AND(P480="beforeRx",O481="afterRx"),J481-timingTable[[#This Row],[FRT32_trace]],"EMPTY")</f>
        <v>EMPTY</v>
      </c>
      <c r="AA480" s="14" t="str">
        <f>IF(AND(timingTable[[#This Row],[txEnd]]="txEnd",Q484="rxStart"),I484-timingTable[[#This Row],[FRT32_val]],"EMPTY")</f>
        <v>EMPTY</v>
      </c>
    </row>
    <row r="481" spans="1:27" x14ac:dyDescent="0.25">
      <c r="A481" s="14" t="s">
        <v>3460</v>
      </c>
      <c r="B481">
        <v>1556343993390</v>
      </c>
      <c r="C481" s="14" t="s">
        <v>7666</v>
      </c>
      <c r="D481">
        <v>129</v>
      </c>
      <c r="E481" s="14" t="s">
        <v>3734</v>
      </c>
      <c r="F481" s="14" t="s">
        <v>7667</v>
      </c>
      <c r="G481" s="14">
        <f>timingTable[[#This Row],[FRT_DEC]]-B480</f>
        <v>143</v>
      </c>
      <c r="H4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INFO]]))),H480)</f>
        <v>69</v>
      </c>
      <c r="I4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1565833025</v>
      </c>
      <c r="J481" s="14">
        <f>HEX2DEC(RIGHT(timingTable[[#This Row],[FRT_HEX]],MIN(LEN(timingTable[[#This Row],[FRT_HEX]])-2,8)))</f>
        <v>1565832238</v>
      </c>
      <c r="K481" s="14" t="str">
        <f>IF(timingTable[[#This Row],['[TRACECODE']:.1]]=140,"afterTx","")</f>
        <v/>
      </c>
      <c r="L481" s="14" t="str">
        <f t="shared" si="77"/>
        <v>beforeTx</v>
      </c>
      <c r="M481" s="14" t="str">
        <f>IF(AND(H481=H480,K480="afterTx",timingTable[[#This Row],['[TRACECODE']:.1]]=6),"dc","")</f>
        <v/>
      </c>
      <c r="N481" s="14" t="str">
        <f t="shared" si="78"/>
        <v/>
      </c>
      <c r="O481" s="14" t="str">
        <f>IF(timingTable[[#This Row],['[TRACECODE']:.1]]=141,"afterRx","")</f>
        <v/>
      </c>
      <c r="P481" s="14" t="str">
        <f t="shared" si="79"/>
        <v/>
      </c>
      <c r="Q481" s="14" t="str">
        <f t="shared" si="80"/>
        <v/>
      </c>
      <c r="R481" s="14" t="str">
        <f t="shared" si="81"/>
        <v/>
      </c>
      <c r="S481" s="14">
        <f t="shared" si="82"/>
        <v>718</v>
      </c>
      <c r="T481" s="14" t="str">
        <f t="shared" si="83"/>
        <v>EMPTY</v>
      </c>
      <c r="U481" s="14" t="str">
        <f t="shared" si="84"/>
        <v>EMPTY</v>
      </c>
      <c r="V481" s="14" t="str">
        <f t="shared" si="85"/>
        <v>EMPTY</v>
      </c>
      <c r="W481" s="14">
        <f>IF(L481="beforeTx",timingTable[[#This Row],[FRT32_val]]-timingTable[[#This Row],[FRT32_trace]],"EMPTY")</f>
        <v>787</v>
      </c>
      <c r="X481" s="14">
        <f t="shared" si="86"/>
        <v>805</v>
      </c>
      <c r="Y481" s="14" t="str">
        <f t="shared" si="87"/>
        <v>EMPTY</v>
      </c>
      <c r="Z481" s="14" t="str">
        <f>IF(AND(P481="beforeRx",O482="afterRx"),J482-timingTable[[#This Row],[FRT32_trace]],"EMPTY")</f>
        <v>EMPTY</v>
      </c>
      <c r="AA481" s="14" t="str">
        <f>IF(AND(timingTable[[#This Row],[txEnd]]="txEnd",Q485="rxStart"),I485-timingTable[[#This Row],[FRT32_val]],"EMPTY")</f>
        <v>EMPTY</v>
      </c>
    </row>
    <row r="482" spans="1:27" x14ac:dyDescent="0.25">
      <c r="A482" s="14" t="s">
        <v>3461</v>
      </c>
      <c r="B482">
        <v>1556343993393</v>
      </c>
      <c r="C482" s="14" t="s">
        <v>7668</v>
      </c>
      <c r="D482">
        <v>129</v>
      </c>
      <c r="E482" s="14" t="s">
        <v>3734</v>
      </c>
      <c r="F482" s="14" t="s">
        <v>3986</v>
      </c>
      <c r="G482" s="14">
        <f>timingTable[[#This Row],[FRT_DEC]]-B481</f>
        <v>3</v>
      </c>
      <c r="H4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INFO]]))),H481)</f>
        <v>69</v>
      </c>
      <c r="I4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82" s="14">
        <f>HEX2DEC(RIGHT(timingTable[[#This Row],[FRT_HEX]],MIN(LEN(timingTable[[#This Row],[FRT_HEX]])-2,8)))</f>
        <v>1565832241</v>
      </c>
      <c r="K482" s="14" t="str">
        <f>IF(timingTable[[#This Row],['[TRACECODE']:.1]]=140,"afterTx","")</f>
        <v/>
      </c>
      <c r="L482" s="14" t="str">
        <f t="shared" si="77"/>
        <v/>
      </c>
      <c r="M482" s="14" t="str">
        <f>IF(AND(H482=H481,K481="afterTx",timingTable[[#This Row],['[TRACECODE']:.1]]=6),"dc","")</f>
        <v/>
      </c>
      <c r="N482" s="14" t="str">
        <f t="shared" si="78"/>
        <v/>
      </c>
      <c r="O482" s="14" t="str">
        <f>IF(timingTable[[#This Row],['[TRACECODE']:.1]]=141,"afterRx","")</f>
        <v/>
      </c>
      <c r="P482" s="14" t="str">
        <f t="shared" si="79"/>
        <v/>
      </c>
      <c r="Q482" s="14" t="str">
        <f t="shared" si="80"/>
        <v/>
      </c>
      <c r="R482" s="14" t="str">
        <f t="shared" si="81"/>
        <v/>
      </c>
      <c r="S482" s="14" t="str">
        <f t="shared" si="82"/>
        <v>EMPTY</v>
      </c>
      <c r="T482" s="14" t="str">
        <f t="shared" si="83"/>
        <v>EMPTY</v>
      </c>
      <c r="U482" s="14" t="str">
        <f t="shared" si="84"/>
        <v>EMPTY</v>
      </c>
      <c r="V482" s="14" t="str">
        <f t="shared" si="85"/>
        <v>EMPTY</v>
      </c>
      <c r="W482" s="14" t="str">
        <f>IF(L482="beforeTx",timingTable[[#This Row],[FRT32_val]]-timingTable[[#This Row],[FRT32_trace]],"EMPTY")</f>
        <v>EMPTY</v>
      </c>
      <c r="X482" s="14" t="str">
        <f t="shared" si="86"/>
        <v>EMPTY</v>
      </c>
      <c r="Y482" s="14" t="str">
        <f t="shared" si="87"/>
        <v>EMPTY</v>
      </c>
      <c r="Z482" s="14" t="str">
        <f>IF(AND(P482="beforeRx",O483="afterRx"),J483-timingTable[[#This Row],[FRT32_trace]],"EMPTY")</f>
        <v>EMPTY</v>
      </c>
      <c r="AA482" s="14" t="str">
        <f>IF(AND(timingTable[[#This Row],[txEnd]]="txEnd",Q486="rxStart"),I486-timingTable[[#This Row],[FRT32_val]],"EMPTY")</f>
        <v>EMPTY</v>
      </c>
    </row>
    <row r="483" spans="1:27" x14ac:dyDescent="0.25">
      <c r="A483" s="14" t="s">
        <v>3462</v>
      </c>
      <c r="B483">
        <v>1556343994195</v>
      </c>
      <c r="C483" s="14" t="s">
        <v>7669</v>
      </c>
      <c r="D483">
        <v>140</v>
      </c>
      <c r="E483" s="14" t="s">
        <v>1107</v>
      </c>
      <c r="F483" s="14" t="s">
        <v>3999</v>
      </c>
      <c r="G483" s="14">
        <f>timingTable[[#This Row],[FRT_DEC]]-B482</f>
        <v>802</v>
      </c>
      <c r="H4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INFO]]))),H482)</f>
        <v>69</v>
      </c>
      <c r="I48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83" s="14">
        <f>HEX2DEC(RIGHT(timingTable[[#This Row],[FRT_HEX]],MIN(LEN(timingTable[[#This Row],[FRT_HEX]])-2,8)))</f>
        <v>1565833043</v>
      </c>
      <c r="K483" s="14" t="str">
        <f>IF(timingTable[[#This Row],['[TRACECODE']:.1]]=140,"afterTx","")</f>
        <v>afterTx</v>
      </c>
      <c r="L483" s="14" t="str">
        <f t="shared" si="77"/>
        <v/>
      </c>
      <c r="M483" s="14" t="str">
        <f>IF(AND(H483=H482,K482="afterTx",timingTable[[#This Row],['[TRACECODE']:.1]]=6),"dc","")</f>
        <v/>
      </c>
      <c r="N483" s="14" t="str">
        <f t="shared" si="78"/>
        <v/>
      </c>
      <c r="O483" s="14" t="str">
        <f>IF(timingTable[[#This Row],['[TRACECODE']:.1]]=141,"afterRx","")</f>
        <v/>
      </c>
      <c r="P483" s="14" t="str">
        <f t="shared" si="79"/>
        <v/>
      </c>
      <c r="Q483" s="14" t="str">
        <f t="shared" si="80"/>
        <v/>
      </c>
      <c r="R483" s="14" t="str">
        <f t="shared" si="81"/>
        <v/>
      </c>
      <c r="S483" s="14" t="str">
        <f t="shared" si="82"/>
        <v>EMPTY</v>
      </c>
      <c r="T483" s="14" t="str">
        <f t="shared" si="83"/>
        <v>EMPTY</v>
      </c>
      <c r="U483" s="14" t="str">
        <f t="shared" si="84"/>
        <v>EMPTY</v>
      </c>
      <c r="V483" s="14" t="str">
        <f t="shared" si="85"/>
        <v>EMPTY</v>
      </c>
      <c r="W483" s="14" t="str">
        <f>IF(L483="beforeTx",timingTable[[#This Row],[FRT32_val]]-timingTable[[#This Row],[FRT32_trace]],"EMPTY")</f>
        <v>EMPTY</v>
      </c>
      <c r="X483" s="14" t="str">
        <f t="shared" si="86"/>
        <v>EMPTY</v>
      </c>
      <c r="Y483" s="14" t="str">
        <f t="shared" si="87"/>
        <v>EMPTY</v>
      </c>
      <c r="Z483" s="14" t="str">
        <f>IF(AND(P483="beforeRx",O484="afterRx"),J484-timingTable[[#This Row],[FRT32_trace]],"EMPTY")</f>
        <v>EMPTY</v>
      </c>
      <c r="AA483" s="14" t="str">
        <f>IF(AND(timingTable[[#This Row],[txEnd]]="txEnd",Q487="rxStart"),I487-timingTable[[#This Row],[FRT32_val]],"EMPTY")</f>
        <v>EMPTY</v>
      </c>
    </row>
    <row r="484" spans="1:27" x14ac:dyDescent="0.25">
      <c r="A484" s="14" t="s">
        <v>3474</v>
      </c>
      <c r="B484">
        <v>1556344007605</v>
      </c>
      <c r="C484" s="14" t="s">
        <v>7681</v>
      </c>
      <c r="D484">
        <v>6</v>
      </c>
      <c r="E484" s="14" t="s">
        <v>1108</v>
      </c>
      <c r="F484" s="14" t="s">
        <v>7682</v>
      </c>
      <c r="G484" s="14">
        <f>timingTable[[#This Row],[FRT_DEC]]-B483</f>
        <v>13410</v>
      </c>
      <c r="H4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INFO]]))),H483)</f>
        <v>69</v>
      </c>
      <c r="I4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1565833743</v>
      </c>
      <c r="J484" s="14">
        <f>HEX2DEC(RIGHT(timingTable[[#This Row],[FRT_HEX]],MIN(LEN(timingTable[[#This Row],[FRT_HEX]])-2,8)))</f>
        <v>1565846453</v>
      </c>
      <c r="K484" s="14" t="str">
        <f>IF(timingTable[[#This Row],['[TRACECODE']:.1]]=140,"afterTx","")</f>
        <v/>
      </c>
      <c r="L484" s="14" t="str">
        <f t="shared" si="77"/>
        <v/>
      </c>
      <c r="M484" s="14" t="str">
        <f>IF(AND(H484=H483,K483="afterTx",timingTable[[#This Row],['[TRACECODE']:.1]]=6),"dc","")</f>
        <v>dc</v>
      </c>
      <c r="N484" s="14" t="str">
        <f t="shared" si="78"/>
        <v/>
      </c>
      <c r="O484" s="14" t="str">
        <f>IF(timingTable[[#This Row],['[TRACECODE']:.1]]=141,"afterRx","")</f>
        <v/>
      </c>
      <c r="P484" s="14" t="str">
        <f t="shared" si="79"/>
        <v/>
      </c>
      <c r="Q484" s="14" t="str">
        <f t="shared" si="80"/>
        <v/>
      </c>
      <c r="R484" s="14" t="str">
        <f t="shared" si="81"/>
        <v/>
      </c>
      <c r="S484" s="14" t="str">
        <f t="shared" si="82"/>
        <v>EMPTY</v>
      </c>
      <c r="T484" s="14" t="str">
        <f t="shared" si="83"/>
        <v>EMPTY</v>
      </c>
      <c r="U484" s="14" t="str">
        <f t="shared" si="84"/>
        <v>EMPTY</v>
      </c>
      <c r="V484" s="14" t="str">
        <f t="shared" si="85"/>
        <v>EMPTY</v>
      </c>
      <c r="W484" s="14" t="str">
        <f>IF(L484="beforeTx",timingTable[[#This Row],[FRT32_val]]-timingTable[[#This Row],[FRT32_trace]],"EMPTY")</f>
        <v>EMPTY</v>
      </c>
      <c r="X484" s="14" t="str">
        <f t="shared" si="86"/>
        <v>EMPTY</v>
      </c>
      <c r="Y484" s="14" t="str">
        <f t="shared" si="87"/>
        <v>EMPTY</v>
      </c>
      <c r="Z484" s="14" t="str">
        <f>IF(AND(P484="beforeRx",O485="afterRx"),J485-timingTable[[#This Row],[FRT32_trace]],"EMPTY")</f>
        <v>EMPTY</v>
      </c>
      <c r="AA484" s="14" t="str">
        <f>IF(AND(timingTable[[#This Row],[txEnd]]="txEnd",Q488="rxStart"),I488-timingTable[[#This Row],[FRT32_val]],"EMPTY")</f>
        <v>EMPTY</v>
      </c>
    </row>
    <row r="485" spans="1:27" x14ac:dyDescent="0.25">
      <c r="A485" s="14" t="s">
        <v>3475</v>
      </c>
      <c r="B485">
        <v>1556344007607</v>
      </c>
      <c r="C485" s="14" t="s">
        <v>7683</v>
      </c>
      <c r="D485">
        <v>6</v>
      </c>
      <c r="E485" s="14" t="s">
        <v>1108</v>
      </c>
      <c r="F485" s="14" t="s">
        <v>3987</v>
      </c>
      <c r="G485" s="14">
        <f>timingTable[[#This Row],[FRT_DEC]]-B484</f>
        <v>2</v>
      </c>
      <c r="H4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INFO]]))),H484)</f>
        <v>69</v>
      </c>
      <c r="I4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85" s="14">
        <f>HEX2DEC(RIGHT(timingTable[[#This Row],[FRT_HEX]],MIN(LEN(timingTable[[#This Row],[FRT_HEX]])-2,8)))</f>
        <v>1565846455</v>
      </c>
      <c r="K485" s="14" t="str">
        <f>IF(timingTable[[#This Row],['[TRACECODE']:.1]]=140,"afterTx","")</f>
        <v/>
      </c>
      <c r="L485" s="14" t="str">
        <f t="shared" si="77"/>
        <v/>
      </c>
      <c r="M485" s="14" t="str">
        <f>IF(AND(H485=H484,K484="afterTx",timingTable[[#This Row],['[TRACECODE']:.1]]=6),"dc","")</f>
        <v/>
      </c>
      <c r="N485" s="14" t="str">
        <f t="shared" si="78"/>
        <v/>
      </c>
      <c r="O485" s="14" t="str">
        <f>IF(timingTable[[#This Row],['[TRACECODE']:.1]]=141,"afterRx","")</f>
        <v/>
      </c>
      <c r="P485" s="14" t="str">
        <f t="shared" si="79"/>
        <v/>
      </c>
      <c r="Q485" s="14" t="str">
        <f t="shared" si="80"/>
        <v/>
      </c>
      <c r="R485" s="14" t="str">
        <f t="shared" si="81"/>
        <v/>
      </c>
      <c r="S485" s="14" t="str">
        <f t="shared" si="82"/>
        <v>EMPTY</v>
      </c>
      <c r="T485" s="14" t="str">
        <f t="shared" si="83"/>
        <v>EMPTY</v>
      </c>
      <c r="U485" s="14" t="str">
        <f t="shared" si="84"/>
        <v>EMPTY</v>
      </c>
      <c r="V485" s="14" t="str">
        <f t="shared" si="85"/>
        <v>EMPTY</v>
      </c>
      <c r="W485" s="14" t="str">
        <f>IF(L485="beforeTx",timingTable[[#This Row],[FRT32_val]]-timingTable[[#This Row],[FRT32_trace]],"EMPTY")</f>
        <v>EMPTY</v>
      </c>
      <c r="X485" s="14" t="str">
        <f t="shared" si="86"/>
        <v>EMPTY</v>
      </c>
      <c r="Y485" s="14" t="str">
        <f t="shared" si="87"/>
        <v>EMPTY</v>
      </c>
      <c r="Z485" s="14" t="str">
        <f>IF(AND(P485="beforeRx",O486="afterRx"),J486-timingTable[[#This Row],[FRT32_trace]],"EMPTY")</f>
        <v>EMPTY</v>
      </c>
      <c r="AA485" s="14" t="str">
        <f>IF(AND(timingTable[[#This Row],[txEnd]]="txEnd",Q489="rxStart"),I489-timingTable[[#This Row],[FRT32_val]],"EMPTY")</f>
        <v>EMPTY</v>
      </c>
    </row>
    <row r="486" spans="1:27" x14ac:dyDescent="0.25">
      <c r="A486" s="14" t="s">
        <v>3476</v>
      </c>
      <c r="B486">
        <v>1556344007610</v>
      </c>
      <c r="C486" s="14" t="s">
        <v>7684</v>
      </c>
      <c r="D486">
        <v>122</v>
      </c>
      <c r="E486" s="14" t="s">
        <v>7968</v>
      </c>
      <c r="F486" s="14" t="s">
        <v>7685</v>
      </c>
      <c r="G486" s="14">
        <f>timingTable[[#This Row],[FRT_DEC]]-B485</f>
        <v>3</v>
      </c>
      <c r="H4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INFO]]))),H485)</f>
        <v>69</v>
      </c>
      <c r="I4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1565846396</v>
      </c>
      <c r="J486" s="14">
        <f>HEX2DEC(RIGHT(timingTable[[#This Row],[FRT_HEX]],MIN(LEN(timingTable[[#This Row],[FRT_HEX]])-2,8)))</f>
        <v>1565846458</v>
      </c>
      <c r="K486" s="14" t="str">
        <f>IF(timingTable[[#This Row],['[TRACECODE']:.1]]=140,"afterTx","")</f>
        <v/>
      </c>
      <c r="L486" s="14" t="str">
        <f t="shared" si="77"/>
        <v/>
      </c>
      <c r="M486" s="14" t="str">
        <f>IF(AND(H486=H485,K485="afterTx",timingTable[[#This Row],['[TRACECODE']:.1]]=6),"dc","")</f>
        <v/>
      </c>
      <c r="N486" s="14" t="str">
        <f t="shared" si="78"/>
        <v>txEnd</v>
      </c>
      <c r="O486" s="14" t="str">
        <f>IF(timingTable[[#This Row],['[TRACECODE']:.1]]=141,"afterRx","")</f>
        <v/>
      </c>
      <c r="P486" s="14" t="str">
        <f t="shared" si="79"/>
        <v/>
      </c>
      <c r="Q486" s="14" t="str">
        <f t="shared" si="80"/>
        <v/>
      </c>
      <c r="R486" s="14" t="str">
        <f t="shared" si="81"/>
        <v/>
      </c>
      <c r="S486" s="14" t="str">
        <f t="shared" si="82"/>
        <v>EMPTY</v>
      </c>
      <c r="T486" s="14">
        <f t="shared" si="83"/>
        <v>555</v>
      </c>
      <c r="U486" s="14" t="str">
        <f t="shared" si="84"/>
        <v>EMPTY</v>
      </c>
      <c r="V486" s="14" t="str">
        <f t="shared" si="85"/>
        <v>EMPTY</v>
      </c>
      <c r="W486" s="14" t="str">
        <f>IF(L486="beforeTx",timingTable[[#This Row],[FRT32_val]]-timingTable[[#This Row],[FRT32_trace]],"EMPTY")</f>
        <v>EMPTY</v>
      </c>
      <c r="X486" s="14" t="str">
        <f t="shared" si="86"/>
        <v>EMPTY</v>
      </c>
      <c r="Y486" s="14" t="str">
        <f t="shared" si="87"/>
        <v>EMPTY</v>
      </c>
      <c r="Z486" s="14" t="str">
        <f>IF(AND(P486="beforeRx",O487="afterRx"),J487-timingTable[[#This Row],[FRT32_trace]],"EMPTY")</f>
        <v>EMPTY</v>
      </c>
      <c r="AA486" s="14">
        <f>IF(AND(timingTable[[#This Row],[txEnd]]="txEnd",Q490="rxStart"),I490-timingTable[[#This Row],[FRT32_val]],"EMPTY")</f>
        <v>1689</v>
      </c>
    </row>
    <row r="487" spans="1:27" x14ac:dyDescent="0.25">
      <c r="A487" s="14" t="s">
        <v>3477</v>
      </c>
      <c r="B487">
        <v>1556344007612</v>
      </c>
      <c r="C487" s="14" t="s">
        <v>7686</v>
      </c>
      <c r="D487">
        <v>122</v>
      </c>
      <c r="E487" s="14" t="s">
        <v>7968</v>
      </c>
      <c r="F487" s="14" t="s">
        <v>3988</v>
      </c>
      <c r="G487" s="14">
        <f>timingTable[[#This Row],[FRT_DEC]]-B486</f>
        <v>2</v>
      </c>
      <c r="H4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INFO]]))),H486)</f>
        <v>69</v>
      </c>
      <c r="I4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87" s="14">
        <f>HEX2DEC(RIGHT(timingTable[[#This Row],[FRT_HEX]],MIN(LEN(timingTable[[#This Row],[FRT_HEX]])-2,8)))</f>
        <v>1565846460</v>
      </c>
      <c r="K487" s="14" t="str">
        <f>IF(timingTable[[#This Row],['[TRACECODE']:.1]]=140,"afterTx","")</f>
        <v/>
      </c>
      <c r="L487" s="14" t="str">
        <f t="shared" si="77"/>
        <v/>
      </c>
      <c r="M487" s="14" t="str">
        <f>IF(AND(H487=H486,K486="afterTx",timingTable[[#This Row],['[TRACECODE']:.1]]=6),"dc","")</f>
        <v/>
      </c>
      <c r="N487" s="14" t="str">
        <f t="shared" si="78"/>
        <v/>
      </c>
      <c r="O487" s="14" t="str">
        <f>IF(timingTable[[#This Row],['[TRACECODE']:.1]]=141,"afterRx","")</f>
        <v/>
      </c>
      <c r="P487" s="14" t="str">
        <f t="shared" si="79"/>
        <v/>
      </c>
      <c r="Q487" s="14" t="str">
        <f t="shared" si="80"/>
        <v/>
      </c>
      <c r="R487" s="14" t="str">
        <f t="shared" si="81"/>
        <v/>
      </c>
      <c r="S487" s="14" t="str">
        <f t="shared" si="82"/>
        <v>EMPTY</v>
      </c>
      <c r="T487" s="14" t="str">
        <f t="shared" si="83"/>
        <v>EMPTY</v>
      </c>
      <c r="U487" s="14" t="str">
        <f t="shared" si="84"/>
        <v>EMPTY</v>
      </c>
      <c r="V487" s="14" t="str">
        <f t="shared" si="85"/>
        <v>EMPTY</v>
      </c>
      <c r="W487" s="14" t="str">
        <f>IF(L487="beforeTx",timingTable[[#This Row],[FRT32_val]]-timingTable[[#This Row],[FRT32_trace]],"EMPTY")</f>
        <v>EMPTY</v>
      </c>
      <c r="X487" s="14" t="str">
        <f t="shared" si="86"/>
        <v>EMPTY</v>
      </c>
      <c r="Y487" s="14" t="str">
        <f t="shared" si="87"/>
        <v>EMPTY</v>
      </c>
      <c r="Z487" s="14" t="str">
        <f>IF(AND(P487="beforeRx",O488="afterRx"),J488-timingTable[[#This Row],[FRT32_trace]],"EMPTY")</f>
        <v>EMPTY</v>
      </c>
      <c r="AA487" s="14" t="str">
        <f>IF(AND(timingTable[[#This Row],[txEnd]]="txEnd",Q491="rxStart"),I491-timingTable[[#This Row],[FRT32_val]],"EMPTY")</f>
        <v>EMPTY</v>
      </c>
    </row>
    <row r="488" spans="1:27" x14ac:dyDescent="0.25">
      <c r="A488" s="14" t="s">
        <v>3487</v>
      </c>
      <c r="B488">
        <v>1556344008086</v>
      </c>
      <c r="C488" s="14" t="s">
        <v>7697</v>
      </c>
      <c r="D488">
        <v>130</v>
      </c>
      <c r="E488" s="14" t="s">
        <v>3735</v>
      </c>
      <c r="F488" s="14" t="s">
        <v>3997</v>
      </c>
      <c r="G488" s="14">
        <f>timingTable[[#This Row],[FRT_DEC]]-B487</f>
        <v>474</v>
      </c>
      <c r="H4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INFO]]))),H487)</f>
        <v>69</v>
      </c>
      <c r="I4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393217</v>
      </c>
      <c r="J488" s="14">
        <f>HEX2DEC(RIGHT(timingTable[[#This Row],[FRT_HEX]],MIN(LEN(timingTable[[#This Row],[FRT_HEX]])-2,8)))</f>
        <v>1565846934</v>
      </c>
      <c r="K488" s="14" t="str">
        <f>IF(timingTable[[#This Row],['[TRACECODE']:.1]]=140,"afterTx","")</f>
        <v/>
      </c>
      <c r="L488" s="14" t="str">
        <f t="shared" si="77"/>
        <v/>
      </c>
      <c r="M488" s="14" t="str">
        <f>IF(AND(H488=H487,K487="afterTx",timingTable[[#This Row],['[TRACECODE']:.1]]=6),"dc","")</f>
        <v/>
      </c>
      <c r="N488" s="14" t="str">
        <f t="shared" si="78"/>
        <v/>
      </c>
      <c r="O488" s="14" t="str">
        <f>IF(timingTable[[#This Row],['[TRACECODE']:.1]]=141,"afterRx","")</f>
        <v/>
      </c>
      <c r="P488" s="14" t="str">
        <f t="shared" si="79"/>
        <v>beforeRx</v>
      </c>
      <c r="Q488" s="14" t="str">
        <f t="shared" si="80"/>
        <v/>
      </c>
      <c r="R488" s="14" t="str">
        <f t="shared" si="81"/>
        <v/>
      </c>
      <c r="S488" s="14" t="str">
        <f t="shared" si="82"/>
        <v>EMPTY</v>
      </c>
      <c r="T488" s="14" t="str">
        <f t="shared" si="83"/>
        <v>EMPTY</v>
      </c>
      <c r="U488" s="14" t="str">
        <f t="shared" si="84"/>
        <v>EMPTY</v>
      </c>
      <c r="V488" s="14" t="str">
        <f t="shared" si="85"/>
        <v>EMPTY</v>
      </c>
      <c r="W488" s="14" t="str">
        <f>IF(L488="beforeTx",timingTable[[#This Row],[FRT32_val]]-timingTable[[#This Row],[FRT32_trace]],"EMPTY")</f>
        <v>EMPTY</v>
      </c>
      <c r="X488" s="14" t="str">
        <f t="shared" si="86"/>
        <v>EMPTY</v>
      </c>
      <c r="Y488" s="14" t="str">
        <f t="shared" si="87"/>
        <v>EMPTY</v>
      </c>
      <c r="Z488" s="14">
        <f>IF(AND(P488="beforeRx",O489="afterRx"),J489-timingTable[[#This Row],[FRT32_trace]],"EMPTY")</f>
        <v>17</v>
      </c>
      <c r="AA488" s="14" t="str">
        <f>IF(AND(timingTable[[#This Row],[txEnd]]="txEnd",Q492="rxStart"),I492-timingTable[[#This Row],[FRT32_val]],"EMPTY")</f>
        <v>EMPTY</v>
      </c>
    </row>
    <row r="489" spans="1:27" x14ac:dyDescent="0.25">
      <c r="A489" s="14" t="s">
        <v>3488</v>
      </c>
      <c r="B489">
        <v>1556344008103</v>
      </c>
      <c r="C489" s="14" t="s">
        <v>7698</v>
      </c>
      <c r="D489">
        <v>141</v>
      </c>
      <c r="E489" s="14" t="s">
        <v>1109</v>
      </c>
      <c r="F489" s="14" t="s">
        <v>3998</v>
      </c>
      <c r="G489" s="14">
        <f>timingTable[[#This Row],[FRT_DEC]]-B488</f>
        <v>17</v>
      </c>
      <c r="H4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INFO]]))),H488)</f>
        <v>69</v>
      </c>
      <c r="I48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89" s="14">
        <f>HEX2DEC(RIGHT(timingTable[[#This Row],[FRT_HEX]],MIN(LEN(timingTable[[#This Row],[FRT_HEX]])-2,8)))</f>
        <v>1565846951</v>
      </c>
      <c r="K489" s="14" t="str">
        <f>IF(timingTable[[#This Row],['[TRACECODE']:.1]]=140,"afterTx","")</f>
        <v/>
      </c>
      <c r="L489" s="14" t="str">
        <f t="shared" si="77"/>
        <v/>
      </c>
      <c r="M489" s="14" t="str">
        <f>IF(AND(H489=H488,K488="afterTx",timingTable[[#This Row],['[TRACECODE']:.1]]=6),"dc","")</f>
        <v/>
      </c>
      <c r="N489" s="14" t="str">
        <f t="shared" si="78"/>
        <v/>
      </c>
      <c r="O489" s="14" t="str">
        <f>IF(timingTable[[#This Row],['[TRACECODE']:.1]]=141,"afterRx","")</f>
        <v>afterRx</v>
      </c>
      <c r="P489" s="14" t="str">
        <f t="shared" si="79"/>
        <v/>
      </c>
      <c r="Q489" s="14" t="str">
        <f t="shared" si="80"/>
        <v/>
      </c>
      <c r="R489" s="14" t="str">
        <f t="shared" si="81"/>
        <v/>
      </c>
      <c r="S489" s="14" t="str">
        <f t="shared" si="82"/>
        <v>EMPTY</v>
      </c>
      <c r="T489" s="14" t="str">
        <f t="shared" si="83"/>
        <v>EMPTY</v>
      </c>
      <c r="U489" s="14" t="str">
        <f t="shared" si="84"/>
        <v>EMPTY</v>
      </c>
      <c r="V489" s="14" t="str">
        <f t="shared" si="85"/>
        <v>EMPTY</v>
      </c>
      <c r="W489" s="14" t="str">
        <f>IF(L489="beforeTx",timingTable[[#This Row],[FRT32_val]]-timingTable[[#This Row],[FRT32_trace]],"EMPTY")</f>
        <v>EMPTY</v>
      </c>
      <c r="X489" s="14" t="str">
        <f t="shared" si="86"/>
        <v>EMPTY</v>
      </c>
      <c r="Y489" s="14" t="str">
        <f t="shared" si="87"/>
        <v>EMPTY</v>
      </c>
      <c r="Z489" s="14" t="str">
        <f>IF(AND(P489="beforeRx",O490="afterRx"),J490-timingTable[[#This Row],[FRT32_trace]],"EMPTY")</f>
        <v>EMPTY</v>
      </c>
      <c r="AA489" s="14" t="str">
        <f>IF(AND(timingTable[[#This Row],[txEnd]]="txEnd",Q493="rxStart"),I493-timingTable[[#This Row],[FRT32_val]],"EMPTY")</f>
        <v>EMPTY</v>
      </c>
    </row>
    <row r="490" spans="1:27" x14ac:dyDescent="0.25">
      <c r="A490" s="14" t="s">
        <v>3490</v>
      </c>
      <c r="B490">
        <v>1556344009538</v>
      </c>
      <c r="C490" s="14" t="s">
        <v>7700</v>
      </c>
      <c r="D490">
        <v>123</v>
      </c>
      <c r="E490" s="14" t="s">
        <v>7969</v>
      </c>
      <c r="F490" s="14" t="s">
        <v>7701</v>
      </c>
      <c r="G490" s="14">
        <f>timingTable[[#This Row],[FRT_DEC]]-B489</f>
        <v>1435</v>
      </c>
      <c r="H4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INFO]]))),H489)</f>
        <v>69</v>
      </c>
      <c r="I4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1565848085</v>
      </c>
      <c r="J490" s="14">
        <f>HEX2DEC(RIGHT(timingTable[[#This Row],[FRT_HEX]],MIN(LEN(timingTable[[#This Row],[FRT_HEX]])-2,8)))</f>
        <v>1565848386</v>
      </c>
      <c r="K490" s="14" t="str">
        <f>IF(timingTable[[#This Row],['[TRACECODE']:.1]]=140,"afterTx","")</f>
        <v/>
      </c>
      <c r="L490" s="14" t="str">
        <f t="shared" si="77"/>
        <v/>
      </c>
      <c r="M490" s="14" t="str">
        <f>IF(AND(H490=H489,K489="afterTx",timingTable[[#This Row],['[TRACECODE']:.1]]=6),"dc","")</f>
        <v/>
      </c>
      <c r="N490" s="14" t="str">
        <f t="shared" si="78"/>
        <v/>
      </c>
      <c r="O490" s="14" t="str">
        <f>IF(timingTable[[#This Row],['[TRACECODE']:.1]]=141,"afterRx","")</f>
        <v/>
      </c>
      <c r="P490" s="14" t="str">
        <f t="shared" si="79"/>
        <v/>
      </c>
      <c r="Q490" s="14" t="str">
        <f t="shared" si="80"/>
        <v>rxStart</v>
      </c>
      <c r="R490" s="14" t="str">
        <f t="shared" si="81"/>
        <v/>
      </c>
      <c r="S490" s="14" t="str">
        <f t="shared" si="82"/>
        <v>EMPTY</v>
      </c>
      <c r="T490" s="14" t="str">
        <f t="shared" si="83"/>
        <v>EMPTY</v>
      </c>
      <c r="U490" s="14" t="str">
        <f t="shared" si="84"/>
        <v>EMPTY</v>
      </c>
      <c r="V490" s="14" t="str">
        <f t="shared" si="85"/>
        <v>EMPTY</v>
      </c>
      <c r="W490" s="14" t="str">
        <f>IF(L490="beforeTx",timingTable[[#This Row],[FRT32_val]]-timingTable[[#This Row],[FRT32_trace]],"EMPTY")</f>
        <v>EMPTY</v>
      </c>
      <c r="X490" s="14" t="str">
        <f t="shared" si="86"/>
        <v>EMPTY</v>
      </c>
      <c r="Y490" s="14" t="str">
        <f t="shared" si="87"/>
        <v>EMPTY</v>
      </c>
      <c r="Z490" s="14" t="str">
        <f>IF(AND(P490="beforeRx",O491="afterRx"),J491-timingTable[[#This Row],[FRT32_trace]],"EMPTY")</f>
        <v>EMPTY</v>
      </c>
      <c r="AA490" s="14" t="str">
        <f>IF(AND(timingTable[[#This Row],[txEnd]]="txEnd",Q494="rxStart"),I494-timingTable[[#This Row],[FRT32_val]],"EMPTY")</f>
        <v>EMPTY</v>
      </c>
    </row>
    <row r="491" spans="1:27" x14ac:dyDescent="0.25">
      <c r="A491" s="14" t="s">
        <v>3491</v>
      </c>
      <c r="B491">
        <v>1556344009540</v>
      </c>
      <c r="C491" s="14" t="s">
        <v>7702</v>
      </c>
      <c r="D491">
        <v>123</v>
      </c>
      <c r="E491" s="14" t="s">
        <v>7969</v>
      </c>
      <c r="F491" s="14" t="s">
        <v>3982</v>
      </c>
      <c r="G491" s="14">
        <f>timingTable[[#This Row],[FRT_DEC]]-B490</f>
        <v>2</v>
      </c>
      <c r="H4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INFO]]))),H490)</f>
        <v>69</v>
      </c>
      <c r="I4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91" s="14">
        <f>HEX2DEC(RIGHT(timingTable[[#This Row],[FRT_HEX]],MIN(LEN(timingTable[[#This Row],[FRT_HEX]])-2,8)))</f>
        <v>1565848388</v>
      </c>
      <c r="K491" s="14" t="str">
        <f>IF(timingTable[[#This Row],['[TRACECODE']:.1]]=140,"afterTx","")</f>
        <v/>
      </c>
      <c r="L491" s="14" t="str">
        <f t="shared" si="77"/>
        <v/>
      </c>
      <c r="M491" s="14" t="str">
        <f>IF(AND(H491=H490,K490="afterTx",timingTable[[#This Row],['[TRACECODE']:.1]]=6),"dc","")</f>
        <v/>
      </c>
      <c r="N491" s="14" t="str">
        <f t="shared" si="78"/>
        <v/>
      </c>
      <c r="O491" s="14" t="str">
        <f>IF(timingTable[[#This Row],['[TRACECODE']:.1]]=141,"afterRx","")</f>
        <v/>
      </c>
      <c r="P491" s="14" t="str">
        <f t="shared" si="79"/>
        <v/>
      </c>
      <c r="Q491" s="14" t="str">
        <f t="shared" si="80"/>
        <v/>
      </c>
      <c r="R491" s="14" t="str">
        <f t="shared" si="81"/>
        <v/>
      </c>
      <c r="S491" s="14" t="str">
        <f t="shared" si="82"/>
        <v>EMPTY</v>
      </c>
      <c r="T491" s="14" t="str">
        <f t="shared" si="83"/>
        <v>EMPTY</v>
      </c>
      <c r="U491" s="14" t="str">
        <f t="shared" si="84"/>
        <v>EMPTY</v>
      </c>
      <c r="V491" s="14" t="str">
        <f t="shared" si="85"/>
        <v>EMPTY</v>
      </c>
      <c r="W491" s="14" t="str">
        <f>IF(L491="beforeTx",timingTable[[#This Row],[FRT32_val]]-timingTable[[#This Row],[FRT32_trace]],"EMPTY")</f>
        <v>EMPTY</v>
      </c>
      <c r="X491" s="14" t="str">
        <f t="shared" si="86"/>
        <v>EMPTY</v>
      </c>
      <c r="Y491" s="14" t="str">
        <f t="shared" si="87"/>
        <v>EMPTY</v>
      </c>
      <c r="Z491" s="14" t="str">
        <f>IF(AND(P491="beforeRx",O492="afterRx"),J492-timingTable[[#This Row],[FRT32_trace]],"EMPTY")</f>
        <v>EMPTY</v>
      </c>
      <c r="AA491" s="14" t="str">
        <f>IF(AND(timingTable[[#This Row],[txEnd]]="txEnd",Q495="rxStart"),I495-timingTable[[#This Row],[FRT32_val]],"EMPTY")</f>
        <v>EMPTY</v>
      </c>
    </row>
    <row r="492" spans="1:27" x14ac:dyDescent="0.25">
      <c r="A492" s="14" t="s">
        <v>3518</v>
      </c>
      <c r="B492">
        <v>1556344011144</v>
      </c>
      <c r="C492" s="14" t="s">
        <v>7731</v>
      </c>
      <c r="D492">
        <v>124</v>
      </c>
      <c r="E492" s="14" t="s">
        <v>7970</v>
      </c>
      <c r="F492" s="14" t="s">
        <v>7732</v>
      </c>
      <c r="G492" s="14">
        <f>timingTable[[#This Row],[FRT_DEC]]-B491</f>
        <v>1604</v>
      </c>
      <c r="H4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INFO]]))),H491)</f>
        <v>69</v>
      </c>
      <c r="I4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1565849925</v>
      </c>
      <c r="J492" s="14">
        <f>HEX2DEC(RIGHT(timingTable[[#This Row],[FRT_HEX]],MIN(LEN(timingTable[[#This Row],[FRT_HEX]])-2,8)))</f>
        <v>1565849992</v>
      </c>
      <c r="K492" s="14" t="str">
        <f>IF(timingTable[[#This Row],['[TRACECODE']:.1]]=140,"afterTx","")</f>
        <v/>
      </c>
      <c r="L492" s="14" t="str">
        <f t="shared" si="77"/>
        <v/>
      </c>
      <c r="M492" s="14" t="str">
        <f>IF(AND(H492=H491,K491="afterTx",timingTable[[#This Row],['[TRACECODE']:.1]]=6),"dc","")</f>
        <v/>
      </c>
      <c r="N492" s="14" t="str">
        <f t="shared" si="78"/>
        <v/>
      </c>
      <c r="O492" s="14" t="str">
        <f>IF(timingTable[[#This Row],['[TRACECODE']:.1]]=141,"afterRx","")</f>
        <v/>
      </c>
      <c r="P492" s="14" t="str">
        <f t="shared" si="79"/>
        <v/>
      </c>
      <c r="Q492" s="14" t="str">
        <f t="shared" si="80"/>
        <v/>
      </c>
      <c r="R492" s="14" t="str">
        <f t="shared" si="81"/>
        <v>rxEnd</v>
      </c>
      <c r="S492" s="14" t="str">
        <f t="shared" si="82"/>
        <v>EMPTY</v>
      </c>
      <c r="T492" s="14" t="str">
        <f t="shared" si="83"/>
        <v>EMPTY</v>
      </c>
      <c r="U492" s="14" t="str">
        <f t="shared" si="84"/>
        <v>EMPTY</v>
      </c>
      <c r="V492" s="14" t="str">
        <f t="shared" si="85"/>
        <v>EMPTY</v>
      </c>
      <c r="W492" s="14" t="str">
        <f>IF(L492="beforeTx",timingTable[[#This Row],[FRT32_val]]-timingTable[[#This Row],[FRT32_trace]],"EMPTY")</f>
        <v>EMPTY</v>
      </c>
      <c r="X492" s="14" t="str">
        <f t="shared" si="86"/>
        <v>EMPTY</v>
      </c>
      <c r="Y492" s="14" t="str">
        <f t="shared" si="87"/>
        <v>EMPTY</v>
      </c>
      <c r="Z492" s="14" t="str">
        <f>IF(AND(P492="beforeRx",O493="afterRx"),J493-timingTable[[#This Row],[FRT32_trace]],"EMPTY")</f>
        <v>EMPTY</v>
      </c>
      <c r="AA492" s="14" t="str">
        <f>IF(AND(timingTable[[#This Row],[txEnd]]="txEnd",Q496="rxStart"),I496-timingTable[[#This Row],[FRT32_val]],"EMPTY")</f>
        <v>EMPTY</v>
      </c>
    </row>
    <row r="493" spans="1:27" x14ac:dyDescent="0.25">
      <c r="A493" s="14" t="s">
        <v>3519</v>
      </c>
      <c r="B493">
        <v>1556344011146</v>
      </c>
      <c r="C493" s="14" t="s">
        <v>7733</v>
      </c>
      <c r="D493">
        <v>124</v>
      </c>
      <c r="E493" s="14" t="s">
        <v>7970</v>
      </c>
      <c r="F493" s="14" t="s">
        <v>3983</v>
      </c>
      <c r="G493" s="14">
        <f>timingTable[[#This Row],[FRT_DEC]]-B492</f>
        <v>2</v>
      </c>
      <c r="H4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INFO]]))),H492)</f>
        <v>69</v>
      </c>
      <c r="I4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93" s="14">
        <f>HEX2DEC(RIGHT(timingTable[[#This Row],[FRT_HEX]],MIN(LEN(timingTable[[#This Row],[FRT_HEX]])-2,8)))</f>
        <v>1565849994</v>
      </c>
      <c r="K493" s="14" t="str">
        <f>IF(timingTable[[#This Row],['[TRACECODE']:.1]]=140,"afterTx","")</f>
        <v/>
      </c>
      <c r="L493" s="14" t="str">
        <f t="shared" si="77"/>
        <v/>
      </c>
      <c r="M493" s="14" t="str">
        <f>IF(AND(H493=H492,K492="afterTx",timingTable[[#This Row],['[TRACECODE']:.1]]=6),"dc","")</f>
        <v/>
      </c>
      <c r="N493" s="14" t="str">
        <f t="shared" si="78"/>
        <v/>
      </c>
      <c r="O493" s="14" t="str">
        <f>IF(timingTable[[#This Row],['[TRACECODE']:.1]]=141,"afterRx","")</f>
        <v/>
      </c>
      <c r="P493" s="14" t="str">
        <f t="shared" si="79"/>
        <v/>
      </c>
      <c r="Q493" s="14" t="str">
        <f t="shared" si="80"/>
        <v/>
      </c>
      <c r="R493" s="14" t="str">
        <f t="shared" si="81"/>
        <v/>
      </c>
      <c r="S493" s="14" t="str">
        <f t="shared" si="82"/>
        <v>EMPTY</v>
      </c>
      <c r="T493" s="14" t="str">
        <f t="shared" si="83"/>
        <v>EMPTY</v>
      </c>
      <c r="U493" s="14" t="str">
        <f t="shared" si="84"/>
        <v>EMPTY</v>
      </c>
      <c r="V493" s="14" t="str">
        <f t="shared" si="85"/>
        <v>EMPTY</v>
      </c>
      <c r="W493" s="14" t="str">
        <f>IF(L493="beforeTx",timingTable[[#This Row],[FRT32_val]]-timingTable[[#This Row],[FRT32_trace]],"EMPTY")</f>
        <v>EMPTY</v>
      </c>
      <c r="X493" s="14" t="str">
        <f t="shared" si="86"/>
        <v>EMPTY</v>
      </c>
      <c r="Y493" s="14" t="str">
        <f t="shared" si="87"/>
        <v>EMPTY</v>
      </c>
      <c r="Z493" s="14" t="str">
        <f>IF(AND(P493="beforeRx",O494="afterRx"),J494-timingTable[[#This Row],[FRT32_trace]],"EMPTY")</f>
        <v>EMPTY</v>
      </c>
      <c r="AA493" s="14" t="str">
        <f>IF(AND(timingTable[[#This Row],[txEnd]]="txEnd",Q497="rxStart"),I497-timingTable[[#This Row],[FRT32_val]],"EMPTY")</f>
        <v>EMPTY</v>
      </c>
    </row>
    <row r="494" spans="1:27" x14ac:dyDescent="0.25">
      <c r="A494" s="14" t="s">
        <v>3556</v>
      </c>
      <c r="B494">
        <v>1556344017232</v>
      </c>
      <c r="C494" s="14" t="s">
        <v>7772</v>
      </c>
      <c r="D494">
        <v>123</v>
      </c>
      <c r="E494" s="14" t="s">
        <v>7969</v>
      </c>
      <c r="F494" s="14" t="s">
        <v>7773</v>
      </c>
      <c r="G494" s="14">
        <f>timingTable[[#This Row],[FRT_DEC]]-B493</f>
        <v>6086</v>
      </c>
      <c r="H4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INFO]]))),H493)</f>
        <v>69</v>
      </c>
      <c r="I4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1565855779</v>
      </c>
      <c r="J494" s="14">
        <f>HEX2DEC(RIGHT(timingTable[[#This Row],[FRT_HEX]],MIN(LEN(timingTable[[#This Row],[FRT_HEX]])-2,8)))</f>
        <v>1565856080</v>
      </c>
      <c r="K494" s="14" t="str">
        <f>IF(timingTable[[#This Row],['[TRACECODE']:.1]]=140,"afterTx","")</f>
        <v/>
      </c>
      <c r="L494" s="14" t="str">
        <f t="shared" si="77"/>
        <v/>
      </c>
      <c r="M494" s="14" t="str">
        <f>IF(AND(H494=H493,K493="afterTx",timingTable[[#This Row],['[TRACECODE']:.1]]=6),"dc","")</f>
        <v/>
      </c>
      <c r="N494" s="14" t="str">
        <f t="shared" si="78"/>
        <v/>
      </c>
      <c r="O494" s="14" t="str">
        <f>IF(timingTable[[#This Row],['[TRACECODE']:.1]]=141,"afterRx","")</f>
        <v/>
      </c>
      <c r="P494" s="14" t="str">
        <f t="shared" si="79"/>
        <v/>
      </c>
      <c r="Q494" s="14" t="str">
        <f t="shared" si="80"/>
        <v/>
      </c>
      <c r="R494" s="14" t="str">
        <f t="shared" si="81"/>
        <v/>
      </c>
      <c r="S494" s="14" t="str">
        <f t="shared" si="82"/>
        <v>EMPTY</v>
      </c>
      <c r="T494" s="14" t="str">
        <f t="shared" si="83"/>
        <v>EMPTY</v>
      </c>
      <c r="U494" s="14" t="str">
        <f t="shared" si="84"/>
        <v>EMPTY</v>
      </c>
      <c r="V494" s="14" t="str">
        <f t="shared" si="85"/>
        <v>EMPTY</v>
      </c>
      <c r="W494" s="14" t="str">
        <f>IF(L494="beforeTx",timingTable[[#This Row],[FRT32_val]]-timingTable[[#This Row],[FRT32_trace]],"EMPTY")</f>
        <v>EMPTY</v>
      </c>
      <c r="X494" s="14" t="str">
        <f t="shared" si="86"/>
        <v>EMPTY</v>
      </c>
      <c r="Y494" s="14" t="str">
        <f t="shared" si="87"/>
        <v>EMPTY</v>
      </c>
      <c r="Z494" s="14" t="str">
        <f>IF(AND(P494="beforeRx",O495="afterRx"),J495-timingTable[[#This Row],[FRT32_trace]],"EMPTY")</f>
        <v>EMPTY</v>
      </c>
      <c r="AA494" s="14" t="str">
        <f>IF(AND(timingTable[[#This Row],[txEnd]]="txEnd",Q498="rxStart"),I498-timingTable[[#This Row],[FRT32_val]],"EMPTY")</f>
        <v>EMPTY</v>
      </c>
    </row>
    <row r="495" spans="1:27" x14ac:dyDescent="0.25">
      <c r="A495" s="14" t="s">
        <v>3557</v>
      </c>
      <c r="B495">
        <v>1556344017234</v>
      </c>
      <c r="C495" s="14" t="s">
        <v>7774</v>
      </c>
      <c r="D495">
        <v>123</v>
      </c>
      <c r="E495" s="14" t="s">
        <v>7969</v>
      </c>
      <c r="F495" s="14" t="s">
        <v>3982</v>
      </c>
      <c r="G495" s="14">
        <f>timingTable[[#This Row],[FRT_DEC]]-B494</f>
        <v>2</v>
      </c>
      <c r="H4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INFO]]))),H494)</f>
        <v>69</v>
      </c>
      <c r="I4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95" s="14">
        <f>HEX2DEC(RIGHT(timingTable[[#This Row],[FRT_HEX]],MIN(LEN(timingTable[[#This Row],[FRT_HEX]])-2,8)))</f>
        <v>1565856082</v>
      </c>
      <c r="K495" s="14" t="str">
        <f>IF(timingTable[[#This Row],['[TRACECODE']:.1]]=140,"afterTx","")</f>
        <v/>
      </c>
      <c r="L495" s="14" t="str">
        <f t="shared" si="77"/>
        <v/>
      </c>
      <c r="M495" s="14" t="str">
        <f>IF(AND(H495=H494,K494="afterTx",timingTable[[#This Row],['[TRACECODE']:.1]]=6),"dc","")</f>
        <v/>
      </c>
      <c r="N495" s="14" t="str">
        <f t="shared" si="78"/>
        <v/>
      </c>
      <c r="O495" s="14" t="str">
        <f>IF(timingTable[[#This Row],['[TRACECODE']:.1]]=141,"afterRx","")</f>
        <v/>
      </c>
      <c r="P495" s="14" t="str">
        <f t="shared" si="79"/>
        <v/>
      </c>
      <c r="Q495" s="14" t="str">
        <f t="shared" si="80"/>
        <v/>
      </c>
      <c r="R495" s="14" t="str">
        <f t="shared" si="81"/>
        <v/>
      </c>
      <c r="S495" s="14" t="str">
        <f t="shared" si="82"/>
        <v>EMPTY</v>
      </c>
      <c r="T495" s="14" t="str">
        <f t="shared" si="83"/>
        <v>EMPTY</v>
      </c>
      <c r="U495" s="14" t="str">
        <f t="shared" si="84"/>
        <v>EMPTY</v>
      </c>
      <c r="V495" s="14" t="str">
        <f t="shared" si="85"/>
        <v>EMPTY</v>
      </c>
      <c r="W495" s="14" t="str">
        <f>IF(L495="beforeTx",timingTable[[#This Row],[FRT32_val]]-timingTable[[#This Row],[FRT32_trace]],"EMPTY")</f>
        <v>EMPTY</v>
      </c>
      <c r="X495" s="14" t="str">
        <f t="shared" si="86"/>
        <v>EMPTY</v>
      </c>
      <c r="Y495" s="14" t="str">
        <f t="shared" si="87"/>
        <v>EMPTY</v>
      </c>
      <c r="Z495" s="14" t="str">
        <f>IF(AND(P495="beforeRx",O496="afterRx"),J496-timingTable[[#This Row],[FRT32_trace]],"EMPTY")</f>
        <v>EMPTY</v>
      </c>
      <c r="AA495" s="14" t="str">
        <f>IF(AND(timingTable[[#This Row],[txEnd]]="txEnd",Q499="rxStart"),I499-timingTable[[#This Row],[FRT32_val]],"EMPTY")</f>
        <v>EMPTY</v>
      </c>
    </row>
    <row r="496" spans="1:27" x14ac:dyDescent="0.25">
      <c r="A496" s="14" t="s">
        <v>3583</v>
      </c>
      <c r="B496">
        <v>1556344018771</v>
      </c>
      <c r="C496" s="14" t="s">
        <v>7804</v>
      </c>
      <c r="D496">
        <v>131</v>
      </c>
      <c r="E496" s="14" t="s">
        <v>1106</v>
      </c>
      <c r="F496" s="14" t="s">
        <v>7805</v>
      </c>
      <c r="G496" s="14">
        <f>timingTable[[#This Row],[FRT_DEC]]-B495</f>
        <v>1537</v>
      </c>
      <c r="H4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INFO]]))),H495)</f>
        <v>70</v>
      </c>
      <c r="I4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96" s="14">
        <f>HEX2DEC(RIGHT(timingTable[[#This Row],[FRT_HEX]],MIN(LEN(timingTable[[#This Row],[FRT_HEX]])-2,8)))</f>
        <v>1565857619</v>
      </c>
      <c r="K496" s="14" t="str">
        <f>IF(timingTable[[#This Row],['[TRACECODE']:.1]]=140,"afterTx","")</f>
        <v/>
      </c>
      <c r="L496" s="14" t="str">
        <f t="shared" si="77"/>
        <v/>
      </c>
      <c r="M496" s="14" t="str">
        <f>IF(AND(H496=H495,K495="afterTx",timingTable[[#This Row],['[TRACECODE']:.1]]=6),"dc","")</f>
        <v/>
      </c>
      <c r="N496" s="14" t="str">
        <f t="shared" si="78"/>
        <v/>
      </c>
      <c r="O496" s="14" t="str">
        <f>IF(timingTable[[#This Row],['[TRACECODE']:.1]]=141,"afterRx","")</f>
        <v/>
      </c>
      <c r="P496" s="14" t="str">
        <f t="shared" si="79"/>
        <v/>
      </c>
      <c r="Q496" s="14" t="str">
        <f t="shared" si="80"/>
        <v/>
      </c>
      <c r="R496" s="14" t="str">
        <f t="shared" si="81"/>
        <v/>
      </c>
      <c r="S496" s="14" t="str">
        <f t="shared" si="82"/>
        <v>EMPTY</v>
      </c>
      <c r="T496" s="14" t="str">
        <f t="shared" si="83"/>
        <v>EMPTY</v>
      </c>
      <c r="U496" s="14" t="str">
        <f t="shared" si="84"/>
        <v>EMPTY</v>
      </c>
      <c r="V496" s="14" t="str">
        <f t="shared" si="85"/>
        <v>EMPTY</v>
      </c>
      <c r="W496" s="14" t="str">
        <f>IF(L496="beforeTx",timingTable[[#This Row],[FRT32_val]]-timingTable[[#This Row],[FRT32_trace]],"EMPTY")</f>
        <v>EMPTY</v>
      </c>
      <c r="X496" s="14" t="str">
        <f t="shared" si="86"/>
        <v>EMPTY</v>
      </c>
      <c r="Y496" s="14" t="str">
        <f t="shared" si="87"/>
        <v>EMPTY</v>
      </c>
      <c r="Z496" s="14" t="str">
        <f>IF(AND(P496="beforeRx",O497="afterRx"),J497-timingTable[[#This Row],[FRT32_trace]],"EMPTY")</f>
        <v>EMPTY</v>
      </c>
      <c r="AA496" s="14" t="str">
        <f>IF(AND(timingTable[[#This Row],[txEnd]]="txEnd",Q500="rxStart"),I500-timingTable[[#This Row],[FRT32_val]],"EMPTY")</f>
        <v>EMPTY</v>
      </c>
    </row>
    <row r="497" spans="1:27" x14ac:dyDescent="0.25">
      <c r="A497" s="14" t="s">
        <v>3601</v>
      </c>
      <c r="B497">
        <v>1556344019876</v>
      </c>
      <c r="C497" s="14" t="s">
        <v>7824</v>
      </c>
      <c r="D497">
        <v>124</v>
      </c>
      <c r="E497" s="14" t="s">
        <v>7970</v>
      </c>
      <c r="F497" s="14" t="s">
        <v>7825</v>
      </c>
      <c r="G497" s="14">
        <f>timingTable[[#This Row],[FRT_DEC]]-B496</f>
        <v>1105</v>
      </c>
      <c r="H4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INFO]]))),H496)</f>
        <v>70</v>
      </c>
      <c r="I4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1565858660</v>
      </c>
      <c r="J497" s="14">
        <f>HEX2DEC(RIGHT(timingTable[[#This Row],[FRT_HEX]],MIN(LEN(timingTable[[#This Row],[FRT_HEX]])-2,8)))</f>
        <v>1565858724</v>
      </c>
      <c r="K497" s="14" t="str">
        <f>IF(timingTable[[#This Row],['[TRACECODE']:.1]]=140,"afterTx","")</f>
        <v/>
      </c>
      <c r="L497" s="14" t="str">
        <f t="shared" si="77"/>
        <v/>
      </c>
      <c r="M497" s="14" t="str">
        <f>IF(AND(H497=H496,K496="afterTx",timingTable[[#This Row],['[TRACECODE']:.1]]=6),"dc","")</f>
        <v/>
      </c>
      <c r="N497" s="14" t="str">
        <f t="shared" si="78"/>
        <v/>
      </c>
      <c r="O497" s="14" t="str">
        <f>IF(timingTable[[#This Row],['[TRACECODE']:.1]]=141,"afterRx","")</f>
        <v/>
      </c>
      <c r="P497" s="14" t="str">
        <f t="shared" si="79"/>
        <v/>
      </c>
      <c r="Q497" s="14" t="str">
        <f t="shared" si="80"/>
        <v/>
      </c>
      <c r="R497" s="14" t="str">
        <f t="shared" si="81"/>
        <v/>
      </c>
      <c r="S497" s="14" t="str">
        <f t="shared" si="82"/>
        <v>EMPTY</v>
      </c>
      <c r="T497" s="14" t="str">
        <f t="shared" si="83"/>
        <v>EMPTY</v>
      </c>
      <c r="U497" s="14" t="str">
        <f t="shared" si="84"/>
        <v>EMPTY</v>
      </c>
      <c r="V497" s="14" t="str">
        <f t="shared" si="85"/>
        <v>EMPTY</v>
      </c>
      <c r="W497" s="14" t="str">
        <f>IF(L497="beforeTx",timingTable[[#This Row],[FRT32_val]]-timingTable[[#This Row],[FRT32_trace]],"EMPTY")</f>
        <v>EMPTY</v>
      </c>
      <c r="X497" s="14" t="str">
        <f t="shared" si="86"/>
        <v>EMPTY</v>
      </c>
      <c r="Y497" s="14" t="str">
        <f t="shared" si="87"/>
        <v>EMPTY</v>
      </c>
      <c r="Z497" s="14" t="str">
        <f>IF(AND(P497="beforeRx",O498="afterRx"),J498-timingTable[[#This Row],[FRT32_trace]],"EMPTY")</f>
        <v>EMPTY</v>
      </c>
      <c r="AA497" s="14" t="str">
        <f>IF(AND(timingTable[[#This Row],[txEnd]]="txEnd",Q501="rxStart"),I501-timingTable[[#This Row],[FRT32_val]],"EMPTY")</f>
        <v>EMPTY</v>
      </c>
    </row>
    <row r="498" spans="1:27" x14ac:dyDescent="0.25">
      <c r="A498" s="14" t="s">
        <v>3602</v>
      </c>
      <c r="B498">
        <v>1556344019879</v>
      </c>
      <c r="C498" s="14" t="s">
        <v>7826</v>
      </c>
      <c r="D498">
        <v>124</v>
      </c>
      <c r="E498" s="14" t="s">
        <v>7970</v>
      </c>
      <c r="F498" s="14" t="s">
        <v>3983</v>
      </c>
      <c r="G498" s="14">
        <f>timingTable[[#This Row],[FRT_DEC]]-B497</f>
        <v>3</v>
      </c>
      <c r="H4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INFO]]))),H497)</f>
        <v>70</v>
      </c>
      <c r="I4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498" s="14">
        <f>HEX2DEC(RIGHT(timingTable[[#This Row],[FRT_HEX]],MIN(LEN(timingTable[[#This Row],[FRT_HEX]])-2,8)))</f>
        <v>1565858727</v>
      </c>
      <c r="K498" s="14" t="str">
        <f>IF(timingTable[[#This Row],['[TRACECODE']:.1]]=140,"afterTx","")</f>
        <v/>
      </c>
      <c r="L498" s="14" t="str">
        <f t="shared" si="77"/>
        <v/>
      </c>
      <c r="M498" s="14" t="str">
        <f>IF(AND(H498=H497,K497="afterTx",timingTable[[#This Row],['[TRACECODE']:.1]]=6),"dc","")</f>
        <v/>
      </c>
      <c r="N498" s="14" t="str">
        <f t="shared" si="78"/>
        <v/>
      </c>
      <c r="O498" s="14" t="str">
        <f>IF(timingTable[[#This Row],['[TRACECODE']:.1]]=141,"afterRx","")</f>
        <v/>
      </c>
      <c r="P498" s="14" t="str">
        <f t="shared" si="79"/>
        <v/>
      </c>
      <c r="Q498" s="14" t="str">
        <f t="shared" si="80"/>
        <v/>
      </c>
      <c r="R498" s="14" t="str">
        <f t="shared" si="81"/>
        <v/>
      </c>
      <c r="S498" s="14" t="str">
        <f t="shared" si="82"/>
        <v>EMPTY</v>
      </c>
      <c r="T498" s="14" t="str">
        <f t="shared" si="83"/>
        <v>EMPTY</v>
      </c>
      <c r="U498" s="14" t="str">
        <f t="shared" si="84"/>
        <v>EMPTY</v>
      </c>
      <c r="V498" s="14" t="str">
        <f t="shared" si="85"/>
        <v>EMPTY</v>
      </c>
      <c r="W498" s="14" t="str">
        <f>IF(L498="beforeTx",timingTable[[#This Row],[FRT32_val]]-timingTable[[#This Row],[FRT32_trace]],"EMPTY")</f>
        <v>EMPTY</v>
      </c>
      <c r="X498" s="14" t="str">
        <f t="shared" si="86"/>
        <v>EMPTY</v>
      </c>
      <c r="Y498" s="14" t="str">
        <f t="shared" si="87"/>
        <v>EMPTY</v>
      </c>
      <c r="Z498" s="14" t="str">
        <f>IF(AND(P498="beforeRx",O499="afterRx"),J499-timingTable[[#This Row],[FRT32_trace]],"EMPTY")</f>
        <v>EMPTY</v>
      </c>
      <c r="AA498" s="14" t="str">
        <f>IF(AND(timingTable[[#This Row],[txEnd]]="txEnd",Q502="rxStart"),I502-timingTable[[#This Row],[FRT32_val]],"EMPTY")</f>
        <v>EMPTY</v>
      </c>
    </row>
    <row r="499" spans="1:27" x14ac:dyDescent="0.25">
      <c r="A499" s="14" t="s">
        <v>3610</v>
      </c>
      <c r="B499">
        <v>1556344019989</v>
      </c>
      <c r="C499" s="14" t="s">
        <v>7835</v>
      </c>
      <c r="D499">
        <v>129</v>
      </c>
      <c r="E499" s="14" t="s">
        <v>3734</v>
      </c>
      <c r="F499" s="14" t="s">
        <v>7836</v>
      </c>
      <c r="G499" s="14">
        <f>timingTable[[#This Row],[FRT_DEC]]-B498</f>
        <v>110</v>
      </c>
      <c r="H4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INFO]]))),H498)</f>
        <v>70</v>
      </c>
      <c r="I4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1565860060</v>
      </c>
      <c r="J499" s="14">
        <f>HEX2DEC(RIGHT(timingTable[[#This Row],[FRT_HEX]],MIN(LEN(timingTable[[#This Row],[FRT_HEX]])-2,8)))</f>
        <v>1565858837</v>
      </c>
      <c r="K499" s="14" t="str">
        <f>IF(timingTable[[#This Row],['[TRACECODE']:.1]]=140,"afterTx","")</f>
        <v/>
      </c>
      <c r="L499" s="14" t="str">
        <f t="shared" si="77"/>
        <v>beforeTx</v>
      </c>
      <c r="M499" s="14" t="str">
        <f>IF(AND(H499=H498,K498="afterTx",timingTable[[#This Row],['[TRACECODE']:.1]]=6),"dc","")</f>
        <v/>
      </c>
      <c r="N499" s="14" t="str">
        <f t="shared" si="78"/>
        <v/>
      </c>
      <c r="O499" s="14" t="str">
        <f>IF(timingTable[[#This Row],['[TRACECODE']:.1]]=141,"afterRx","")</f>
        <v/>
      </c>
      <c r="P499" s="14" t="str">
        <f t="shared" si="79"/>
        <v/>
      </c>
      <c r="Q499" s="14" t="str">
        <f t="shared" si="80"/>
        <v/>
      </c>
      <c r="R499" s="14" t="str">
        <f t="shared" si="81"/>
        <v/>
      </c>
      <c r="S499" s="14">
        <f t="shared" si="82"/>
        <v>721</v>
      </c>
      <c r="T499" s="14" t="str">
        <f t="shared" si="83"/>
        <v>EMPTY</v>
      </c>
      <c r="U499" s="14" t="str">
        <f t="shared" si="84"/>
        <v>EMPTY</v>
      </c>
      <c r="V499" s="14" t="str">
        <f t="shared" si="85"/>
        <v>EMPTY</v>
      </c>
      <c r="W499" s="14">
        <f>IF(L499="beforeTx",timingTable[[#This Row],[FRT32_val]]-timingTable[[#This Row],[FRT32_trace]],"EMPTY")</f>
        <v>1223</v>
      </c>
      <c r="X499" s="14">
        <f t="shared" si="86"/>
        <v>1235</v>
      </c>
      <c r="Y499" s="14" t="str">
        <f t="shared" si="87"/>
        <v>EMPTY</v>
      </c>
      <c r="Z499" s="14" t="str">
        <f>IF(AND(P499="beforeRx",O500="afterRx"),J500-timingTable[[#This Row],[FRT32_trace]],"EMPTY")</f>
        <v>EMPTY</v>
      </c>
      <c r="AA499" s="14" t="str">
        <f>IF(AND(timingTable[[#This Row],[txEnd]]="txEnd",Q503="rxStart"),I503-timingTable[[#This Row],[FRT32_val]],"EMPTY")</f>
        <v>EMPTY</v>
      </c>
    </row>
    <row r="500" spans="1:27" x14ac:dyDescent="0.25">
      <c r="A500" s="14" t="s">
        <v>3611</v>
      </c>
      <c r="B500">
        <v>1556344019993</v>
      </c>
      <c r="C500" s="14" t="s">
        <v>7837</v>
      </c>
      <c r="D500">
        <v>129</v>
      </c>
      <c r="E500" s="14" t="s">
        <v>3734</v>
      </c>
      <c r="F500" s="14" t="s">
        <v>3986</v>
      </c>
      <c r="G500" s="14">
        <f>timingTable[[#This Row],[FRT_DEC]]-B499</f>
        <v>4</v>
      </c>
      <c r="H5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INFO]]))),H499)</f>
        <v>70</v>
      </c>
      <c r="I5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00" s="14">
        <f>HEX2DEC(RIGHT(timingTable[[#This Row],[FRT_HEX]],MIN(LEN(timingTable[[#This Row],[FRT_HEX]])-2,8)))</f>
        <v>1565858841</v>
      </c>
      <c r="K500" s="14" t="str">
        <f>IF(timingTable[[#This Row],['[TRACECODE']:.1]]=140,"afterTx","")</f>
        <v/>
      </c>
      <c r="L500" s="14" t="str">
        <f t="shared" si="77"/>
        <v/>
      </c>
      <c r="M500" s="14" t="str">
        <f>IF(AND(H500=H499,K499="afterTx",timingTable[[#This Row],['[TRACECODE']:.1]]=6),"dc","")</f>
        <v/>
      </c>
      <c r="N500" s="14" t="str">
        <f t="shared" si="78"/>
        <v/>
      </c>
      <c r="O500" s="14" t="str">
        <f>IF(timingTable[[#This Row],['[TRACECODE']:.1]]=141,"afterRx","")</f>
        <v/>
      </c>
      <c r="P500" s="14" t="str">
        <f t="shared" si="79"/>
        <v/>
      </c>
      <c r="Q500" s="14" t="str">
        <f t="shared" si="80"/>
        <v/>
      </c>
      <c r="R500" s="14" t="str">
        <f t="shared" si="81"/>
        <v/>
      </c>
      <c r="S500" s="14" t="str">
        <f t="shared" si="82"/>
        <v>EMPTY</v>
      </c>
      <c r="T500" s="14" t="str">
        <f t="shared" si="83"/>
        <v>EMPTY</v>
      </c>
      <c r="U500" s="14" t="str">
        <f t="shared" si="84"/>
        <v>EMPTY</v>
      </c>
      <c r="V500" s="14" t="str">
        <f t="shared" si="85"/>
        <v>EMPTY</v>
      </c>
      <c r="W500" s="14" t="str">
        <f>IF(L500="beforeTx",timingTable[[#This Row],[FRT32_val]]-timingTable[[#This Row],[FRT32_trace]],"EMPTY")</f>
        <v>EMPTY</v>
      </c>
      <c r="X500" s="14" t="str">
        <f t="shared" si="86"/>
        <v>EMPTY</v>
      </c>
      <c r="Y500" s="14" t="str">
        <f t="shared" si="87"/>
        <v>EMPTY</v>
      </c>
      <c r="Z500" s="14" t="str">
        <f>IF(AND(P500="beforeRx",O501="afterRx"),J501-timingTable[[#This Row],[FRT32_trace]],"EMPTY")</f>
        <v>EMPTY</v>
      </c>
      <c r="AA500" s="14" t="str">
        <f>IF(AND(timingTable[[#This Row],[txEnd]]="txEnd",Q504="rxStart"),I504-timingTable[[#This Row],[FRT32_val]],"EMPTY")</f>
        <v>EMPTY</v>
      </c>
    </row>
    <row r="501" spans="1:27" x14ac:dyDescent="0.25">
      <c r="A501" s="14" t="s">
        <v>3612</v>
      </c>
      <c r="B501">
        <v>1556344021224</v>
      </c>
      <c r="C501" s="14" t="s">
        <v>7838</v>
      </c>
      <c r="D501">
        <v>140</v>
      </c>
      <c r="E501" s="14" t="s">
        <v>1107</v>
      </c>
      <c r="F501" s="14" t="s">
        <v>7839</v>
      </c>
      <c r="G501" s="14">
        <f>timingTable[[#This Row],[FRT_DEC]]-B500</f>
        <v>1231</v>
      </c>
      <c r="H5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INFO]]))),H500)</f>
        <v>70</v>
      </c>
      <c r="I5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01" s="14">
        <f>HEX2DEC(RIGHT(timingTable[[#This Row],[FRT_HEX]],MIN(LEN(timingTable[[#This Row],[FRT_HEX]])-2,8)))</f>
        <v>1565860072</v>
      </c>
      <c r="K501" s="14" t="str">
        <f>IF(timingTable[[#This Row],['[TRACECODE']:.1]]=140,"afterTx","")</f>
        <v>afterTx</v>
      </c>
      <c r="L501" s="14" t="str">
        <f t="shared" si="77"/>
        <v/>
      </c>
      <c r="M501" s="14" t="str">
        <f>IF(AND(H501=H500,K500="afterTx",timingTable[[#This Row],['[TRACECODE']:.1]]=6),"dc","")</f>
        <v/>
      </c>
      <c r="N501" s="14" t="str">
        <f t="shared" si="78"/>
        <v/>
      </c>
      <c r="O501" s="14" t="str">
        <f>IF(timingTable[[#This Row],['[TRACECODE']:.1]]=141,"afterRx","")</f>
        <v/>
      </c>
      <c r="P501" s="14" t="str">
        <f t="shared" si="79"/>
        <v/>
      </c>
      <c r="Q501" s="14" t="str">
        <f t="shared" si="80"/>
        <v/>
      </c>
      <c r="R501" s="14" t="str">
        <f t="shared" si="81"/>
        <v/>
      </c>
      <c r="S501" s="14" t="str">
        <f t="shared" si="82"/>
        <v>EMPTY</v>
      </c>
      <c r="T501" s="14" t="str">
        <f t="shared" si="83"/>
        <v>EMPTY</v>
      </c>
      <c r="U501" s="14" t="str">
        <f t="shared" si="84"/>
        <v>EMPTY</v>
      </c>
      <c r="V501" s="14" t="str">
        <f t="shared" si="85"/>
        <v>EMPTY</v>
      </c>
      <c r="W501" s="14" t="str">
        <f>IF(L501="beforeTx",timingTable[[#This Row],[FRT32_val]]-timingTable[[#This Row],[FRT32_trace]],"EMPTY")</f>
        <v>EMPTY</v>
      </c>
      <c r="X501" s="14" t="str">
        <f t="shared" si="86"/>
        <v>EMPTY</v>
      </c>
      <c r="Y501" s="14" t="str">
        <f t="shared" si="87"/>
        <v>EMPTY</v>
      </c>
      <c r="Z501" s="14" t="str">
        <f>IF(AND(P501="beforeRx",O502="afterRx"),J502-timingTable[[#This Row],[FRT32_trace]],"EMPTY")</f>
        <v>EMPTY</v>
      </c>
      <c r="AA501" s="14" t="str">
        <f>IF(AND(timingTable[[#This Row],[txEnd]]="txEnd",Q505="rxStart"),I505-timingTable[[#This Row],[FRT32_val]],"EMPTY")</f>
        <v>EMPTY</v>
      </c>
    </row>
    <row r="502" spans="1:27" x14ac:dyDescent="0.25">
      <c r="A502" s="14" t="s">
        <v>3615</v>
      </c>
      <c r="B502">
        <v>1556344022553</v>
      </c>
      <c r="C502" s="14" t="s">
        <v>7842</v>
      </c>
      <c r="D502">
        <v>6</v>
      </c>
      <c r="E502" s="14" t="s">
        <v>1108</v>
      </c>
      <c r="F502" s="14" t="s">
        <v>7843</v>
      </c>
      <c r="G502" s="14">
        <f>timingTable[[#This Row],[FRT_DEC]]-B501</f>
        <v>1329</v>
      </c>
      <c r="H5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INFO]]))),H501)</f>
        <v>70</v>
      </c>
      <c r="I5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1565860781</v>
      </c>
      <c r="J502" s="14">
        <f>HEX2DEC(RIGHT(timingTable[[#This Row],[FRT_HEX]],MIN(LEN(timingTable[[#This Row],[FRT_HEX]])-2,8)))</f>
        <v>1565861401</v>
      </c>
      <c r="K502" s="14" t="str">
        <f>IF(timingTable[[#This Row],['[TRACECODE']:.1]]=140,"afterTx","")</f>
        <v/>
      </c>
      <c r="L502" s="14" t="str">
        <f t="shared" si="77"/>
        <v/>
      </c>
      <c r="M502" s="14" t="str">
        <f>IF(AND(H502=H501,K501="afterTx",timingTable[[#This Row],['[TRACECODE']:.1]]=6),"dc","")</f>
        <v>dc</v>
      </c>
      <c r="N502" s="14" t="str">
        <f t="shared" si="78"/>
        <v/>
      </c>
      <c r="O502" s="14" t="str">
        <f>IF(timingTable[[#This Row],['[TRACECODE']:.1]]=141,"afterRx","")</f>
        <v/>
      </c>
      <c r="P502" s="14" t="str">
        <f t="shared" si="79"/>
        <v/>
      </c>
      <c r="Q502" s="14" t="str">
        <f t="shared" si="80"/>
        <v/>
      </c>
      <c r="R502" s="14" t="str">
        <f t="shared" si="81"/>
        <v/>
      </c>
      <c r="S502" s="14" t="str">
        <f t="shared" si="82"/>
        <v>EMPTY</v>
      </c>
      <c r="T502" s="14" t="str">
        <f t="shared" si="83"/>
        <v>EMPTY</v>
      </c>
      <c r="U502" s="14" t="str">
        <f t="shared" si="84"/>
        <v>EMPTY</v>
      </c>
      <c r="V502" s="14" t="str">
        <f t="shared" si="85"/>
        <v>EMPTY</v>
      </c>
      <c r="W502" s="14" t="str">
        <f>IF(L502="beforeTx",timingTable[[#This Row],[FRT32_val]]-timingTable[[#This Row],[FRT32_trace]],"EMPTY")</f>
        <v>EMPTY</v>
      </c>
      <c r="X502" s="14" t="str">
        <f t="shared" si="86"/>
        <v>EMPTY</v>
      </c>
      <c r="Y502" s="14" t="str">
        <f t="shared" si="87"/>
        <v>EMPTY</v>
      </c>
      <c r="Z502" s="14" t="str">
        <f>IF(AND(P502="beforeRx",O503="afterRx"),J503-timingTable[[#This Row],[FRT32_trace]],"EMPTY")</f>
        <v>EMPTY</v>
      </c>
      <c r="AA502" s="14" t="str">
        <f>IF(AND(timingTable[[#This Row],[txEnd]]="txEnd",Q506="rxStart"),I506-timingTable[[#This Row],[FRT32_val]],"EMPTY")</f>
        <v>EMPTY</v>
      </c>
    </row>
    <row r="503" spans="1:27" x14ac:dyDescent="0.25">
      <c r="A503" s="14" t="s">
        <v>3616</v>
      </c>
      <c r="B503">
        <v>1556344022555</v>
      </c>
      <c r="C503" s="14" t="s">
        <v>7844</v>
      </c>
      <c r="D503">
        <v>6</v>
      </c>
      <c r="E503" s="14" t="s">
        <v>1108</v>
      </c>
      <c r="F503" s="14" t="s">
        <v>3987</v>
      </c>
      <c r="G503" s="14">
        <f>timingTable[[#This Row],[FRT_DEC]]-B502</f>
        <v>2</v>
      </c>
      <c r="H5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INFO]]))),H502)</f>
        <v>70</v>
      </c>
      <c r="I5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03" s="14">
        <f>HEX2DEC(RIGHT(timingTable[[#This Row],[FRT_HEX]],MIN(LEN(timingTable[[#This Row],[FRT_HEX]])-2,8)))</f>
        <v>1565861403</v>
      </c>
      <c r="K503" s="14" t="str">
        <f>IF(timingTable[[#This Row],['[TRACECODE']:.1]]=140,"afterTx","")</f>
        <v/>
      </c>
      <c r="L503" s="14" t="str">
        <f t="shared" si="77"/>
        <v/>
      </c>
      <c r="M503" s="14" t="str">
        <f>IF(AND(H503=H502,K502="afterTx",timingTable[[#This Row],['[TRACECODE']:.1]]=6),"dc","")</f>
        <v/>
      </c>
      <c r="N503" s="14" t="str">
        <f t="shared" si="78"/>
        <v/>
      </c>
      <c r="O503" s="14" t="str">
        <f>IF(timingTable[[#This Row],['[TRACECODE']:.1]]=141,"afterRx","")</f>
        <v/>
      </c>
      <c r="P503" s="14" t="str">
        <f t="shared" si="79"/>
        <v/>
      </c>
      <c r="Q503" s="14" t="str">
        <f t="shared" si="80"/>
        <v/>
      </c>
      <c r="R503" s="14" t="str">
        <f t="shared" si="81"/>
        <v/>
      </c>
      <c r="S503" s="14" t="str">
        <f t="shared" si="82"/>
        <v>EMPTY</v>
      </c>
      <c r="T503" s="14" t="str">
        <f t="shared" si="83"/>
        <v>EMPTY</v>
      </c>
      <c r="U503" s="14" t="str">
        <f t="shared" si="84"/>
        <v>EMPTY</v>
      </c>
      <c r="V503" s="14" t="str">
        <f t="shared" si="85"/>
        <v>EMPTY</v>
      </c>
      <c r="W503" s="14" t="str">
        <f>IF(L503="beforeTx",timingTable[[#This Row],[FRT32_val]]-timingTable[[#This Row],[FRT32_trace]],"EMPTY")</f>
        <v>EMPTY</v>
      </c>
      <c r="X503" s="14" t="str">
        <f t="shared" si="86"/>
        <v>EMPTY</v>
      </c>
      <c r="Y503" s="14" t="str">
        <f t="shared" si="87"/>
        <v>EMPTY</v>
      </c>
      <c r="Z503" s="14" t="str">
        <f>IF(AND(P503="beforeRx",O504="afterRx"),J504-timingTable[[#This Row],[FRT32_trace]],"EMPTY")</f>
        <v>EMPTY</v>
      </c>
      <c r="AA503" s="14" t="str">
        <f>IF(AND(timingTable[[#This Row],[txEnd]]="txEnd",Q507="rxStart"),I507-timingTable[[#This Row],[FRT32_val]],"EMPTY")</f>
        <v>EMPTY</v>
      </c>
    </row>
    <row r="504" spans="1:27" x14ac:dyDescent="0.25">
      <c r="A504" s="14" t="s">
        <v>3617</v>
      </c>
      <c r="B504">
        <v>1556344022558</v>
      </c>
      <c r="C504" s="14" t="s">
        <v>7845</v>
      </c>
      <c r="D504">
        <v>122</v>
      </c>
      <c r="E504" s="14" t="s">
        <v>7968</v>
      </c>
      <c r="F504" s="14" t="s">
        <v>7846</v>
      </c>
      <c r="G504" s="14">
        <f>timingTable[[#This Row],[FRT_DEC]]-B503</f>
        <v>3</v>
      </c>
      <c r="H5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INFO]]))),H503)</f>
        <v>70</v>
      </c>
      <c r="I5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1565861400</v>
      </c>
      <c r="J504" s="14">
        <f>HEX2DEC(RIGHT(timingTable[[#This Row],[FRT_HEX]],MIN(LEN(timingTable[[#This Row],[FRT_HEX]])-2,8)))</f>
        <v>1565861406</v>
      </c>
      <c r="K504" s="14" t="str">
        <f>IF(timingTable[[#This Row],['[TRACECODE']:.1]]=140,"afterTx","")</f>
        <v/>
      </c>
      <c r="L504" s="14" t="str">
        <f t="shared" si="77"/>
        <v/>
      </c>
      <c r="M504" s="14" t="str">
        <f>IF(AND(H504=H503,K503="afterTx",timingTable[[#This Row],['[TRACECODE']:.1]]=6),"dc","")</f>
        <v/>
      </c>
      <c r="N504" s="14" t="str">
        <f t="shared" si="78"/>
        <v>txEnd</v>
      </c>
      <c r="O504" s="14" t="str">
        <f>IF(timingTable[[#This Row],['[TRACECODE']:.1]]=141,"afterRx","")</f>
        <v/>
      </c>
      <c r="P504" s="14" t="str">
        <f t="shared" si="79"/>
        <v/>
      </c>
      <c r="Q504" s="14" t="str">
        <f t="shared" si="80"/>
        <v/>
      </c>
      <c r="R504" s="14" t="str">
        <f t="shared" si="81"/>
        <v/>
      </c>
      <c r="S504" s="14" t="str">
        <f t="shared" si="82"/>
        <v>EMPTY</v>
      </c>
      <c r="T504" s="14">
        <f t="shared" si="83"/>
        <v>779</v>
      </c>
      <c r="U504" s="14" t="str">
        <f t="shared" si="84"/>
        <v>EMPTY</v>
      </c>
      <c r="V504" s="14" t="str">
        <f t="shared" si="85"/>
        <v>EMPTY</v>
      </c>
      <c r="W504" s="14" t="str">
        <f>IF(L504="beforeTx",timingTable[[#This Row],[FRT32_val]]-timingTable[[#This Row],[FRT32_trace]],"EMPTY")</f>
        <v>EMPTY</v>
      </c>
      <c r="X504" s="14" t="str">
        <f t="shared" si="86"/>
        <v>EMPTY</v>
      </c>
      <c r="Y504" s="14" t="str">
        <f t="shared" si="87"/>
        <v>EMPTY</v>
      </c>
      <c r="Z504" s="14" t="str">
        <f>IF(AND(P504="beforeRx",O505="afterRx"),J505-timingTable[[#This Row],[FRT32_trace]],"EMPTY")</f>
        <v>EMPTY</v>
      </c>
      <c r="AA504" s="14">
        <f>IF(AND(timingTable[[#This Row],[txEnd]]="txEnd",Q508="rxStart"),I508-timingTable[[#This Row],[FRT32_val]],"EMPTY")</f>
        <v>1699</v>
      </c>
    </row>
    <row r="505" spans="1:27" x14ac:dyDescent="0.25">
      <c r="A505" s="14" t="s">
        <v>3618</v>
      </c>
      <c r="B505">
        <v>1556344022562</v>
      </c>
      <c r="C505" s="14" t="s">
        <v>7847</v>
      </c>
      <c r="D505">
        <v>122</v>
      </c>
      <c r="E505" s="14" t="s">
        <v>7968</v>
      </c>
      <c r="F505" s="14" t="s">
        <v>3988</v>
      </c>
      <c r="G505" s="14">
        <f>timingTable[[#This Row],[FRT_DEC]]-B504</f>
        <v>4</v>
      </c>
      <c r="H5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INFO]]))),H504)</f>
        <v>70</v>
      </c>
      <c r="I5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05" s="14">
        <f>HEX2DEC(RIGHT(timingTable[[#This Row],[FRT_HEX]],MIN(LEN(timingTable[[#This Row],[FRT_HEX]])-2,8)))</f>
        <v>1565861410</v>
      </c>
      <c r="K505" s="14" t="str">
        <f>IF(timingTable[[#This Row],['[TRACECODE']:.1]]=140,"afterTx","")</f>
        <v/>
      </c>
      <c r="L505" s="14" t="str">
        <f t="shared" si="77"/>
        <v/>
      </c>
      <c r="M505" s="14" t="str">
        <f>IF(AND(H505=H504,K504="afterTx",timingTable[[#This Row],['[TRACECODE']:.1]]=6),"dc","")</f>
        <v/>
      </c>
      <c r="N505" s="14" t="str">
        <f t="shared" si="78"/>
        <v/>
      </c>
      <c r="O505" s="14" t="str">
        <f>IF(timingTable[[#This Row],['[TRACECODE']:.1]]=141,"afterRx","")</f>
        <v/>
      </c>
      <c r="P505" s="14" t="str">
        <f t="shared" si="79"/>
        <v/>
      </c>
      <c r="Q505" s="14" t="str">
        <f t="shared" si="80"/>
        <v/>
      </c>
      <c r="R505" s="14" t="str">
        <f t="shared" si="81"/>
        <v/>
      </c>
      <c r="S505" s="14" t="str">
        <f t="shared" si="82"/>
        <v>EMPTY</v>
      </c>
      <c r="T505" s="14" t="str">
        <f t="shared" si="83"/>
        <v>EMPTY</v>
      </c>
      <c r="U505" s="14" t="str">
        <f t="shared" si="84"/>
        <v>EMPTY</v>
      </c>
      <c r="V505" s="14" t="str">
        <f t="shared" si="85"/>
        <v>EMPTY</v>
      </c>
      <c r="W505" s="14" t="str">
        <f>IF(L505="beforeTx",timingTable[[#This Row],[FRT32_val]]-timingTable[[#This Row],[FRT32_trace]],"EMPTY")</f>
        <v>EMPTY</v>
      </c>
      <c r="X505" s="14" t="str">
        <f t="shared" si="86"/>
        <v>EMPTY</v>
      </c>
      <c r="Y505" s="14" t="str">
        <f t="shared" si="87"/>
        <v>EMPTY</v>
      </c>
      <c r="Z505" s="14" t="str">
        <f>IF(AND(P505="beforeRx",O506="afterRx"),J506-timingTable[[#This Row],[FRT32_trace]],"EMPTY")</f>
        <v>EMPTY</v>
      </c>
      <c r="AA505" s="14" t="str">
        <f>IF(AND(timingTable[[#This Row],[txEnd]]="txEnd",Q509="rxStart"),I509-timingTable[[#This Row],[FRT32_val]],"EMPTY")</f>
        <v>EMPTY</v>
      </c>
    </row>
    <row r="506" spans="1:27" x14ac:dyDescent="0.25">
      <c r="A506" s="14" t="s">
        <v>3628</v>
      </c>
      <c r="B506">
        <v>1556344023174</v>
      </c>
      <c r="C506" s="14" t="s">
        <v>7858</v>
      </c>
      <c r="D506">
        <v>130</v>
      </c>
      <c r="E506" s="14" t="s">
        <v>3735</v>
      </c>
      <c r="F506" s="14" t="s">
        <v>7859</v>
      </c>
      <c r="G506" s="14">
        <f>timingTable[[#This Row],[FRT_DEC]]-B505</f>
        <v>612</v>
      </c>
      <c r="H5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INFO]]))),H505)</f>
        <v>70</v>
      </c>
      <c r="I5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131119</v>
      </c>
      <c r="J506" s="14">
        <f>HEX2DEC(RIGHT(timingTable[[#This Row],[FRT_HEX]],MIN(LEN(timingTable[[#This Row],[FRT_HEX]])-2,8)))</f>
        <v>1565862022</v>
      </c>
      <c r="K506" s="14" t="str">
        <f>IF(timingTable[[#This Row],['[TRACECODE']:.1]]=140,"afterTx","")</f>
        <v/>
      </c>
      <c r="L506" s="14" t="str">
        <f t="shared" si="77"/>
        <v/>
      </c>
      <c r="M506" s="14" t="str">
        <f>IF(AND(H506=H505,K505="afterTx",timingTable[[#This Row],['[TRACECODE']:.1]]=6),"dc","")</f>
        <v/>
      </c>
      <c r="N506" s="14" t="str">
        <f t="shared" si="78"/>
        <v/>
      </c>
      <c r="O506" s="14" t="str">
        <f>IF(timingTable[[#This Row],['[TRACECODE']:.1]]=141,"afterRx","")</f>
        <v/>
      </c>
      <c r="P506" s="14" t="str">
        <f t="shared" si="79"/>
        <v>beforeRx</v>
      </c>
      <c r="Q506" s="14" t="str">
        <f t="shared" si="80"/>
        <v/>
      </c>
      <c r="R506" s="14" t="str">
        <f t="shared" si="81"/>
        <v/>
      </c>
      <c r="S506" s="14" t="str">
        <f t="shared" si="82"/>
        <v>EMPTY</v>
      </c>
      <c r="T506" s="14" t="str">
        <f t="shared" si="83"/>
        <v>EMPTY</v>
      </c>
      <c r="U506" s="14" t="str">
        <f t="shared" si="84"/>
        <v>EMPTY</v>
      </c>
      <c r="V506" s="14" t="str">
        <f t="shared" si="85"/>
        <v>EMPTY</v>
      </c>
      <c r="W506" s="14" t="str">
        <f>IF(L506="beforeTx",timingTable[[#This Row],[FRT32_val]]-timingTable[[#This Row],[FRT32_trace]],"EMPTY")</f>
        <v>EMPTY</v>
      </c>
      <c r="X506" s="14" t="str">
        <f t="shared" si="86"/>
        <v>EMPTY</v>
      </c>
      <c r="Y506" s="14" t="str">
        <f t="shared" si="87"/>
        <v>EMPTY</v>
      </c>
      <c r="Z506" s="14">
        <f>IF(AND(P506="beforeRx",O507="afterRx"),J507-timingTable[[#This Row],[FRT32_trace]],"EMPTY")</f>
        <v>157</v>
      </c>
      <c r="AA506" s="14" t="str">
        <f>IF(AND(timingTable[[#This Row],[txEnd]]="txEnd",Q510="rxStart"),I510-timingTable[[#This Row],[FRT32_val]],"EMPTY")</f>
        <v>EMPTY</v>
      </c>
    </row>
    <row r="507" spans="1:27" x14ac:dyDescent="0.25">
      <c r="A507" s="14" t="s">
        <v>3629</v>
      </c>
      <c r="B507">
        <v>1556344023331</v>
      </c>
      <c r="C507" s="14" t="s">
        <v>7860</v>
      </c>
      <c r="D507">
        <v>141</v>
      </c>
      <c r="E507" s="14" t="s">
        <v>1109</v>
      </c>
      <c r="F507" s="14" t="s">
        <v>7861</v>
      </c>
      <c r="G507" s="14">
        <f>timingTable[[#This Row],[FRT_DEC]]-B506</f>
        <v>157</v>
      </c>
      <c r="H5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INFO]]))),H506)</f>
        <v>70</v>
      </c>
      <c r="I5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07" s="14">
        <f>HEX2DEC(RIGHT(timingTable[[#This Row],[FRT_HEX]],MIN(LEN(timingTable[[#This Row],[FRT_HEX]])-2,8)))</f>
        <v>1565862179</v>
      </c>
      <c r="K507" s="14" t="str">
        <f>IF(timingTable[[#This Row],['[TRACECODE']:.1]]=140,"afterTx","")</f>
        <v/>
      </c>
      <c r="L507" s="14" t="str">
        <f t="shared" si="77"/>
        <v/>
      </c>
      <c r="M507" s="14" t="str">
        <f>IF(AND(H507=H506,K506="afterTx",timingTable[[#This Row],['[TRACECODE']:.1]]=6),"dc","")</f>
        <v/>
      </c>
      <c r="N507" s="14" t="str">
        <f t="shared" si="78"/>
        <v/>
      </c>
      <c r="O507" s="14" t="str">
        <f>IF(timingTable[[#This Row],['[TRACECODE']:.1]]=141,"afterRx","")</f>
        <v>afterRx</v>
      </c>
      <c r="P507" s="14" t="str">
        <f t="shared" si="79"/>
        <v/>
      </c>
      <c r="Q507" s="14" t="str">
        <f t="shared" si="80"/>
        <v/>
      </c>
      <c r="R507" s="14" t="str">
        <f t="shared" si="81"/>
        <v/>
      </c>
      <c r="S507" s="14" t="str">
        <f t="shared" si="82"/>
        <v>EMPTY</v>
      </c>
      <c r="T507" s="14" t="str">
        <f t="shared" si="83"/>
        <v>EMPTY</v>
      </c>
      <c r="U507" s="14" t="str">
        <f t="shared" si="84"/>
        <v>EMPTY</v>
      </c>
      <c r="V507" s="14" t="str">
        <f t="shared" si="85"/>
        <v>EMPTY</v>
      </c>
      <c r="W507" s="14" t="str">
        <f>IF(L507="beforeTx",timingTable[[#This Row],[FRT32_val]]-timingTable[[#This Row],[FRT32_trace]],"EMPTY")</f>
        <v>EMPTY</v>
      </c>
      <c r="X507" s="14" t="str">
        <f t="shared" si="86"/>
        <v>EMPTY</v>
      </c>
      <c r="Y507" s="14" t="str">
        <f t="shared" si="87"/>
        <v>EMPTY</v>
      </c>
      <c r="Z507" s="14" t="str">
        <f>IF(AND(P507="beforeRx",O508="afterRx"),J508-timingTable[[#This Row],[FRT32_trace]],"EMPTY")</f>
        <v>EMPTY</v>
      </c>
      <c r="AA507" s="14" t="str">
        <f>IF(AND(timingTable[[#This Row],[txEnd]]="txEnd",Q511="rxStart"),I511-timingTable[[#This Row],[FRT32_val]],"EMPTY")</f>
        <v>EMPTY</v>
      </c>
    </row>
    <row r="508" spans="1:27" x14ac:dyDescent="0.25">
      <c r="A508" s="14" t="s">
        <v>3636</v>
      </c>
      <c r="B508">
        <v>1556344024671</v>
      </c>
      <c r="C508" s="14" t="s">
        <v>7868</v>
      </c>
      <c r="D508">
        <v>123</v>
      </c>
      <c r="E508" s="14" t="s">
        <v>7969</v>
      </c>
      <c r="F508" s="14" t="s">
        <v>7869</v>
      </c>
      <c r="G508" s="14">
        <f>timingTable[[#This Row],[FRT_DEC]]-B507</f>
        <v>1340</v>
      </c>
      <c r="H5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INFO]]))),H507)</f>
        <v>70</v>
      </c>
      <c r="I5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1565863099</v>
      </c>
      <c r="J508" s="14">
        <f>HEX2DEC(RIGHT(timingTable[[#This Row],[FRT_HEX]],MIN(LEN(timingTable[[#This Row],[FRT_HEX]])-2,8)))</f>
        <v>1565863519</v>
      </c>
      <c r="K508" s="14" t="str">
        <f>IF(timingTable[[#This Row],['[TRACECODE']:.1]]=140,"afterTx","")</f>
        <v/>
      </c>
      <c r="L508" s="14" t="str">
        <f t="shared" si="77"/>
        <v/>
      </c>
      <c r="M508" s="14" t="str">
        <f>IF(AND(H508=H507,K507="afterTx",timingTable[[#This Row],['[TRACECODE']:.1]]=6),"dc","")</f>
        <v/>
      </c>
      <c r="N508" s="14" t="str">
        <f t="shared" si="78"/>
        <v/>
      </c>
      <c r="O508" s="14" t="str">
        <f>IF(timingTable[[#This Row],['[TRACECODE']:.1]]=141,"afterRx","")</f>
        <v/>
      </c>
      <c r="P508" s="14" t="str">
        <f t="shared" si="79"/>
        <v/>
      </c>
      <c r="Q508" s="14" t="str">
        <f t="shared" si="80"/>
        <v>rxStart</v>
      </c>
      <c r="R508" s="14" t="str">
        <f t="shared" si="81"/>
        <v/>
      </c>
      <c r="S508" s="14" t="str">
        <f t="shared" si="82"/>
        <v>EMPTY</v>
      </c>
      <c r="T508" s="14" t="str">
        <f t="shared" si="83"/>
        <v>EMPTY</v>
      </c>
      <c r="U508" s="14" t="str">
        <f t="shared" si="84"/>
        <v>EMPTY</v>
      </c>
      <c r="V508" s="14" t="str">
        <f t="shared" si="85"/>
        <v>EMPTY</v>
      </c>
      <c r="W508" s="14" t="str">
        <f>IF(L508="beforeTx",timingTable[[#This Row],[FRT32_val]]-timingTable[[#This Row],[FRT32_trace]],"EMPTY")</f>
        <v>EMPTY</v>
      </c>
      <c r="X508" s="14" t="str">
        <f t="shared" si="86"/>
        <v>EMPTY</v>
      </c>
      <c r="Y508" s="14" t="str">
        <f t="shared" si="87"/>
        <v>EMPTY</v>
      </c>
      <c r="Z508" s="14" t="str">
        <f>IF(AND(P508="beforeRx",O509="afterRx"),J509-timingTable[[#This Row],[FRT32_trace]],"EMPTY")</f>
        <v>EMPTY</v>
      </c>
      <c r="AA508" s="14" t="str">
        <f>IF(AND(timingTable[[#This Row],[txEnd]]="txEnd",Q512="rxStart"),I512-timingTable[[#This Row],[FRT32_val]],"EMPTY")</f>
        <v>EMPTY</v>
      </c>
    </row>
    <row r="509" spans="1:27" x14ac:dyDescent="0.25">
      <c r="A509" s="14" t="s">
        <v>3637</v>
      </c>
      <c r="B509">
        <v>1556344024674</v>
      </c>
      <c r="C509" s="14" t="s">
        <v>7870</v>
      </c>
      <c r="D509">
        <v>123</v>
      </c>
      <c r="E509" s="14" t="s">
        <v>7969</v>
      </c>
      <c r="F509" s="14" t="s">
        <v>3982</v>
      </c>
      <c r="G509" s="14">
        <f>timingTable[[#This Row],[FRT_DEC]]-B508</f>
        <v>3</v>
      </c>
      <c r="H5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INFO]]))),H508)</f>
        <v>70</v>
      </c>
      <c r="I5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09" s="14">
        <f>HEX2DEC(RIGHT(timingTable[[#This Row],[FRT_HEX]],MIN(LEN(timingTable[[#This Row],[FRT_HEX]])-2,8)))</f>
        <v>1565863522</v>
      </c>
      <c r="K509" s="14" t="str">
        <f>IF(timingTable[[#This Row],['[TRACECODE']:.1]]=140,"afterTx","")</f>
        <v/>
      </c>
      <c r="L509" s="14" t="str">
        <f t="shared" si="77"/>
        <v/>
      </c>
      <c r="M509" s="14" t="str">
        <f>IF(AND(H509=H508,K508="afterTx",timingTable[[#This Row],['[TRACECODE']:.1]]=6),"dc","")</f>
        <v/>
      </c>
      <c r="N509" s="14" t="str">
        <f t="shared" si="78"/>
        <v/>
      </c>
      <c r="O509" s="14" t="str">
        <f>IF(timingTable[[#This Row],['[TRACECODE']:.1]]=141,"afterRx","")</f>
        <v/>
      </c>
      <c r="P509" s="14" t="str">
        <f t="shared" si="79"/>
        <v/>
      </c>
      <c r="Q509" s="14" t="str">
        <f t="shared" si="80"/>
        <v/>
      </c>
      <c r="R509" s="14" t="str">
        <f t="shared" si="81"/>
        <v/>
      </c>
      <c r="S509" s="14" t="str">
        <f t="shared" si="82"/>
        <v>EMPTY</v>
      </c>
      <c r="T509" s="14" t="str">
        <f t="shared" si="83"/>
        <v>EMPTY</v>
      </c>
      <c r="U509" s="14" t="str">
        <f t="shared" si="84"/>
        <v>EMPTY</v>
      </c>
      <c r="V509" s="14" t="str">
        <f t="shared" si="85"/>
        <v>EMPTY</v>
      </c>
      <c r="W509" s="14" t="str">
        <f>IF(L509="beforeTx",timingTable[[#This Row],[FRT32_val]]-timingTable[[#This Row],[FRT32_trace]],"EMPTY")</f>
        <v>EMPTY</v>
      </c>
      <c r="X509" s="14" t="str">
        <f t="shared" si="86"/>
        <v>EMPTY</v>
      </c>
      <c r="Y509" s="14" t="str">
        <f t="shared" si="87"/>
        <v>EMPTY</v>
      </c>
      <c r="Z509" s="14" t="str">
        <f>IF(AND(P509="beforeRx",O510="afterRx"),J510-timingTable[[#This Row],[FRT32_trace]],"EMPTY")</f>
        <v>EMPTY</v>
      </c>
      <c r="AA509" s="14" t="str">
        <f>IF(AND(timingTable[[#This Row],[txEnd]]="txEnd",Q513="rxStart"),I513-timingTable[[#This Row],[FRT32_val]],"EMPTY")</f>
        <v>EMPTY</v>
      </c>
    </row>
    <row r="510" spans="1:27" x14ac:dyDescent="0.25">
      <c r="A510" s="14" t="s">
        <v>3664</v>
      </c>
      <c r="B510">
        <v>1556344025748</v>
      </c>
      <c r="C510" s="14" t="s">
        <v>7897</v>
      </c>
      <c r="D510">
        <v>124</v>
      </c>
      <c r="E510" s="14" t="s">
        <v>7970</v>
      </c>
      <c r="F510" s="14" t="s">
        <v>7898</v>
      </c>
      <c r="G510" s="14">
        <f>timingTable[[#This Row],[FRT_DEC]]-B509</f>
        <v>1074</v>
      </c>
      <c r="H5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INFO]]))),H509)</f>
        <v>70</v>
      </c>
      <c r="I5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1565864528</v>
      </c>
      <c r="J510" s="14">
        <f>HEX2DEC(RIGHT(timingTable[[#This Row],[FRT_HEX]],MIN(LEN(timingTable[[#This Row],[FRT_HEX]])-2,8)))</f>
        <v>1565864596</v>
      </c>
      <c r="K510" s="14" t="str">
        <f>IF(timingTable[[#This Row],['[TRACECODE']:.1]]=140,"afterTx","")</f>
        <v/>
      </c>
      <c r="L510" s="14" t="str">
        <f t="shared" si="77"/>
        <v/>
      </c>
      <c r="M510" s="14" t="str">
        <f>IF(AND(H510=H509,K509="afterTx",timingTable[[#This Row],['[TRACECODE']:.1]]=6),"dc","")</f>
        <v/>
      </c>
      <c r="N510" s="14" t="str">
        <f t="shared" si="78"/>
        <v/>
      </c>
      <c r="O510" s="14" t="str">
        <f>IF(timingTable[[#This Row],['[TRACECODE']:.1]]=141,"afterRx","")</f>
        <v/>
      </c>
      <c r="P510" s="14" t="str">
        <f t="shared" si="79"/>
        <v/>
      </c>
      <c r="Q510" s="14" t="str">
        <f t="shared" si="80"/>
        <v/>
      </c>
      <c r="R510" s="14" t="str">
        <f t="shared" si="81"/>
        <v>rxEnd</v>
      </c>
      <c r="S510" s="14" t="str">
        <f t="shared" si="82"/>
        <v>EMPTY</v>
      </c>
      <c r="T510" s="14" t="str">
        <f t="shared" si="83"/>
        <v>EMPTY</v>
      </c>
      <c r="U510" s="14">
        <f t="shared" si="84"/>
        <v>1000</v>
      </c>
      <c r="V510" s="14">
        <f t="shared" si="85"/>
        <v>1721</v>
      </c>
      <c r="W510" s="14" t="str">
        <f>IF(L510="beforeTx",timingTable[[#This Row],[FRT32_val]]-timingTable[[#This Row],[FRT32_trace]],"EMPTY")</f>
        <v>EMPTY</v>
      </c>
      <c r="X510" s="14" t="str">
        <f t="shared" si="86"/>
        <v>EMPTY</v>
      </c>
      <c r="Y510" s="14">
        <f t="shared" si="87"/>
        <v>203</v>
      </c>
      <c r="Z510" s="14" t="str">
        <f>IF(AND(P510="beforeRx",O511="afterRx"),J511-timingTable[[#This Row],[FRT32_trace]],"EMPTY")</f>
        <v>EMPTY</v>
      </c>
      <c r="AA510" s="14" t="str">
        <f>IF(AND(timingTable[[#This Row],[txEnd]]="txEnd",Q514="rxStart"),I514-timingTable[[#This Row],[FRT32_val]],"EMPTY")</f>
        <v>EMPTY</v>
      </c>
    </row>
    <row r="511" spans="1:27" x14ac:dyDescent="0.25">
      <c r="A511" s="14" t="s">
        <v>3665</v>
      </c>
      <c r="B511">
        <v>1556344025750</v>
      </c>
      <c r="C511" s="14" t="s">
        <v>7899</v>
      </c>
      <c r="D511">
        <v>124</v>
      </c>
      <c r="E511" s="14" t="s">
        <v>7970</v>
      </c>
      <c r="F511" s="14" t="s">
        <v>3983</v>
      </c>
      <c r="G511" s="14">
        <f>timingTable[[#This Row],[FRT_DEC]]-B510</f>
        <v>2</v>
      </c>
      <c r="H5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INFO]]))),H510)</f>
        <v>70</v>
      </c>
      <c r="I5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11" s="14">
        <f>HEX2DEC(RIGHT(timingTable[[#This Row],[FRT_HEX]],MIN(LEN(timingTable[[#This Row],[FRT_HEX]])-2,8)))</f>
        <v>1565864598</v>
      </c>
      <c r="K511" s="14" t="str">
        <f>IF(timingTable[[#This Row],['[TRACECODE']:.1]]=140,"afterTx","")</f>
        <v/>
      </c>
      <c r="L511" s="14" t="str">
        <f t="shared" si="77"/>
        <v/>
      </c>
      <c r="M511" s="14" t="str">
        <f>IF(AND(H511=H510,K510="afterTx",timingTable[[#This Row],['[TRACECODE']:.1]]=6),"dc","")</f>
        <v/>
      </c>
      <c r="N511" s="14" t="str">
        <f t="shared" si="78"/>
        <v/>
      </c>
      <c r="O511" s="14" t="str">
        <f>IF(timingTable[[#This Row],['[TRACECODE']:.1]]=141,"afterRx","")</f>
        <v/>
      </c>
      <c r="P511" s="14" t="str">
        <f t="shared" si="79"/>
        <v/>
      </c>
      <c r="Q511" s="14" t="str">
        <f t="shared" si="80"/>
        <v/>
      </c>
      <c r="R511" s="14" t="str">
        <f t="shared" si="81"/>
        <v/>
      </c>
      <c r="S511" s="14" t="str">
        <f t="shared" si="82"/>
        <v>EMPTY</v>
      </c>
      <c r="T511" s="14" t="str">
        <f t="shared" si="83"/>
        <v>EMPTY</v>
      </c>
      <c r="U511" s="14" t="str">
        <f t="shared" si="84"/>
        <v>EMPTY</v>
      </c>
      <c r="V511" s="14" t="str">
        <f t="shared" si="85"/>
        <v>EMPTY</v>
      </c>
      <c r="W511" s="14" t="str">
        <f>IF(L511="beforeTx",timingTable[[#This Row],[FRT32_val]]-timingTable[[#This Row],[FRT32_trace]],"EMPTY")</f>
        <v>EMPTY</v>
      </c>
      <c r="X511" s="14" t="str">
        <f t="shared" si="86"/>
        <v>EMPTY</v>
      </c>
      <c r="Y511" s="14" t="str">
        <f t="shared" si="87"/>
        <v>EMPTY</v>
      </c>
      <c r="Z511" s="14" t="str">
        <f>IF(AND(P511="beforeRx",O512="afterRx"),J512-timingTable[[#This Row],[FRT32_trace]],"EMPTY")</f>
        <v>EMPTY</v>
      </c>
      <c r="AA511" s="14" t="str">
        <f>IF(AND(timingTable[[#This Row],[txEnd]]="txEnd",Q515="rxStart"),I515-timingTable[[#This Row],[FRT32_val]],"EMPTY")</f>
        <v>EMPTY</v>
      </c>
    </row>
    <row r="512" spans="1:27" x14ac:dyDescent="0.25">
      <c r="A512" s="14" t="s">
        <v>3675</v>
      </c>
      <c r="B512">
        <v>1556344025883</v>
      </c>
      <c r="C512" s="14" t="s">
        <v>7910</v>
      </c>
      <c r="D512">
        <v>129</v>
      </c>
      <c r="E512" s="14" t="s">
        <v>3734</v>
      </c>
      <c r="F512" s="14" t="s">
        <v>7911</v>
      </c>
      <c r="G512" s="14">
        <f>timingTable[[#This Row],[FRT_DEC]]-B511</f>
        <v>133</v>
      </c>
      <c r="H5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INFO]]))),H511)</f>
        <v>70</v>
      </c>
      <c r="I5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1565865528</v>
      </c>
      <c r="J512" s="14">
        <f>HEX2DEC(RIGHT(timingTable[[#This Row],[FRT_HEX]],MIN(LEN(timingTable[[#This Row],[FRT_HEX]])-2,8)))</f>
        <v>1565864731</v>
      </c>
      <c r="K512" s="14" t="str">
        <f>IF(timingTable[[#This Row],['[TRACECODE']:.1]]=140,"afterTx","")</f>
        <v/>
      </c>
      <c r="L512" s="14" t="str">
        <f t="shared" si="77"/>
        <v>beforeTx</v>
      </c>
      <c r="M512" s="14" t="str">
        <f>IF(AND(H512=H511,K511="afterTx",timingTable[[#This Row],['[TRACECODE']:.1]]=6),"dc","")</f>
        <v/>
      </c>
      <c r="N512" s="14" t="str">
        <f t="shared" si="78"/>
        <v/>
      </c>
      <c r="O512" s="14" t="str">
        <f>IF(timingTable[[#This Row],['[TRACECODE']:.1]]=141,"afterRx","")</f>
        <v/>
      </c>
      <c r="P512" s="14" t="str">
        <f t="shared" si="79"/>
        <v/>
      </c>
      <c r="Q512" s="14" t="str">
        <f t="shared" si="80"/>
        <v/>
      </c>
      <c r="R512" s="14" t="str">
        <f t="shared" si="81"/>
        <v/>
      </c>
      <c r="S512" s="14">
        <f t="shared" si="82"/>
        <v>721</v>
      </c>
      <c r="T512" s="14" t="str">
        <f t="shared" si="83"/>
        <v>EMPTY</v>
      </c>
      <c r="U512" s="14" t="str">
        <f t="shared" si="84"/>
        <v>EMPTY</v>
      </c>
      <c r="V512" s="14" t="str">
        <f t="shared" si="85"/>
        <v>EMPTY</v>
      </c>
      <c r="W512" s="14">
        <f>IF(L512="beforeTx",timingTable[[#This Row],[FRT32_val]]-timingTable[[#This Row],[FRT32_trace]],"EMPTY")</f>
        <v>797</v>
      </c>
      <c r="X512" s="14">
        <f t="shared" si="86"/>
        <v>809</v>
      </c>
      <c r="Y512" s="14" t="str">
        <f t="shared" si="87"/>
        <v>EMPTY</v>
      </c>
      <c r="Z512" s="14" t="str">
        <f>IF(AND(P512="beforeRx",O513="afterRx"),J513-timingTable[[#This Row],[FRT32_trace]],"EMPTY")</f>
        <v>EMPTY</v>
      </c>
      <c r="AA512" s="14" t="str">
        <f>IF(AND(timingTable[[#This Row],[txEnd]]="txEnd",Q516="rxStart"),I516-timingTable[[#This Row],[FRT32_val]],"EMPTY")</f>
        <v>EMPTY</v>
      </c>
    </row>
    <row r="513" spans="1:27" x14ac:dyDescent="0.25">
      <c r="A513" s="14" t="s">
        <v>3676</v>
      </c>
      <c r="B513">
        <v>1556344025886</v>
      </c>
      <c r="C513" s="14" t="s">
        <v>7912</v>
      </c>
      <c r="D513">
        <v>129</v>
      </c>
      <c r="E513" s="14" t="s">
        <v>3734</v>
      </c>
      <c r="F513" s="14" t="s">
        <v>3986</v>
      </c>
      <c r="G513" s="14">
        <f>timingTable[[#This Row],[FRT_DEC]]-B512</f>
        <v>3</v>
      </c>
      <c r="H5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INFO]]))),H512)</f>
        <v>70</v>
      </c>
      <c r="I5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13" s="14">
        <f>HEX2DEC(RIGHT(timingTable[[#This Row],[FRT_HEX]],MIN(LEN(timingTable[[#This Row],[FRT_HEX]])-2,8)))</f>
        <v>1565864734</v>
      </c>
      <c r="K513" s="14" t="str">
        <f>IF(timingTable[[#This Row],['[TRACECODE']:.1]]=140,"afterTx","")</f>
        <v/>
      </c>
      <c r="L513" s="14" t="str">
        <f t="shared" si="77"/>
        <v/>
      </c>
      <c r="M513" s="14" t="str">
        <f>IF(AND(H513=H512,K512="afterTx",timingTable[[#This Row],['[TRACECODE']:.1]]=6),"dc","")</f>
        <v/>
      </c>
      <c r="N513" s="14" t="str">
        <f t="shared" si="78"/>
        <v/>
      </c>
      <c r="O513" s="14" t="str">
        <f>IF(timingTable[[#This Row],['[TRACECODE']:.1]]=141,"afterRx","")</f>
        <v/>
      </c>
      <c r="P513" s="14" t="str">
        <f t="shared" si="79"/>
        <v/>
      </c>
      <c r="Q513" s="14" t="str">
        <f t="shared" si="80"/>
        <v/>
      </c>
      <c r="R513" s="14" t="str">
        <f t="shared" si="81"/>
        <v/>
      </c>
      <c r="S513" s="14" t="str">
        <f t="shared" si="82"/>
        <v>EMPTY</v>
      </c>
      <c r="T513" s="14" t="str">
        <f t="shared" si="83"/>
        <v>EMPTY</v>
      </c>
      <c r="U513" s="14" t="str">
        <f t="shared" si="84"/>
        <v>EMPTY</v>
      </c>
      <c r="V513" s="14" t="str">
        <f t="shared" si="85"/>
        <v>EMPTY</v>
      </c>
      <c r="W513" s="14" t="str">
        <f>IF(L513="beforeTx",timingTable[[#This Row],[FRT32_val]]-timingTable[[#This Row],[FRT32_trace]],"EMPTY")</f>
        <v>EMPTY</v>
      </c>
      <c r="X513" s="14" t="str">
        <f t="shared" si="86"/>
        <v>EMPTY</v>
      </c>
      <c r="Y513" s="14" t="str">
        <f t="shared" si="87"/>
        <v>EMPTY</v>
      </c>
      <c r="Z513" s="14" t="str">
        <f>IF(AND(P513="beforeRx",O514="afterRx"),J514-timingTable[[#This Row],[FRT32_trace]],"EMPTY")</f>
        <v>EMPTY</v>
      </c>
      <c r="AA513" s="14" t="str">
        <f>IF(AND(timingTable[[#This Row],[txEnd]]="txEnd",Q517="rxStart"),I517-timingTable[[#This Row],[FRT32_val]],"EMPTY")</f>
        <v>EMPTY</v>
      </c>
    </row>
    <row r="514" spans="1:27" x14ac:dyDescent="0.25">
      <c r="A514" s="14" t="s">
        <v>3677</v>
      </c>
      <c r="B514">
        <v>1556344026692</v>
      </c>
      <c r="C514" s="14" t="s">
        <v>7913</v>
      </c>
      <c r="D514">
        <v>140</v>
      </c>
      <c r="E514" s="14" t="s">
        <v>1107</v>
      </c>
      <c r="F514" s="14" t="s">
        <v>7839</v>
      </c>
      <c r="G514" s="14">
        <f>timingTable[[#This Row],[FRT_DEC]]-B513</f>
        <v>806</v>
      </c>
      <c r="H5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INFO]]))),H513)</f>
        <v>70</v>
      </c>
      <c r="I5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14" s="14">
        <f>HEX2DEC(RIGHT(timingTable[[#This Row],[FRT_HEX]],MIN(LEN(timingTable[[#This Row],[FRT_HEX]])-2,8)))</f>
        <v>1565865540</v>
      </c>
      <c r="K514" s="14" t="str">
        <f>IF(timingTable[[#This Row],['[TRACECODE']:.1]]=140,"afterTx","")</f>
        <v>afterTx</v>
      </c>
      <c r="L514" s="14" t="str">
        <f t="shared" si="77"/>
        <v/>
      </c>
      <c r="M514" s="14" t="str">
        <f>IF(AND(H514=H513,K513="afterTx",timingTable[[#This Row],['[TRACECODE']:.1]]=6),"dc","")</f>
        <v/>
      </c>
      <c r="N514" s="14" t="str">
        <f t="shared" si="78"/>
        <v/>
      </c>
      <c r="O514" s="14" t="str">
        <f>IF(timingTable[[#This Row],['[TRACECODE']:.1]]=141,"afterRx","")</f>
        <v/>
      </c>
      <c r="P514" s="14" t="str">
        <f t="shared" si="79"/>
        <v/>
      </c>
      <c r="Q514" s="14" t="str">
        <f t="shared" si="80"/>
        <v/>
      </c>
      <c r="R514" s="14" t="str">
        <f t="shared" si="81"/>
        <v/>
      </c>
      <c r="S514" s="14" t="str">
        <f t="shared" si="82"/>
        <v>EMPTY</v>
      </c>
      <c r="T514" s="14" t="str">
        <f t="shared" si="83"/>
        <v>EMPTY</v>
      </c>
      <c r="U514" s="14" t="str">
        <f t="shared" si="84"/>
        <v>EMPTY</v>
      </c>
      <c r="V514" s="14" t="str">
        <f t="shared" si="85"/>
        <v>EMPTY</v>
      </c>
      <c r="W514" s="14" t="str">
        <f>IF(L514="beforeTx",timingTable[[#This Row],[FRT32_val]]-timingTable[[#This Row],[FRT32_trace]],"EMPTY")</f>
        <v>EMPTY</v>
      </c>
      <c r="X514" s="14" t="str">
        <f t="shared" si="86"/>
        <v>EMPTY</v>
      </c>
      <c r="Y514" s="14" t="str">
        <f t="shared" si="87"/>
        <v>EMPTY</v>
      </c>
      <c r="Z514" s="14" t="str">
        <f>IF(AND(P514="beforeRx",O515="afterRx"),J515-timingTable[[#This Row],[FRT32_trace]],"EMPTY")</f>
        <v>EMPTY</v>
      </c>
      <c r="AA514" s="14" t="str">
        <f>IF(AND(timingTable[[#This Row],[txEnd]]="txEnd",Q518="rxStart"),I518-timingTable[[#This Row],[FRT32_val]],"EMPTY")</f>
        <v>EMPTY</v>
      </c>
    </row>
    <row r="515" spans="1:27" x14ac:dyDescent="0.25">
      <c r="A515" s="14" t="s">
        <v>3680</v>
      </c>
      <c r="B515">
        <v>1556344028021</v>
      </c>
      <c r="C515" s="14" t="s">
        <v>7916</v>
      </c>
      <c r="D515">
        <v>6</v>
      </c>
      <c r="E515" s="14" t="s">
        <v>1108</v>
      </c>
      <c r="F515" s="14" t="s">
        <v>7917</v>
      </c>
      <c r="G515" s="14">
        <f>timingTable[[#This Row],[FRT_DEC]]-B514</f>
        <v>1329</v>
      </c>
      <c r="H5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INFO]]))),H514)</f>
        <v>70</v>
      </c>
      <c r="I5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1565866249</v>
      </c>
      <c r="J515" s="14">
        <f>HEX2DEC(RIGHT(timingTable[[#This Row],[FRT_HEX]],MIN(LEN(timingTable[[#This Row],[FRT_HEX]])-2,8)))</f>
        <v>1565866869</v>
      </c>
      <c r="K515" s="14" t="str">
        <f>IF(timingTable[[#This Row],['[TRACECODE']:.1]]=140,"afterTx","")</f>
        <v/>
      </c>
      <c r="L515" s="14" t="str">
        <f t="shared" si="77"/>
        <v/>
      </c>
      <c r="M515" s="14" t="str">
        <f>IF(AND(H515=H514,K514="afterTx",timingTable[[#This Row],['[TRACECODE']:.1]]=6),"dc","")</f>
        <v>dc</v>
      </c>
      <c r="N515" s="14" t="str">
        <f t="shared" si="78"/>
        <v/>
      </c>
      <c r="O515" s="14" t="str">
        <f>IF(timingTable[[#This Row],['[TRACECODE']:.1]]=141,"afterRx","")</f>
        <v/>
      </c>
      <c r="P515" s="14" t="str">
        <f t="shared" si="79"/>
        <v/>
      </c>
      <c r="Q515" s="14" t="str">
        <f t="shared" si="80"/>
        <v/>
      </c>
      <c r="R515" s="14" t="str">
        <f t="shared" si="81"/>
        <v/>
      </c>
      <c r="S515" s="14" t="str">
        <f t="shared" si="82"/>
        <v>EMPTY</v>
      </c>
      <c r="T515" s="14" t="str">
        <f t="shared" si="83"/>
        <v>EMPTY</v>
      </c>
      <c r="U515" s="14" t="str">
        <f t="shared" si="84"/>
        <v>EMPTY</v>
      </c>
      <c r="V515" s="14" t="str">
        <f t="shared" si="85"/>
        <v>EMPTY</v>
      </c>
      <c r="W515" s="14" t="str">
        <f>IF(L515="beforeTx",timingTable[[#This Row],[FRT32_val]]-timingTable[[#This Row],[FRT32_trace]],"EMPTY")</f>
        <v>EMPTY</v>
      </c>
      <c r="X515" s="14" t="str">
        <f t="shared" si="86"/>
        <v>EMPTY</v>
      </c>
      <c r="Y515" s="14" t="str">
        <f t="shared" si="87"/>
        <v>EMPTY</v>
      </c>
      <c r="Z515" s="14" t="str">
        <f>IF(AND(P515="beforeRx",O516="afterRx"),J516-timingTable[[#This Row],[FRT32_trace]],"EMPTY")</f>
        <v>EMPTY</v>
      </c>
      <c r="AA515" s="14" t="str">
        <f>IF(AND(timingTable[[#This Row],[txEnd]]="txEnd",Q519="rxStart"),I519-timingTable[[#This Row],[FRT32_val]],"EMPTY")</f>
        <v>EMPTY</v>
      </c>
    </row>
    <row r="516" spans="1:27" x14ac:dyDescent="0.25">
      <c r="A516" s="14" t="s">
        <v>3681</v>
      </c>
      <c r="B516">
        <v>1556344028025</v>
      </c>
      <c r="C516" s="14" t="s">
        <v>7918</v>
      </c>
      <c r="D516">
        <v>6</v>
      </c>
      <c r="E516" s="14" t="s">
        <v>1108</v>
      </c>
      <c r="F516" s="14" t="s">
        <v>3987</v>
      </c>
      <c r="G516" s="14">
        <f>timingTable[[#This Row],[FRT_DEC]]-B515</f>
        <v>4</v>
      </c>
      <c r="H5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INFO]]))),H515)</f>
        <v>70</v>
      </c>
      <c r="I5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16" s="14">
        <f>HEX2DEC(RIGHT(timingTable[[#This Row],[FRT_HEX]],MIN(LEN(timingTable[[#This Row],[FRT_HEX]])-2,8)))</f>
        <v>1565866873</v>
      </c>
      <c r="K516" s="14" t="str">
        <f>IF(timingTable[[#This Row],['[TRACECODE']:.1]]=140,"afterTx","")</f>
        <v/>
      </c>
      <c r="L516" s="14" t="str">
        <f t="shared" si="77"/>
        <v/>
      </c>
      <c r="M516" s="14" t="str">
        <f>IF(AND(H516=H515,K515="afterTx",timingTable[[#This Row],['[TRACECODE']:.1]]=6),"dc","")</f>
        <v/>
      </c>
      <c r="N516" s="14" t="str">
        <f t="shared" si="78"/>
        <v/>
      </c>
      <c r="O516" s="14" t="str">
        <f>IF(timingTable[[#This Row],['[TRACECODE']:.1]]=141,"afterRx","")</f>
        <v/>
      </c>
      <c r="P516" s="14" t="str">
        <f t="shared" si="79"/>
        <v/>
      </c>
      <c r="Q516" s="14" t="str">
        <f t="shared" si="80"/>
        <v/>
      </c>
      <c r="R516" s="14" t="str">
        <f t="shared" si="81"/>
        <v/>
      </c>
      <c r="S516" s="14" t="str">
        <f t="shared" si="82"/>
        <v>EMPTY</v>
      </c>
      <c r="T516" s="14" t="str">
        <f t="shared" si="83"/>
        <v>EMPTY</v>
      </c>
      <c r="U516" s="14" t="str">
        <f t="shared" si="84"/>
        <v>EMPTY</v>
      </c>
      <c r="V516" s="14" t="str">
        <f t="shared" si="85"/>
        <v>EMPTY</v>
      </c>
      <c r="W516" s="14" t="str">
        <f>IF(L516="beforeTx",timingTable[[#This Row],[FRT32_val]]-timingTable[[#This Row],[FRT32_trace]],"EMPTY")</f>
        <v>EMPTY</v>
      </c>
      <c r="X516" s="14" t="str">
        <f t="shared" si="86"/>
        <v>EMPTY</v>
      </c>
      <c r="Y516" s="14" t="str">
        <f t="shared" si="87"/>
        <v>EMPTY</v>
      </c>
      <c r="Z516" s="14" t="str">
        <f>IF(AND(P516="beforeRx",O517="afterRx"),J517-timingTable[[#This Row],[FRT32_trace]],"EMPTY")</f>
        <v>EMPTY</v>
      </c>
      <c r="AA516" s="14" t="str">
        <f>IF(AND(timingTable[[#This Row],[txEnd]]="txEnd",Q520="rxStart"),I520-timingTable[[#This Row],[FRT32_val]],"EMPTY")</f>
        <v>EMPTY</v>
      </c>
    </row>
    <row r="517" spans="1:27" x14ac:dyDescent="0.25">
      <c r="A517" s="14" t="s">
        <v>3682</v>
      </c>
      <c r="B517">
        <v>1556344028027</v>
      </c>
      <c r="C517" s="14" t="s">
        <v>7919</v>
      </c>
      <c r="D517">
        <v>122</v>
      </c>
      <c r="E517" s="14" t="s">
        <v>7968</v>
      </c>
      <c r="F517" s="14" t="s">
        <v>7920</v>
      </c>
      <c r="G517" s="14">
        <f>timingTable[[#This Row],[FRT_DEC]]-B516</f>
        <v>2</v>
      </c>
      <c r="H5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INFO]]))),H516)</f>
        <v>70</v>
      </c>
      <c r="I5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1565866868</v>
      </c>
      <c r="J517" s="14">
        <f>HEX2DEC(RIGHT(timingTable[[#This Row],[FRT_HEX]],MIN(LEN(timingTable[[#This Row],[FRT_HEX]])-2,8)))</f>
        <v>1565866875</v>
      </c>
      <c r="K517" s="14" t="str">
        <f>IF(timingTable[[#This Row],['[TRACECODE']:.1]]=140,"afterTx","")</f>
        <v/>
      </c>
      <c r="L517" s="14" t="str">
        <f t="shared" ref="L517:L580" si="88">IF(AND(H519=H517,K519="afterTx"),"beforeTx","")</f>
        <v/>
      </c>
      <c r="M517" s="14" t="str">
        <f>IF(AND(H517=H516,K516="afterTx",timingTable[[#This Row],['[TRACECODE']:.1]]=6),"dc","")</f>
        <v/>
      </c>
      <c r="N517" s="14" t="str">
        <f t="shared" ref="N517:N580" si="89">IF(AND(H517=H515,M515="dc"),"txEnd","")</f>
        <v>txEnd</v>
      </c>
      <c r="O517" s="14" t="str">
        <f>IF(timingTable[[#This Row],['[TRACECODE']:.1]]=141,"afterRx","")</f>
        <v/>
      </c>
      <c r="P517" s="14" t="str">
        <f t="shared" si="79"/>
        <v/>
      </c>
      <c r="Q517" s="14" t="str">
        <f t="shared" si="80"/>
        <v/>
      </c>
      <c r="R517" s="14" t="str">
        <f t="shared" ref="R517:R580" si="90">IF(AND(H517=H515,Q515="rxStart"),"rxEnd","")</f>
        <v/>
      </c>
      <c r="S517" s="14" t="str">
        <f t="shared" ref="S517:S580" si="91">IF(AND(H520=H517,M520="dc",L517="beforeTx"),I520-I517,"EMPTY")</f>
        <v>EMPTY</v>
      </c>
      <c r="T517" s="14" t="str">
        <f t="shared" ref="T517:T580" si="92">IF(AND(N517="txEnd",P519="beforeRx",O520="afterRx"),J520-I517,"EMPTY")</f>
        <v>EMPTY</v>
      </c>
      <c r="U517" s="14" t="str">
        <f t="shared" ref="U517:U580" si="93">IF(AND(L519="beforeTx",R517="rxEnd",H519=H517),I519-I517,"EMPTY")</f>
        <v>EMPTY</v>
      </c>
      <c r="V517" s="14" t="str">
        <f t="shared" ref="V517:V580" si="94">IF(AND(R517="rxEnd",M522="dc",H517=H522),I522-I517,"EMPTY")</f>
        <v>EMPTY</v>
      </c>
      <c r="W517" s="14" t="str">
        <f>IF(L517="beforeTx",timingTable[[#This Row],[FRT32_val]]-timingTable[[#This Row],[FRT32_trace]],"EMPTY")</f>
        <v>EMPTY</v>
      </c>
      <c r="X517" s="14" t="str">
        <f t="shared" ref="X517:X580" si="95">IF(AND(L517="beforeTx",K519="afterTx"),J519-J517,"EMPTY")</f>
        <v>EMPTY</v>
      </c>
      <c r="Y517" s="14" t="str">
        <f t="shared" ref="Y517:Y580" si="96">IF(AND(R517="rxEnd",L519="beforeTx"),J519-I517,"EMPTY")</f>
        <v>EMPTY</v>
      </c>
      <c r="Z517" s="14" t="str">
        <f>IF(AND(P517="beforeRx",O518="afterRx"),J518-timingTable[[#This Row],[FRT32_trace]],"EMPTY")</f>
        <v>EMPTY</v>
      </c>
      <c r="AA517" s="14" t="str">
        <f>IF(AND(timingTable[[#This Row],[txEnd]]="txEnd",Q521="rxStart"),I521-timingTable[[#This Row],[FRT32_val]],"EMPTY")</f>
        <v>EMPTY</v>
      </c>
    </row>
    <row r="518" spans="1:27" x14ac:dyDescent="0.25">
      <c r="A518" s="14" t="s">
        <v>3683</v>
      </c>
      <c r="B518">
        <v>1556344028029</v>
      </c>
      <c r="C518" s="14" t="s">
        <v>7921</v>
      </c>
      <c r="D518">
        <v>122</v>
      </c>
      <c r="E518" s="14" t="s">
        <v>7968</v>
      </c>
      <c r="F518" s="14" t="s">
        <v>3988</v>
      </c>
      <c r="G518" s="14">
        <f>timingTable[[#This Row],[FRT_DEC]]-B517</f>
        <v>2</v>
      </c>
      <c r="H5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INFO]]))),H517)</f>
        <v>70</v>
      </c>
      <c r="I5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362</v>
      </c>
      <c r="J518" s="14">
        <f>HEX2DEC(RIGHT(timingTable[[#This Row],[FRT_HEX]],MIN(LEN(timingTable[[#This Row],[FRT_HEX]])-2,8)))</f>
        <v>1565866877</v>
      </c>
      <c r="K518" s="14" t="str">
        <f>IF(timingTable[[#This Row],['[TRACECODE']:.1]]=140,"afterTx","")</f>
        <v/>
      </c>
      <c r="L518" s="14" t="str">
        <f t="shared" si="88"/>
        <v/>
      </c>
      <c r="M518" s="14" t="str">
        <f>IF(AND(H518=H517,K517="afterTx",timingTable[[#This Row],['[TRACECODE']:.1]]=6),"dc","")</f>
        <v/>
      </c>
      <c r="N518" s="14" t="str">
        <f t="shared" si="89"/>
        <v/>
      </c>
      <c r="O518" s="14" t="str">
        <f>IF(timingTable[[#This Row],['[TRACECODE']:.1]]=141,"afterRx","")</f>
        <v/>
      </c>
      <c r="P518" s="14" t="str">
        <f t="shared" si="79"/>
        <v/>
      </c>
      <c r="Q518" s="14" t="str">
        <f t="shared" si="80"/>
        <v/>
      </c>
      <c r="R518" s="14" t="str">
        <f t="shared" si="90"/>
        <v/>
      </c>
      <c r="S518" s="14" t="str">
        <f t="shared" si="91"/>
        <v>EMPTY</v>
      </c>
      <c r="T518" s="14" t="str">
        <f t="shared" si="92"/>
        <v>EMPTY</v>
      </c>
      <c r="U518" s="14" t="str">
        <f t="shared" si="93"/>
        <v>EMPTY</v>
      </c>
      <c r="V518" s="14" t="str">
        <f t="shared" si="94"/>
        <v>EMPTY</v>
      </c>
      <c r="W518" s="14" t="str">
        <f>IF(L518="beforeTx",timingTable[[#This Row],[FRT32_val]]-timingTable[[#This Row],[FRT32_trace]],"EMPTY")</f>
        <v>EMPTY</v>
      </c>
      <c r="X518" s="14" t="str">
        <f t="shared" si="95"/>
        <v>EMPTY</v>
      </c>
      <c r="Y518" s="14" t="str">
        <f t="shared" si="96"/>
        <v>EMPTY</v>
      </c>
      <c r="Z518" s="14" t="str">
        <f>IF(AND(P518="beforeRx",O519="afterRx"),J519-timingTable[[#This Row],[FRT32_trace]],"EMPTY")</f>
        <v>EMPTY</v>
      </c>
      <c r="AA518" s="14" t="str">
        <f>IF(AND(timingTable[[#This Row],[txEnd]]="txEnd",Q522="rxStart"),I522-timingTable[[#This Row],[FRT32_val]],"EMPTY")</f>
        <v>EMPTY</v>
      </c>
    </row>
  </sheetData>
  <phoneticPr fontId="3" type="noConversion"/>
  <pageMargins left="0.7" right="0.7" top="0.75" bottom="0.75" header="0.3" footer="0.3"/>
  <pageSetup paperSize="9" orientation="portrait" r:id="rId10"/>
  <tableParts count="1">
    <tablePart r:id="rId1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50E4-6CAE-4E21-BF80-C97B43E7CD15}">
  <dimension ref="A1:AG587"/>
  <sheetViews>
    <sheetView zoomScaleNormal="100" workbookViewId="0">
      <selection activeCell="E29" sqref="E29"/>
    </sheetView>
  </sheetViews>
  <sheetFormatPr defaultRowHeight="15" x14ac:dyDescent="0.25"/>
  <cols>
    <col min="1" max="1" width="10" bestFit="1" customWidth="1"/>
    <col min="2" max="2" width="12" bestFit="1" customWidth="1"/>
    <col min="3" max="3" width="14.5703125" bestFit="1" customWidth="1"/>
    <col min="4" max="4" width="13.5703125" bestFit="1" customWidth="1"/>
    <col min="5" max="5" width="39.5703125" bestFit="1" customWidth="1"/>
    <col min="6" max="6" width="7.5703125" bestFit="1" customWidth="1"/>
    <col min="7" max="7" width="8.42578125" bestFit="1" customWidth="1"/>
    <col min="8" max="8" width="4.85546875" bestFit="1" customWidth="1"/>
    <col min="9" max="9" width="15" bestFit="1" customWidth="1"/>
    <col min="10" max="10" width="18" bestFit="1" customWidth="1"/>
    <col min="11" max="11" width="21.140625" bestFit="1" customWidth="1"/>
    <col min="12" max="12" width="13.140625" bestFit="1" customWidth="1"/>
    <col min="13" max="13" width="23.28515625" bestFit="1" customWidth="1"/>
    <col min="14" max="15" width="13.140625" bestFit="1" customWidth="1"/>
    <col min="16" max="16" width="23.28515625" bestFit="1" customWidth="1"/>
    <col min="17" max="18" width="19" bestFit="1" customWidth="1"/>
    <col min="19" max="19" width="19" customWidth="1"/>
    <col min="20" max="20" width="13.140625" bestFit="1" customWidth="1"/>
    <col min="21" max="21" width="26.28515625" bestFit="1" customWidth="1"/>
    <col min="22" max="23" width="22" bestFit="1" customWidth="1"/>
    <col min="24" max="24" width="3" bestFit="1" customWidth="1"/>
    <col min="25" max="25" width="13.140625" bestFit="1" customWidth="1"/>
    <col min="26" max="26" width="29.42578125" bestFit="1" customWidth="1"/>
    <col min="27" max="28" width="25.140625" bestFit="1" customWidth="1"/>
    <col min="29" max="31" width="3" bestFit="1" customWidth="1"/>
    <col min="32" max="32" width="8" bestFit="1" customWidth="1"/>
    <col min="33" max="35" width="5" bestFit="1" customWidth="1"/>
    <col min="36" max="36" width="4.85546875" bestFit="1" customWidth="1"/>
    <col min="37" max="37" width="7.28515625" bestFit="1" customWidth="1"/>
    <col min="38" max="38" width="11.28515625" bestFit="1" customWidth="1"/>
    <col min="39" max="39" width="7.85546875" bestFit="1" customWidth="1"/>
    <col min="40" max="40" width="4.85546875" bestFit="1" customWidth="1"/>
    <col min="41" max="41" width="7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6" width="3" bestFit="1" customWidth="1"/>
    <col min="57" max="58" width="5" bestFit="1" customWidth="1"/>
    <col min="59" max="60" width="5.85546875" bestFit="1" customWidth="1"/>
    <col min="61" max="61" width="11.28515625" bestFit="1" customWidth="1"/>
  </cols>
  <sheetData>
    <row r="1" spans="1:33" x14ac:dyDescent="0.25">
      <c r="A1" t="s">
        <v>1</v>
      </c>
      <c r="B1" t="s">
        <v>2</v>
      </c>
      <c r="C1" t="s">
        <v>7</v>
      </c>
      <c r="D1" t="s">
        <v>3</v>
      </c>
      <c r="E1" t="s">
        <v>0</v>
      </c>
      <c r="F1" t="s">
        <v>2008</v>
      </c>
      <c r="G1" t="s">
        <v>2007</v>
      </c>
      <c r="H1" t="s">
        <v>2084</v>
      </c>
      <c r="I1" t="s">
        <v>2009</v>
      </c>
      <c r="J1" t="s">
        <v>2085</v>
      </c>
      <c r="K1" t="s">
        <v>2087</v>
      </c>
      <c r="O1" s="15" t="s">
        <v>1085</v>
      </c>
      <c r="P1" t="s">
        <v>2011</v>
      </c>
      <c r="Q1" t="s">
        <v>2089</v>
      </c>
      <c r="R1" t="s">
        <v>2107</v>
      </c>
      <c r="T1" s="15" t="s">
        <v>1085</v>
      </c>
      <c r="U1" t="s">
        <v>2086</v>
      </c>
      <c r="V1" t="s">
        <v>2090</v>
      </c>
      <c r="W1" t="s">
        <v>2108</v>
      </c>
      <c r="Y1" s="15" t="s">
        <v>1085</v>
      </c>
      <c r="Z1" t="s">
        <v>2088</v>
      </c>
      <c r="AA1" t="s">
        <v>2091</v>
      </c>
      <c r="AB1" t="s">
        <v>2109</v>
      </c>
    </row>
    <row r="2" spans="1:33" x14ac:dyDescent="0.25">
      <c r="A2" s="14" t="s">
        <v>116</v>
      </c>
      <c r="B2">
        <v>1556334973315</v>
      </c>
      <c r="C2" s="14" t="s">
        <v>4231</v>
      </c>
      <c r="D2" s="14" t="s">
        <v>2079</v>
      </c>
      <c r="E2" s="14" t="s">
        <v>4032</v>
      </c>
      <c r="F2" s="14" t="str">
        <f>IF(fastLink[[#This Row],['[TRACECODE']:]]="148 (0x94)","req")</f>
        <v>req</v>
      </c>
      <c r="G2" s="14" t="str">
        <f>IF(fastLink[[#This Row],['[TRACECODE']:]]="149 (0x95)","res","")</f>
        <v/>
      </c>
      <c r="H2" s="14" t="str">
        <f>IF(AND(fastLink[[#This Row],['[TRACECODE']:]]="149 (0x95)",RIGHT(fastLink[[#This Row],[TRACE INFO]],4)&lt;&gt;"0000"),"YES","NO")</f>
        <v>NO</v>
      </c>
      <c r="I2" s="14" t="str">
        <f>IF(AND(F1="req",fastLink[[#This Row],[resp_col]]="res"),fastLink[[#This Row],[FRT_DEC]]-B1,"EMPTY")</f>
        <v>EMPTY</v>
      </c>
      <c r="J2" s="14" t="str">
        <f>IF(AND(fastLink[[#This Row],[resp_col]]="res",fastLink[[#This Row],[data]]="YES"),fastLink[[#This Row],[data req to resp]],"EMPTY")</f>
        <v>EMPTY</v>
      </c>
      <c r="K2" s="14" t="str">
        <f>IF(AND(fastLink[[#This Row],[resp_col]]="res",fastLink[[#This Row],[data]]="NO"),fastLink[[#This Row],[data req to resp]],"EMPTY")</f>
        <v>EMPTY</v>
      </c>
      <c r="O2" s="16">
        <v>313</v>
      </c>
      <c r="P2" s="14">
        <v>1</v>
      </c>
      <c r="Q2" s="26">
        <v>2.564102564102564E-2</v>
      </c>
      <c r="R2" s="26">
        <v>2.564102564102564E-2</v>
      </c>
      <c r="S2" s="26"/>
      <c r="T2" s="16" t="s">
        <v>2010</v>
      </c>
      <c r="U2" s="14"/>
      <c r="V2" s="26"/>
      <c r="W2" s="26" t="e">
        <v>#DIV/0!</v>
      </c>
      <c r="Y2" s="16">
        <v>313</v>
      </c>
      <c r="Z2" s="14">
        <v>1</v>
      </c>
      <c r="AA2" s="26">
        <v>2.564102564102564E-2</v>
      </c>
      <c r="AB2" s="26">
        <v>2.564102564102564E-2</v>
      </c>
      <c r="AF2" s="16"/>
      <c r="AG2" s="14"/>
    </row>
    <row r="3" spans="1:33" x14ac:dyDescent="0.25">
      <c r="A3" s="14" t="s">
        <v>124</v>
      </c>
      <c r="B3">
        <v>1556334973632</v>
      </c>
      <c r="C3" s="14" t="s">
        <v>4240</v>
      </c>
      <c r="D3" s="14" t="s">
        <v>2081</v>
      </c>
      <c r="E3" s="14" t="s">
        <v>2083</v>
      </c>
      <c r="F3" s="14" t="b">
        <f>IF(fastLink[[#This Row],['[TRACECODE']:]]="148 (0x94)","req")</f>
        <v>0</v>
      </c>
      <c r="G3" s="14" t="str">
        <f>IF(fastLink[[#This Row],['[TRACECODE']:]]="149 (0x95)","res","")</f>
        <v>res</v>
      </c>
      <c r="H3" s="14" t="str">
        <f>IF(AND(fastLink[[#This Row],['[TRACECODE']:]]="149 (0x95)",RIGHT(fastLink[[#This Row],[TRACE INFO]],4)&lt;&gt;"0000"),"YES","NO")</f>
        <v>NO</v>
      </c>
      <c r="I3" s="14">
        <f>IF(AND(F2="req",fastLink[[#This Row],[resp_col]]="res"),fastLink[[#This Row],[FRT_DEC]]-B2,"EMPTY")</f>
        <v>317</v>
      </c>
      <c r="J3" s="14" t="str">
        <f>IF(AND(fastLink[[#This Row],[resp_col]]="res",fastLink[[#This Row],[data]]="YES"),fastLink[[#This Row],[data req to resp]],"EMPTY")</f>
        <v>EMPTY</v>
      </c>
      <c r="K3" s="14">
        <f>IF(AND(fastLink[[#This Row],[resp_col]]="res",fastLink[[#This Row],[data]]="NO"),fastLink[[#This Row],[data req to resp]],"EMPTY")</f>
        <v>317</v>
      </c>
      <c r="O3" s="16">
        <v>316</v>
      </c>
      <c r="P3" s="14">
        <v>1</v>
      </c>
      <c r="Q3" s="26">
        <v>5.128205128205128E-2</v>
      </c>
      <c r="R3" s="26">
        <v>2.564102564102564E-2</v>
      </c>
      <c r="S3" s="26"/>
      <c r="T3" s="16" t="s">
        <v>1084</v>
      </c>
      <c r="U3" s="14"/>
      <c r="V3" s="26"/>
      <c r="W3" s="26" t="e">
        <v>#DIV/0!</v>
      </c>
      <c r="Y3" s="16">
        <v>316</v>
      </c>
      <c r="Z3" s="14">
        <v>1</v>
      </c>
      <c r="AA3" s="26">
        <v>5.128205128205128E-2</v>
      </c>
      <c r="AB3" s="26">
        <v>2.564102564102564E-2</v>
      </c>
      <c r="AF3" s="16"/>
      <c r="AG3" s="14"/>
    </row>
    <row r="4" spans="1:33" x14ac:dyDescent="0.25">
      <c r="A4" s="14" t="s">
        <v>153</v>
      </c>
      <c r="B4">
        <v>1556334991078</v>
      </c>
      <c r="C4" s="14" t="s">
        <v>4310</v>
      </c>
      <c r="D4" s="14" t="s">
        <v>2079</v>
      </c>
      <c r="E4" s="14" t="s">
        <v>4032</v>
      </c>
      <c r="F4" s="14" t="str">
        <f>IF(fastLink[[#This Row],['[TRACECODE']:]]="148 (0x94)","req")</f>
        <v>req</v>
      </c>
      <c r="G4" s="14" t="str">
        <f>IF(fastLink[[#This Row],['[TRACECODE']:]]="149 (0x95)","res","")</f>
        <v/>
      </c>
      <c r="H4" s="14" t="str">
        <f>IF(AND(fastLink[[#This Row],['[TRACECODE']:]]="149 (0x95)",RIGHT(fastLink[[#This Row],[TRACE INFO]],4)&lt;&gt;"0000"),"YES","NO")</f>
        <v>NO</v>
      </c>
      <c r="I4" s="14" t="str">
        <f>IF(AND(F3="req",fastLink[[#This Row],[resp_col]]="res"),fastLink[[#This Row],[FRT_DEC]]-B3,"EMPTY")</f>
        <v>EMPTY</v>
      </c>
      <c r="J4" s="14" t="str">
        <f>IF(AND(fastLink[[#This Row],[resp_col]]="res",fastLink[[#This Row],[data]]="YES"),fastLink[[#This Row],[data req to resp]],"EMPTY")</f>
        <v>EMPTY</v>
      </c>
      <c r="K4" s="14" t="str">
        <f>IF(AND(fastLink[[#This Row],[resp_col]]="res",fastLink[[#This Row],[data]]="NO"),fastLink[[#This Row],[data req to resp]],"EMPTY")</f>
        <v>EMPTY</v>
      </c>
      <c r="O4" s="16">
        <v>317</v>
      </c>
      <c r="P4" s="14">
        <v>3</v>
      </c>
      <c r="Q4" s="26">
        <v>0.12820512820512819</v>
      </c>
      <c r="R4" s="26">
        <v>7.6923076923076927E-2</v>
      </c>
      <c r="S4" s="26"/>
      <c r="Y4" s="16">
        <v>317</v>
      </c>
      <c r="Z4" s="14">
        <v>3</v>
      </c>
      <c r="AA4" s="26">
        <v>0.12820512820512819</v>
      </c>
      <c r="AB4" s="26">
        <v>7.6923076923076927E-2</v>
      </c>
      <c r="AF4" s="16"/>
      <c r="AG4" s="14"/>
    </row>
    <row r="5" spans="1:33" x14ac:dyDescent="0.25">
      <c r="A5" s="14" t="s">
        <v>613</v>
      </c>
      <c r="B5">
        <v>1556335016154</v>
      </c>
      <c r="C5" s="14" t="s">
        <v>4348</v>
      </c>
      <c r="D5" s="14" t="s">
        <v>2079</v>
      </c>
      <c r="E5" s="14" t="s">
        <v>4036</v>
      </c>
      <c r="F5" s="14" t="str">
        <f>IF(fastLink[[#This Row],['[TRACECODE']:]]="148 (0x94)","req")</f>
        <v>req</v>
      </c>
      <c r="G5" s="14" t="str">
        <f>IF(fastLink[[#This Row],['[TRACECODE']:]]="149 (0x95)","res","")</f>
        <v/>
      </c>
      <c r="H5" s="14" t="str">
        <f>IF(AND(fastLink[[#This Row],['[TRACECODE']:]]="149 (0x95)",RIGHT(fastLink[[#This Row],[TRACE INFO]],4)&lt;&gt;"0000"),"YES","NO")</f>
        <v>NO</v>
      </c>
      <c r="I5" s="14" t="str">
        <f>IF(AND(F4="req",fastLink[[#This Row],[resp_col]]="res"),fastLink[[#This Row],[FRT_DEC]]-B4,"EMPTY")</f>
        <v>EMPTY</v>
      </c>
      <c r="J5" s="14" t="str">
        <f>IF(AND(fastLink[[#This Row],[resp_col]]="res",fastLink[[#This Row],[data]]="YES"),fastLink[[#This Row],[data req to resp]],"EMPTY")</f>
        <v>EMPTY</v>
      </c>
      <c r="K5" s="14" t="str">
        <f>IF(AND(fastLink[[#This Row],[resp_col]]="res",fastLink[[#This Row],[data]]="NO"),fastLink[[#This Row],[data req to resp]],"EMPTY")</f>
        <v>EMPTY</v>
      </c>
      <c r="O5" s="16">
        <v>318</v>
      </c>
      <c r="P5" s="14">
        <v>1</v>
      </c>
      <c r="Q5" s="26">
        <v>0.15384615384615385</v>
      </c>
      <c r="R5" s="26">
        <v>2.564102564102564E-2</v>
      </c>
      <c r="S5" s="26"/>
      <c r="Y5" s="16">
        <v>318</v>
      </c>
      <c r="Z5" s="14">
        <v>1</v>
      </c>
      <c r="AA5" s="26">
        <v>0.15384615384615385</v>
      </c>
      <c r="AB5" s="26">
        <v>2.564102564102564E-2</v>
      </c>
      <c r="AF5" s="16"/>
      <c r="AG5" s="14"/>
    </row>
    <row r="6" spans="1:33" x14ac:dyDescent="0.25">
      <c r="A6" s="14" t="s">
        <v>181</v>
      </c>
      <c r="B6">
        <v>1556335016821</v>
      </c>
      <c r="C6" s="14" t="s">
        <v>4359</v>
      </c>
      <c r="D6" s="14" t="s">
        <v>2081</v>
      </c>
      <c r="E6" s="14" t="s">
        <v>2083</v>
      </c>
      <c r="F6" s="14" t="b">
        <f>IF(fastLink[[#This Row],['[TRACECODE']:]]="148 (0x94)","req")</f>
        <v>0</v>
      </c>
      <c r="G6" s="14" t="str">
        <f>IF(fastLink[[#This Row],['[TRACECODE']:]]="149 (0x95)","res","")</f>
        <v>res</v>
      </c>
      <c r="H6" s="14" t="str">
        <f>IF(AND(fastLink[[#This Row],['[TRACECODE']:]]="149 (0x95)",RIGHT(fastLink[[#This Row],[TRACE INFO]],4)&lt;&gt;"0000"),"YES","NO")</f>
        <v>NO</v>
      </c>
      <c r="I6" s="14">
        <f>IF(AND(F5="req",fastLink[[#This Row],[resp_col]]="res"),fastLink[[#This Row],[FRT_DEC]]-B5,"EMPTY")</f>
        <v>667</v>
      </c>
      <c r="J6" s="14" t="str">
        <f>IF(AND(fastLink[[#This Row],[resp_col]]="res",fastLink[[#This Row],[data]]="YES"),fastLink[[#This Row],[data req to resp]],"EMPTY")</f>
        <v>EMPTY</v>
      </c>
      <c r="K6" s="14">
        <f>IF(AND(fastLink[[#This Row],[resp_col]]="res",fastLink[[#This Row],[data]]="NO"),fastLink[[#This Row],[data req to resp]],"EMPTY")</f>
        <v>667</v>
      </c>
      <c r="O6" s="16">
        <v>319</v>
      </c>
      <c r="P6" s="14">
        <v>1</v>
      </c>
      <c r="Q6" s="26">
        <v>0.17948717948717949</v>
      </c>
      <c r="R6" s="26">
        <v>2.564102564102564E-2</v>
      </c>
      <c r="S6" s="26"/>
      <c r="Y6" s="16">
        <v>319</v>
      </c>
      <c r="Z6" s="14">
        <v>1</v>
      </c>
      <c r="AA6" s="26">
        <v>0.17948717948717949</v>
      </c>
      <c r="AB6" s="26">
        <v>2.564102564102564E-2</v>
      </c>
      <c r="AF6" s="16"/>
      <c r="AG6" s="14"/>
    </row>
    <row r="7" spans="1:33" x14ac:dyDescent="0.25">
      <c r="A7" s="14" t="s">
        <v>212</v>
      </c>
      <c r="B7">
        <v>1556335022392</v>
      </c>
      <c r="C7" s="14" t="s">
        <v>4414</v>
      </c>
      <c r="D7" s="14" t="s">
        <v>2079</v>
      </c>
      <c r="E7" s="14" t="s">
        <v>4036</v>
      </c>
      <c r="F7" s="14" t="str">
        <f>IF(fastLink[[#This Row],['[TRACECODE']:]]="148 (0x94)","req")</f>
        <v>req</v>
      </c>
      <c r="G7" s="14" t="str">
        <f>IF(fastLink[[#This Row],['[TRACECODE']:]]="149 (0x95)","res","")</f>
        <v/>
      </c>
      <c r="H7" s="14" t="str">
        <f>IF(AND(fastLink[[#This Row],['[TRACECODE']:]]="149 (0x95)",RIGHT(fastLink[[#This Row],[TRACE INFO]],4)&lt;&gt;"0000"),"YES","NO")</f>
        <v>NO</v>
      </c>
      <c r="I7" s="14" t="str">
        <f>IF(AND(F6="req",fastLink[[#This Row],[resp_col]]="res"),fastLink[[#This Row],[FRT_DEC]]-B6,"EMPTY")</f>
        <v>EMPTY</v>
      </c>
      <c r="J7" s="14" t="str">
        <f>IF(AND(fastLink[[#This Row],[resp_col]]="res",fastLink[[#This Row],[data]]="YES"),fastLink[[#This Row],[data req to resp]],"EMPTY")</f>
        <v>EMPTY</v>
      </c>
      <c r="K7" s="14" t="str">
        <f>IF(AND(fastLink[[#This Row],[resp_col]]="res",fastLink[[#This Row],[data]]="NO"),fastLink[[#This Row],[data req to resp]],"EMPTY")</f>
        <v>EMPTY</v>
      </c>
      <c r="O7" s="16">
        <v>323</v>
      </c>
      <c r="P7" s="14">
        <v>1</v>
      </c>
      <c r="Q7" s="26">
        <v>0.20512820512820512</v>
      </c>
      <c r="R7" s="26">
        <v>2.564102564102564E-2</v>
      </c>
      <c r="S7" s="26"/>
      <c r="Y7" s="16">
        <v>323</v>
      </c>
      <c r="Z7" s="14">
        <v>1</v>
      </c>
      <c r="AA7" s="26">
        <v>0.20512820512820512</v>
      </c>
      <c r="AB7" s="26">
        <v>2.564102564102564E-2</v>
      </c>
      <c r="AF7" s="16"/>
      <c r="AG7" s="14"/>
    </row>
    <row r="8" spans="1:33" x14ac:dyDescent="0.25">
      <c r="A8" s="14" t="s">
        <v>747</v>
      </c>
      <c r="B8">
        <v>1556335022801</v>
      </c>
      <c r="C8" s="14" t="s">
        <v>4423</v>
      </c>
      <c r="D8" s="14" t="s">
        <v>2081</v>
      </c>
      <c r="E8" s="14" t="s">
        <v>2083</v>
      </c>
      <c r="F8" s="14" t="b">
        <f>IF(fastLink[[#This Row],['[TRACECODE']:]]="148 (0x94)","req")</f>
        <v>0</v>
      </c>
      <c r="G8" s="14" t="str">
        <f>IF(fastLink[[#This Row],['[TRACECODE']:]]="149 (0x95)","res","")</f>
        <v>res</v>
      </c>
      <c r="H8" s="14" t="str">
        <f>IF(AND(fastLink[[#This Row],['[TRACECODE']:]]="149 (0x95)",RIGHT(fastLink[[#This Row],[TRACE INFO]],4)&lt;&gt;"0000"),"YES","NO")</f>
        <v>NO</v>
      </c>
      <c r="I8" s="14">
        <f>IF(AND(F7="req",fastLink[[#This Row],[resp_col]]="res"),fastLink[[#This Row],[FRT_DEC]]-B7,"EMPTY")</f>
        <v>409</v>
      </c>
      <c r="J8" s="14" t="str">
        <f>IF(AND(fastLink[[#This Row],[resp_col]]="res",fastLink[[#This Row],[data]]="YES"),fastLink[[#This Row],[data req to resp]],"EMPTY")</f>
        <v>EMPTY</v>
      </c>
      <c r="K8" s="14">
        <f>IF(AND(fastLink[[#This Row],[resp_col]]="res",fastLink[[#This Row],[data]]="NO"),fastLink[[#This Row],[data req to resp]],"EMPTY")</f>
        <v>409</v>
      </c>
      <c r="O8" s="16">
        <v>326</v>
      </c>
      <c r="P8" s="14">
        <v>1</v>
      </c>
      <c r="Q8" s="26">
        <v>0.23076923076923078</v>
      </c>
      <c r="R8" s="26">
        <v>2.564102564102564E-2</v>
      </c>
      <c r="S8" s="26"/>
      <c r="Y8" s="16">
        <v>326</v>
      </c>
      <c r="Z8" s="14">
        <v>1</v>
      </c>
      <c r="AA8" s="26">
        <v>0.23076923076923078</v>
      </c>
      <c r="AB8" s="26">
        <v>2.564102564102564E-2</v>
      </c>
      <c r="AF8" s="16"/>
      <c r="AG8" s="14"/>
    </row>
    <row r="9" spans="1:33" x14ac:dyDescent="0.25">
      <c r="A9" s="14" t="s">
        <v>830</v>
      </c>
      <c r="B9">
        <v>1556335983642</v>
      </c>
      <c r="C9" s="14" t="s">
        <v>4553</v>
      </c>
      <c r="D9" s="14" t="s">
        <v>2079</v>
      </c>
      <c r="E9" s="14" t="s">
        <v>4554</v>
      </c>
      <c r="F9" s="14" t="str">
        <f>IF(fastLink[[#This Row],['[TRACECODE']:]]="148 (0x94)","req")</f>
        <v>req</v>
      </c>
      <c r="G9" s="14" t="str">
        <f>IF(fastLink[[#This Row],['[TRACECODE']:]]="149 (0x95)","res","")</f>
        <v/>
      </c>
      <c r="H9" s="14" t="str">
        <f>IF(AND(fastLink[[#This Row],['[TRACECODE']:]]="149 (0x95)",RIGHT(fastLink[[#This Row],[TRACE INFO]],4)&lt;&gt;"0000"),"YES","NO")</f>
        <v>NO</v>
      </c>
      <c r="I9" s="14" t="str">
        <f>IF(AND(F8="req",fastLink[[#This Row],[resp_col]]="res"),fastLink[[#This Row],[FRT_DEC]]-B8,"EMPTY")</f>
        <v>EMPTY</v>
      </c>
      <c r="J9" s="14" t="str">
        <f>IF(AND(fastLink[[#This Row],[resp_col]]="res",fastLink[[#This Row],[data]]="YES"),fastLink[[#This Row],[data req to resp]],"EMPTY")</f>
        <v>EMPTY</v>
      </c>
      <c r="K9" s="14" t="str">
        <f>IF(AND(fastLink[[#This Row],[resp_col]]="res",fastLink[[#This Row],[data]]="NO"),fastLink[[#This Row],[data req to resp]],"EMPTY")</f>
        <v>EMPTY</v>
      </c>
      <c r="O9" s="16">
        <v>336</v>
      </c>
      <c r="P9" s="14">
        <v>1</v>
      </c>
      <c r="Q9" s="26">
        <v>0.25641025641025639</v>
      </c>
      <c r="R9" s="26">
        <v>2.564102564102564E-2</v>
      </c>
      <c r="S9" s="26"/>
      <c r="Y9" s="16">
        <v>336</v>
      </c>
      <c r="Z9" s="14">
        <v>1</v>
      </c>
      <c r="AA9" s="26">
        <v>0.25641025641025639</v>
      </c>
      <c r="AB9" s="26">
        <v>2.564102564102564E-2</v>
      </c>
      <c r="AF9" s="16"/>
      <c r="AG9" s="14"/>
    </row>
    <row r="10" spans="1:33" x14ac:dyDescent="0.25">
      <c r="A10" s="14" t="s">
        <v>301</v>
      </c>
      <c r="B10">
        <v>1556335983955</v>
      </c>
      <c r="C10" s="14" t="s">
        <v>4563</v>
      </c>
      <c r="D10" s="14" t="s">
        <v>2081</v>
      </c>
      <c r="E10" s="14" t="s">
        <v>2083</v>
      </c>
      <c r="F10" s="14" t="b">
        <f>IF(fastLink[[#This Row],['[TRACECODE']:]]="148 (0x94)","req")</f>
        <v>0</v>
      </c>
      <c r="G10" s="14" t="str">
        <f>IF(fastLink[[#This Row],['[TRACECODE']:]]="149 (0x95)","res","")</f>
        <v>res</v>
      </c>
      <c r="H10" s="14" t="str">
        <f>IF(AND(fastLink[[#This Row],['[TRACECODE']:]]="149 (0x95)",RIGHT(fastLink[[#This Row],[TRACE INFO]],4)&lt;&gt;"0000"),"YES","NO")</f>
        <v>NO</v>
      </c>
      <c r="I10" s="14">
        <f>IF(AND(F9="req",fastLink[[#This Row],[resp_col]]="res"),fastLink[[#This Row],[FRT_DEC]]-B9,"EMPTY")</f>
        <v>313</v>
      </c>
      <c r="J10" s="14" t="str">
        <f>IF(AND(fastLink[[#This Row],[resp_col]]="res",fastLink[[#This Row],[data]]="YES"),fastLink[[#This Row],[data req to resp]],"EMPTY")</f>
        <v>EMPTY</v>
      </c>
      <c r="K10" s="14">
        <f>IF(AND(fastLink[[#This Row],[resp_col]]="res",fastLink[[#This Row],[data]]="NO"),fastLink[[#This Row],[data req to resp]],"EMPTY")</f>
        <v>313</v>
      </c>
      <c r="O10" s="16">
        <v>346</v>
      </c>
      <c r="P10" s="14">
        <v>1</v>
      </c>
      <c r="Q10" s="26">
        <v>0.28205128205128205</v>
      </c>
      <c r="R10" s="26">
        <v>2.564102564102564E-2</v>
      </c>
      <c r="S10" s="26"/>
      <c r="Y10" s="16">
        <v>346</v>
      </c>
      <c r="Z10" s="14">
        <v>1</v>
      </c>
      <c r="AA10" s="26">
        <v>0.28205128205128205</v>
      </c>
      <c r="AB10" s="26">
        <v>2.564102564102564E-2</v>
      </c>
      <c r="AF10" s="16"/>
      <c r="AG10" s="14"/>
    </row>
    <row r="11" spans="1:33" x14ac:dyDescent="0.25">
      <c r="A11" s="14" t="s">
        <v>724</v>
      </c>
      <c r="B11">
        <v>1556336001406</v>
      </c>
      <c r="C11" s="14" t="s">
        <v>4633</v>
      </c>
      <c r="D11" s="14" t="s">
        <v>2079</v>
      </c>
      <c r="E11" s="14" t="s">
        <v>4554</v>
      </c>
      <c r="F11" s="14" t="str">
        <f>IF(fastLink[[#This Row],['[TRACECODE']:]]="148 (0x94)","req")</f>
        <v>req</v>
      </c>
      <c r="G11" s="14" t="str">
        <f>IF(fastLink[[#This Row],['[TRACECODE']:]]="149 (0x95)","res","")</f>
        <v/>
      </c>
      <c r="H11" s="14" t="str">
        <f>IF(AND(fastLink[[#This Row],['[TRACECODE']:]]="149 (0x95)",RIGHT(fastLink[[#This Row],[TRACE INFO]],4)&lt;&gt;"0000"),"YES","NO")</f>
        <v>NO</v>
      </c>
      <c r="I11" s="14" t="str">
        <f>IF(AND(F10="req",fastLink[[#This Row],[resp_col]]="res"),fastLink[[#This Row],[FRT_DEC]]-B10,"EMPTY")</f>
        <v>EMPTY</v>
      </c>
      <c r="J11" s="14" t="str">
        <f>IF(AND(fastLink[[#This Row],[resp_col]]="res",fastLink[[#This Row],[data]]="YES"),fastLink[[#This Row],[data req to resp]],"EMPTY")</f>
        <v>EMPTY</v>
      </c>
      <c r="K11" s="14" t="str">
        <f>IF(AND(fastLink[[#This Row],[resp_col]]="res",fastLink[[#This Row],[data]]="NO"),fastLink[[#This Row],[data req to resp]],"EMPTY")</f>
        <v>EMPTY</v>
      </c>
      <c r="O11" s="16">
        <v>348</v>
      </c>
      <c r="P11" s="14">
        <v>1</v>
      </c>
      <c r="Q11" s="26">
        <v>0.30769230769230771</v>
      </c>
      <c r="R11" s="26">
        <v>2.564102564102564E-2</v>
      </c>
      <c r="S11" s="26"/>
      <c r="Y11" s="16">
        <v>348</v>
      </c>
      <c r="Z11" s="14">
        <v>1</v>
      </c>
      <c r="AA11" s="26">
        <v>0.30769230769230771</v>
      </c>
      <c r="AB11" s="26">
        <v>2.564102564102564E-2</v>
      </c>
      <c r="AF11" s="16"/>
      <c r="AG11" s="14"/>
    </row>
    <row r="12" spans="1:33" x14ac:dyDescent="0.25">
      <c r="A12" s="14" t="s">
        <v>332</v>
      </c>
      <c r="B12">
        <v>1556336002229</v>
      </c>
      <c r="C12" s="14" t="s">
        <v>4648</v>
      </c>
      <c r="D12" s="14" t="s">
        <v>2081</v>
      </c>
      <c r="E12" s="14" t="s">
        <v>2083</v>
      </c>
      <c r="F12" s="14" t="b">
        <f>IF(fastLink[[#This Row],['[TRACECODE']:]]="148 (0x94)","req")</f>
        <v>0</v>
      </c>
      <c r="G12" s="14" t="str">
        <f>IF(fastLink[[#This Row],['[TRACECODE']:]]="149 (0x95)","res","")</f>
        <v>res</v>
      </c>
      <c r="H12" s="14" t="str">
        <f>IF(AND(fastLink[[#This Row],['[TRACECODE']:]]="149 (0x95)",RIGHT(fastLink[[#This Row],[TRACE INFO]],4)&lt;&gt;"0000"),"YES","NO")</f>
        <v>NO</v>
      </c>
      <c r="I12" s="14">
        <f>IF(AND(F11="req",fastLink[[#This Row],[resp_col]]="res"),fastLink[[#This Row],[FRT_DEC]]-B11,"EMPTY")</f>
        <v>823</v>
      </c>
      <c r="J12" s="14" t="str">
        <f>IF(AND(fastLink[[#This Row],[resp_col]]="res",fastLink[[#This Row],[data]]="YES"),fastLink[[#This Row],[data req to resp]],"EMPTY")</f>
        <v>EMPTY</v>
      </c>
      <c r="K12" s="14">
        <f>IF(AND(fastLink[[#This Row],[resp_col]]="res",fastLink[[#This Row],[data]]="NO"),fastLink[[#This Row],[data req to resp]],"EMPTY")</f>
        <v>823</v>
      </c>
      <c r="O12" s="16">
        <v>351</v>
      </c>
      <c r="P12" s="14">
        <v>1</v>
      </c>
      <c r="Q12" s="26">
        <v>0.33333333333333331</v>
      </c>
      <c r="R12" s="26">
        <v>2.564102564102564E-2</v>
      </c>
      <c r="S12" s="26"/>
      <c r="Y12" s="16">
        <v>351</v>
      </c>
      <c r="Z12" s="14">
        <v>1</v>
      </c>
      <c r="AA12" s="26">
        <v>0.33333333333333331</v>
      </c>
      <c r="AB12" s="26">
        <v>2.564102564102564E-2</v>
      </c>
      <c r="AF12" s="16"/>
      <c r="AG12" s="14"/>
    </row>
    <row r="13" spans="1:33" x14ac:dyDescent="0.25">
      <c r="A13" s="14" t="s">
        <v>389</v>
      </c>
      <c r="B13">
        <v>1556336009212</v>
      </c>
      <c r="C13" s="14" t="s">
        <v>4722</v>
      </c>
      <c r="D13" s="14" t="s">
        <v>2079</v>
      </c>
      <c r="E13" s="14" t="s">
        <v>4039</v>
      </c>
      <c r="F13" s="14" t="str">
        <f>IF(fastLink[[#This Row],['[TRACECODE']:]]="148 (0x94)","req")</f>
        <v>req</v>
      </c>
      <c r="G13" s="14" t="str">
        <f>IF(fastLink[[#This Row],['[TRACECODE']:]]="149 (0x95)","res","")</f>
        <v/>
      </c>
      <c r="H13" s="14" t="str">
        <f>IF(AND(fastLink[[#This Row],['[TRACECODE']:]]="149 (0x95)",RIGHT(fastLink[[#This Row],[TRACE INFO]],4)&lt;&gt;"0000"),"YES","NO")</f>
        <v>NO</v>
      </c>
      <c r="I13" s="14" t="str">
        <f>IF(AND(F12="req",fastLink[[#This Row],[resp_col]]="res"),fastLink[[#This Row],[FRT_DEC]]-B12,"EMPTY")</f>
        <v>EMPTY</v>
      </c>
      <c r="J13" s="14" t="str">
        <f>IF(AND(fastLink[[#This Row],[resp_col]]="res",fastLink[[#This Row],[data]]="YES"),fastLink[[#This Row],[data req to resp]],"EMPTY")</f>
        <v>EMPTY</v>
      </c>
      <c r="K13" s="14" t="str">
        <f>IF(AND(fastLink[[#This Row],[resp_col]]="res",fastLink[[#This Row],[data]]="NO"),fastLink[[#This Row],[data req to resp]],"EMPTY")</f>
        <v>EMPTY</v>
      </c>
      <c r="O13" s="16">
        <v>352</v>
      </c>
      <c r="P13" s="14">
        <v>1</v>
      </c>
      <c r="Q13" s="26">
        <v>0.35897435897435898</v>
      </c>
      <c r="R13" s="26">
        <v>2.564102564102564E-2</v>
      </c>
      <c r="S13" s="26"/>
      <c r="Y13" s="16">
        <v>352</v>
      </c>
      <c r="Z13" s="14">
        <v>1</v>
      </c>
      <c r="AA13" s="26">
        <v>0.35897435897435898</v>
      </c>
      <c r="AB13" s="26">
        <v>2.564102564102564E-2</v>
      </c>
      <c r="AF13" s="16"/>
      <c r="AG13" s="14"/>
    </row>
    <row r="14" spans="1:33" x14ac:dyDescent="0.25">
      <c r="A14" s="14" t="s">
        <v>400</v>
      </c>
      <c r="B14">
        <v>1556336009877</v>
      </c>
      <c r="C14" s="14" t="s">
        <v>4733</v>
      </c>
      <c r="D14" s="14" t="s">
        <v>2081</v>
      </c>
      <c r="E14" s="14" t="s">
        <v>2083</v>
      </c>
      <c r="F14" s="14" t="b">
        <f>IF(fastLink[[#This Row],['[TRACECODE']:]]="148 (0x94)","req")</f>
        <v>0</v>
      </c>
      <c r="G14" s="14" t="str">
        <f>IF(fastLink[[#This Row],['[TRACECODE']:]]="149 (0x95)","res","")</f>
        <v>res</v>
      </c>
      <c r="H14" s="14" t="str">
        <f>IF(AND(fastLink[[#This Row],['[TRACECODE']:]]="149 (0x95)",RIGHT(fastLink[[#This Row],[TRACE INFO]],4)&lt;&gt;"0000"),"YES","NO")</f>
        <v>NO</v>
      </c>
      <c r="I14" s="14">
        <f>IF(AND(F13="req",fastLink[[#This Row],[resp_col]]="res"),fastLink[[#This Row],[FRT_DEC]]-B13,"EMPTY")</f>
        <v>665</v>
      </c>
      <c r="J14" s="14" t="str">
        <f>IF(AND(fastLink[[#This Row],[resp_col]]="res",fastLink[[#This Row],[data]]="YES"),fastLink[[#This Row],[data req to resp]],"EMPTY")</f>
        <v>EMPTY</v>
      </c>
      <c r="K14" s="14">
        <f>IF(AND(fastLink[[#This Row],[resp_col]]="res",fastLink[[#This Row],[data]]="NO"),fastLink[[#This Row],[data req to resp]],"EMPTY")</f>
        <v>665</v>
      </c>
      <c r="O14" s="16">
        <v>379</v>
      </c>
      <c r="P14" s="14">
        <v>1</v>
      </c>
      <c r="Q14" s="26">
        <v>0.38461538461538464</v>
      </c>
      <c r="R14" s="26">
        <v>2.564102564102564E-2</v>
      </c>
      <c r="S14" s="26"/>
      <c r="Y14" s="16">
        <v>379</v>
      </c>
      <c r="Z14" s="14">
        <v>1</v>
      </c>
      <c r="AA14" s="26">
        <v>0.38461538461538464</v>
      </c>
      <c r="AB14" s="26">
        <v>2.564102564102564E-2</v>
      </c>
      <c r="AF14" s="16"/>
      <c r="AG14" s="14"/>
    </row>
    <row r="15" spans="1:33" x14ac:dyDescent="0.25">
      <c r="A15" s="14" t="s">
        <v>832</v>
      </c>
      <c r="B15">
        <v>1556336015507</v>
      </c>
      <c r="C15" s="14" t="s">
        <v>4797</v>
      </c>
      <c r="D15" s="14" t="s">
        <v>2079</v>
      </c>
      <c r="E15" s="14" t="s">
        <v>4039</v>
      </c>
      <c r="F15" s="14" t="str">
        <f>IF(fastLink[[#This Row],['[TRACECODE']:]]="148 (0x94)","req")</f>
        <v>req</v>
      </c>
      <c r="G15" s="14" t="str">
        <f>IF(fastLink[[#This Row],['[TRACECODE']:]]="149 (0x95)","res","")</f>
        <v/>
      </c>
      <c r="H15" s="14" t="str">
        <f>IF(AND(fastLink[[#This Row],['[TRACECODE']:]]="149 (0x95)",RIGHT(fastLink[[#This Row],[TRACE INFO]],4)&lt;&gt;"0000"),"YES","NO")</f>
        <v>NO</v>
      </c>
      <c r="I15" s="14" t="str">
        <f>IF(AND(F14="req",fastLink[[#This Row],[resp_col]]="res"),fastLink[[#This Row],[FRT_DEC]]-B14,"EMPTY")</f>
        <v>EMPTY</v>
      </c>
      <c r="J15" s="14" t="str">
        <f>IF(AND(fastLink[[#This Row],[resp_col]]="res",fastLink[[#This Row],[data]]="YES"),fastLink[[#This Row],[data req to resp]],"EMPTY")</f>
        <v>EMPTY</v>
      </c>
      <c r="K15" s="14" t="str">
        <f>IF(AND(fastLink[[#This Row],[resp_col]]="res",fastLink[[#This Row],[data]]="NO"),fastLink[[#This Row],[data req to resp]],"EMPTY")</f>
        <v>EMPTY</v>
      </c>
      <c r="O15" s="16">
        <v>406</v>
      </c>
      <c r="P15" s="14">
        <v>1</v>
      </c>
      <c r="Q15" s="26">
        <v>0.41025641025641024</v>
      </c>
      <c r="R15" s="26">
        <v>2.564102564102564E-2</v>
      </c>
      <c r="S15" s="26"/>
      <c r="Y15" s="16">
        <v>406</v>
      </c>
      <c r="Z15" s="14">
        <v>1</v>
      </c>
      <c r="AA15" s="26">
        <v>0.41025641025641024</v>
      </c>
      <c r="AB15" s="26">
        <v>2.564102564102564E-2</v>
      </c>
      <c r="AF15" s="16"/>
      <c r="AG15" s="14"/>
    </row>
    <row r="16" spans="1:33" x14ac:dyDescent="0.25">
      <c r="A16" s="14" t="s">
        <v>857</v>
      </c>
      <c r="B16">
        <v>1556336015859</v>
      </c>
      <c r="C16" s="14" t="s">
        <v>4806</v>
      </c>
      <c r="D16" s="14" t="s">
        <v>2081</v>
      </c>
      <c r="E16" s="14" t="s">
        <v>2083</v>
      </c>
      <c r="F16" s="14" t="b">
        <f>IF(fastLink[[#This Row],['[TRACECODE']:]]="148 (0x94)","req")</f>
        <v>0</v>
      </c>
      <c r="G16" s="14" t="str">
        <f>IF(fastLink[[#This Row],['[TRACECODE']:]]="149 (0x95)","res","")</f>
        <v>res</v>
      </c>
      <c r="H16" s="14" t="str">
        <f>IF(AND(fastLink[[#This Row],['[TRACECODE']:]]="149 (0x95)",RIGHT(fastLink[[#This Row],[TRACE INFO]],4)&lt;&gt;"0000"),"YES","NO")</f>
        <v>NO</v>
      </c>
      <c r="I16" s="14">
        <f>IF(AND(F15="req",fastLink[[#This Row],[resp_col]]="res"),fastLink[[#This Row],[FRT_DEC]]-B15,"EMPTY")</f>
        <v>352</v>
      </c>
      <c r="J16" s="14" t="str">
        <f>IF(AND(fastLink[[#This Row],[resp_col]]="res",fastLink[[#This Row],[data]]="YES"),fastLink[[#This Row],[data req to resp]],"EMPTY")</f>
        <v>EMPTY</v>
      </c>
      <c r="K16" s="14">
        <f>IF(AND(fastLink[[#This Row],[resp_col]]="res",fastLink[[#This Row],[data]]="NO"),fastLink[[#This Row],[data req to resp]],"EMPTY")</f>
        <v>352</v>
      </c>
      <c r="O16" s="16">
        <v>407</v>
      </c>
      <c r="P16" s="14">
        <v>2</v>
      </c>
      <c r="Q16" s="26">
        <v>0.46153846153846156</v>
      </c>
      <c r="R16" s="26">
        <v>5.128205128205128E-2</v>
      </c>
      <c r="S16" s="26"/>
      <c r="Y16" s="16">
        <v>407</v>
      </c>
      <c r="Z16" s="14">
        <v>2</v>
      </c>
      <c r="AA16" s="26">
        <v>0.46153846153846156</v>
      </c>
      <c r="AB16" s="26">
        <v>5.128205128205128E-2</v>
      </c>
      <c r="AF16" s="16"/>
      <c r="AG16" s="14"/>
    </row>
    <row r="17" spans="1:33" x14ac:dyDescent="0.25">
      <c r="A17" s="14" t="s">
        <v>532</v>
      </c>
      <c r="B17">
        <v>1556336983551</v>
      </c>
      <c r="C17" s="14" t="s">
        <v>4935</v>
      </c>
      <c r="D17" s="14" t="s">
        <v>2079</v>
      </c>
      <c r="E17" s="14" t="s">
        <v>4041</v>
      </c>
      <c r="F17" s="14" t="str">
        <f>IF(fastLink[[#This Row],['[TRACECODE']:]]="148 (0x94)","req")</f>
        <v>req</v>
      </c>
      <c r="G17" s="14" t="str">
        <f>IF(fastLink[[#This Row],['[TRACECODE']:]]="149 (0x95)","res","")</f>
        <v/>
      </c>
      <c r="H17" s="14" t="str">
        <f>IF(AND(fastLink[[#This Row],['[TRACECODE']:]]="149 (0x95)",RIGHT(fastLink[[#This Row],[TRACE INFO]],4)&lt;&gt;"0000"),"YES","NO")</f>
        <v>NO</v>
      </c>
      <c r="I17" s="14" t="str">
        <f>IF(AND(F16="req",fastLink[[#This Row],[resp_col]]="res"),fastLink[[#This Row],[FRT_DEC]]-B16,"EMPTY")</f>
        <v>EMPTY</v>
      </c>
      <c r="J17" s="14" t="str">
        <f>IF(AND(fastLink[[#This Row],[resp_col]]="res",fastLink[[#This Row],[data]]="YES"),fastLink[[#This Row],[data req to resp]],"EMPTY")</f>
        <v>EMPTY</v>
      </c>
      <c r="K17" s="14" t="str">
        <f>IF(AND(fastLink[[#This Row],[resp_col]]="res",fastLink[[#This Row],[data]]="NO"),fastLink[[#This Row],[data req to resp]],"EMPTY")</f>
        <v>EMPTY</v>
      </c>
      <c r="O17" s="16">
        <v>409</v>
      </c>
      <c r="P17" s="14">
        <v>1</v>
      </c>
      <c r="Q17" s="26">
        <v>0.48717948717948717</v>
      </c>
      <c r="R17" s="26">
        <v>2.564102564102564E-2</v>
      </c>
      <c r="S17" s="26"/>
      <c r="Y17" s="16">
        <v>409</v>
      </c>
      <c r="Z17" s="14">
        <v>1</v>
      </c>
      <c r="AA17" s="26">
        <v>0.48717948717948717</v>
      </c>
      <c r="AB17" s="26">
        <v>2.564102564102564E-2</v>
      </c>
      <c r="AF17" s="16"/>
      <c r="AG17" s="14"/>
    </row>
    <row r="18" spans="1:33" x14ac:dyDescent="0.25">
      <c r="A18" s="14" t="s">
        <v>541</v>
      </c>
      <c r="B18">
        <v>1556336983868</v>
      </c>
      <c r="C18" s="14" t="s">
        <v>4944</v>
      </c>
      <c r="D18" s="14" t="s">
        <v>2081</v>
      </c>
      <c r="E18" s="14" t="s">
        <v>2083</v>
      </c>
      <c r="F18" s="14" t="b">
        <f>IF(fastLink[[#This Row],['[TRACECODE']:]]="148 (0x94)","req")</f>
        <v>0</v>
      </c>
      <c r="G18" s="14" t="str">
        <f>IF(fastLink[[#This Row],['[TRACECODE']:]]="149 (0x95)","res","")</f>
        <v>res</v>
      </c>
      <c r="H18" s="14" t="str">
        <f>IF(AND(fastLink[[#This Row],['[TRACECODE']:]]="149 (0x95)",RIGHT(fastLink[[#This Row],[TRACE INFO]],4)&lt;&gt;"0000"),"YES","NO")</f>
        <v>NO</v>
      </c>
      <c r="I18" s="14">
        <f>IF(AND(F17="req",fastLink[[#This Row],[resp_col]]="res"),fastLink[[#This Row],[FRT_DEC]]-B17,"EMPTY")</f>
        <v>317</v>
      </c>
      <c r="J18" s="14" t="str">
        <f>IF(AND(fastLink[[#This Row],[resp_col]]="res",fastLink[[#This Row],[data]]="YES"),fastLink[[#This Row],[data req to resp]],"EMPTY")</f>
        <v>EMPTY</v>
      </c>
      <c r="K18" s="14">
        <f>IF(AND(fastLink[[#This Row],[resp_col]]="res",fastLink[[#This Row],[data]]="NO"),fastLink[[#This Row],[data req to resp]],"EMPTY")</f>
        <v>317</v>
      </c>
      <c r="O18" s="16">
        <v>410</v>
      </c>
      <c r="P18" s="14">
        <v>1</v>
      </c>
      <c r="Q18" s="26">
        <v>0.51282051282051277</v>
      </c>
      <c r="R18" s="26">
        <v>2.564102564102564E-2</v>
      </c>
      <c r="S18" s="26"/>
      <c r="Y18" s="16">
        <v>410</v>
      </c>
      <c r="Z18" s="14">
        <v>1</v>
      </c>
      <c r="AA18" s="26">
        <v>0.51282051282051277</v>
      </c>
      <c r="AB18" s="26">
        <v>2.564102564102564E-2</v>
      </c>
      <c r="AF18" s="16"/>
      <c r="AG18" s="14"/>
    </row>
    <row r="19" spans="1:33" x14ac:dyDescent="0.25">
      <c r="A19" s="14" t="s">
        <v>586</v>
      </c>
      <c r="B19">
        <v>1556337001313</v>
      </c>
      <c r="C19" s="14" t="s">
        <v>5013</v>
      </c>
      <c r="D19" s="14" t="s">
        <v>2079</v>
      </c>
      <c r="E19" s="14" t="s">
        <v>4041</v>
      </c>
      <c r="F19" s="14" t="str">
        <f>IF(fastLink[[#This Row],['[TRACECODE']:]]="148 (0x94)","req")</f>
        <v>req</v>
      </c>
      <c r="G19" s="14" t="str">
        <f>IF(fastLink[[#This Row],['[TRACECODE']:]]="149 (0x95)","res","")</f>
        <v/>
      </c>
      <c r="H19" s="14" t="str">
        <f>IF(AND(fastLink[[#This Row],['[TRACECODE']:]]="149 (0x95)",RIGHT(fastLink[[#This Row],[TRACE INFO]],4)&lt;&gt;"0000"),"YES","NO")</f>
        <v>NO</v>
      </c>
      <c r="I19" s="14" t="str">
        <f>IF(AND(F18="req",fastLink[[#This Row],[resp_col]]="res"),fastLink[[#This Row],[FRT_DEC]]-B18,"EMPTY")</f>
        <v>EMPTY</v>
      </c>
      <c r="J19" s="14" t="str">
        <f>IF(AND(fastLink[[#This Row],[resp_col]]="res",fastLink[[#This Row],[data]]="YES"),fastLink[[#This Row],[data req to resp]],"EMPTY")</f>
        <v>EMPTY</v>
      </c>
      <c r="K19" s="14" t="str">
        <f>IF(AND(fastLink[[#This Row],[resp_col]]="res",fastLink[[#This Row],[data]]="NO"),fastLink[[#This Row],[data req to resp]],"EMPTY")</f>
        <v>EMPTY</v>
      </c>
      <c r="O19" s="16">
        <v>662</v>
      </c>
      <c r="P19" s="14">
        <v>1</v>
      </c>
      <c r="Q19" s="26">
        <v>0.53846153846153844</v>
      </c>
      <c r="R19" s="26">
        <v>2.564102564102564E-2</v>
      </c>
      <c r="S19" s="26"/>
      <c r="Y19" s="16">
        <v>662</v>
      </c>
      <c r="Z19" s="14">
        <v>1</v>
      </c>
      <c r="AA19" s="26">
        <v>0.53846153846153844</v>
      </c>
      <c r="AB19" s="26">
        <v>2.564102564102564E-2</v>
      </c>
      <c r="AF19" s="16"/>
      <c r="AG19" s="14"/>
    </row>
    <row r="20" spans="1:33" x14ac:dyDescent="0.25">
      <c r="A20" s="14" t="s">
        <v>1147</v>
      </c>
      <c r="B20">
        <v>1556337002138</v>
      </c>
      <c r="C20" s="14" t="s">
        <v>5028</v>
      </c>
      <c r="D20" s="14" t="s">
        <v>2081</v>
      </c>
      <c r="E20" s="14" t="s">
        <v>2083</v>
      </c>
      <c r="F20" s="14" t="b">
        <f>IF(fastLink[[#This Row],['[TRACECODE']:]]="148 (0x94)","req")</f>
        <v>0</v>
      </c>
      <c r="G20" s="14" t="str">
        <f>IF(fastLink[[#This Row],['[TRACECODE']:]]="149 (0x95)","res","")</f>
        <v>res</v>
      </c>
      <c r="H20" s="14" t="str">
        <f>IF(AND(fastLink[[#This Row],['[TRACECODE']:]]="149 (0x95)",RIGHT(fastLink[[#This Row],[TRACE INFO]],4)&lt;&gt;"0000"),"YES","NO")</f>
        <v>NO</v>
      </c>
      <c r="I20" s="14">
        <f>IF(AND(F19="req",fastLink[[#This Row],[resp_col]]="res"),fastLink[[#This Row],[FRT_DEC]]-B19,"EMPTY")</f>
        <v>825</v>
      </c>
      <c r="J20" s="14" t="str">
        <f>IF(AND(fastLink[[#This Row],[resp_col]]="res",fastLink[[#This Row],[data]]="YES"),fastLink[[#This Row],[data req to resp]],"EMPTY")</f>
        <v>EMPTY</v>
      </c>
      <c r="K20" s="14">
        <f>IF(AND(fastLink[[#This Row],[resp_col]]="res",fastLink[[#This Row],[data]]="NO"),fastLink[[#This Row],[data req to resp]],"EMPTY")</f>
        <v>825</v>
      </c>
      <c r="O20" s="16">
        <v>665</v>
      </c>
      <c r="P20" s="14">
        <v>2</v>
      </c>
      <c r="Q20" s="26">
        <v>0.58974358974358976</v>
      </c>
      <c r="R20" s="26">
        <v>5.128205128205128E-2</v>
      </c>
      <c r="S20" s="26"/>
      <c r="Y20" s="16">
        <v>665</v>
      </c>
      <c r="Z20" s="14">
        <v>2</v>
      </c>
      <c r="AA20" s="26">
        <v>0.58974358974358976</v>
      </c>
      <c r="AB20" s="26">
        <v>5.128205128205128E-2</v>
      </c>
      <c r="AF20" s="16"/>
      <c r="AG20" s="14"/>
    </row>
    <row r="21" spans="1:33" x14ac:dyDescent="0.25">
      <c r="A21" s="14" t="s">
        <v>905</v>
      </c>
      <c r="B21">
        <v>1556337008932</v>
      </c>
      <c r="C21" s="14" t="s">
        <v>5101</v>
      </c>
      <c r="D21" s="14" t="s">
        <v>2079</v>
      </c>
      <c r="E21" s="14" t="s">
        <v>4045</v>
      </c>
      <c r="F21" s="14" t="str">
        <f>IF(fastLink[[#This Row],['[TRACECODE']:]]="148 (0x94)","req")</f>
        <v>req</v>
      </c>
      <c r="G21" s="14" t="str">
        <f>IF(fastLink[[#This Row],['[TRACECODE']:]]="149 (0x95)","res","")</f>
        <v/>
      </c>
      <c r="H21" s="14" t="str">
        <f>IF(AND(fastLink[[#This Row],['[TRACECODE']:]]="149 (0x95)",RIGHT(fastLink[[#This Row],[TRACE INFO]],4)&lt;&gt;"0000"),"YES","NO")</f>
        <v>NO</v>
      </c>
      <c r="I21" s="14" t="str">
        <f>IF(AND(F20="req",fastLink[[#This Row],[resp_col]]="res"),fastLink[[#This Row],[FRT_DEC]]-B20,"EMPTY")</f>
        <v>EMPTY</v>
      </c>
      <c r="J21" s="14" t="str">
        <f>IF(AND(fastLink[[#This Row],[resp_col]]="res",fastLink[[#This Row],[data]]="YES"),fastLink[[#This Row],[data req to resp]],"EMPTY")</f>
        <v>EMPTY</v>
      </c>
      <c r="K21" s="14" t="str">
        <f>IF(AND(fastLink[[#This Row],[resp_col]]="res",fastLink[[#This Row],[data]]="NO"),fastLink[[#This Row],[data req to resp]],"EMPTY")</f>
        <v>EMPTY</v>
      </c>
      <c r="O21" s="16">
        <v>667</v>
      </c>
      <c r="P21" s="14">
        <v>3</v>
      </c>
      <c r="Q21" s="26">
        <v>0.66666666666666663</v>
      </c>
      <c r="R21" s="26">
        <v>7.6923076923076927E-2</v>
      </c>
      <c r="S21" s="26"/>
      <c r="Y21" s="16">
        <v>667</v>
      </c>
      <c r="Z21" s="14">
        <v>3</v>
      </c>
      <c r="AA21" s="26">
        <v>0.66666666666666663</v>
      </c>
      <c r="AB21" s="26">
        <v>7.6923076923076927E-2</v>
      </c>
      <c r="AF21" s="16"/>
      <c r="AG21" s="14"/>
    </row>
    <row r="22" spans="1:33" x14ac:dyDescent="0.25">
      <c r="A22" s="14" t="s">
        <v>916</v>
      </c>
      <c r="B22">
        <v>1556337009599</v>
      </c>
      <c r="C22" s="14" t="s">
        <v>5112</v>
      </c>
      <c r="D22" s="14" t="s">
        <v>2081</v>
      </c>
      <c r="E22" s="14" t="s">
        <v>2083</v>
      </c>
      <c r="F22" s="14" t="b">
        <f>IF(fastLink[[#This Row],['[TRACECODE']:]]="148 (0x94)","req")</f>
        <v>0</v>
      </c>
      <c r="G22" s="14" t="str">
        <f>IF(fastLink[[#This Row],['[TRACECODE']:]]="149 (0x95)","res","")</f>
        <v>res</v>
      </c>
      <c r="H22" s="14" t="str">
        <f>IF(AND(fastLink[[#This Row],['[TRACECODE']:]]="149 (0x95)",RIGHT(fastLink[[#This Row],[TRACE INFO]],4)&lt;&gt;"0000"),"YES","NO")</f>
        <v>NO</v>
      </c>
      <c r="I22" s="14">
        <f>IF(AND(F21="req",fastLink[[#This Row],[resp_col]]="res"),fastLink[[#This Row],[FRT_DEC]]-B21,"EMPTY")</f>
        <v>667</v>
      </c>
      <c r="J22" s="14" t="str">
        <f>IF(AND(fastLink[[#This Row],[resp_col]]="res",fastLink[[#This Row],[data]]="YES"),fastLink[[#This Row],[data req to resp]],"EMPTY")</f>
        <v>EMPTY</v>
      </c>
      <c r="K22" s="14">
        <f>IF(AND(fastLink[[#This Row],[resp_col]]="res",fastLink[[#This Row],[data]]="NO"),fastLink[[#This Row],[data req to resp]],"EMPTY")</f>
        <v>667</v>
      </c>
      <c r="O22" s="16">
        <v>669</v>
      </c>
      <c r="P22" s="14">
        <v>2</v>
      </c>
      <c r="Q22" s="26">
        <v>0.71794871794871795</v>
      </c>
      <c r="R22" s="26">
        <v>5.128205128205128E-2</v>
      </c>
      <c r="S22" s="26"/>
      <c r="Y22" s="16">
        <v>669</v>
      </c>
      <c r="Z22" s="14">
        <v>2</v>
      </c>
      <c r="AA22" s="26">
        <v>0.71794871794871795</v>
      </c>
      <c r="AB22" s="26">
        <v>5.128205128205128E-2</v>
      </c>
      <c r="AF22" s="16"/>
      <c r="AG22" s="14"/>
    </row>
    <row r="23" spans="1:33" x14ac:dyDescent="0.25">
      <c r="A23" s="14" t="s">
        <v>1043</v>
      </c>
      <c r="B23">
        <v>1556337015253</v>
      </c>
      <c r="C23" s="14" t="s">
        <v>5176</v>
      </c>
      <c r="D23" s="14" t="s">
        <v>2079</v>
      </c>
      <c r="E23" s="14" t="s">
        <v>4045</v>
      </c>
      <c r="F23" s="14" t="str">
        <f>IF(fastLink[[#This Row],['[TRACECODE']:]]="148 (0x94)","req")</f>
        <v>req</v>
      </c>
      <c r="G23" s="14" t="str">
        <f>IF(fastLink[[#This Row],['[TRACECODE']:]]="149 (0x95)","res","")</f>
        <v/>
      </c>
      <c r="H23" s="14" t="str">
        <f>IF(AND(fastLink[[#This Row],['[TRACECODE']:]]="149 (0x95)",RIGHT(fastLink[[#This Row],[TRACE INFO]],4)&lt;&gt;"0000"),"YES","NO")</f>
        <v>NO</v>
      </c>
      <c r="I23" s="14" t="str">
        <f>IF(AND(F22="req",fastLink[[#This Row],[resp_col]]="res"),fastLink[[#This Row],[FRT_DEC]]-B22,"EMPTY")</f>
        <v>EMPTY</v>
      </c>
      <c r="J23" s="14" t="str">
        <f>IF(AND(fastLink[[#This Row],[resp_col]]="res",fastLink[[#This Row],[data]]="YES"),fastLink[[#This Row],[data req to resp]],"EMPTY")</f>
        <v>EMPTY</v>
      </c>
      <c r="K23" s="14" t="str">
        <f>IF(AND(fastLink[[#This Row],[resp_col]]="res",fastLink[[#This Row],[data]]="NO"),fastLink[[#This Row],[data req to resp]],"EMPTY")</f>
        <v>EMPTY</v>
      </c>
      <c r="O23" s="16">
        <v>674</v>
      </c>
      <c r="P23" s="14">
        <v>1</v>
      </c>
      <c r="Q23" s="26">
        <v>0.74358974358974361</v>
      </c>
      <c r="R23" s="26">
        <v>2.564102564102564E-2</v>
      </c>
      <c r="S23" s="26"/>
      <c r="Y23" s="16">
        <v>674</v>
      </c>
      <c r="Z23" s="14">
        <v>1</v>
      </c>
      <c r="AA23" s="26">
        <v>0.74358974358974361</v>
      </c>
      <c r="AB23" s="26">
        <v>2.564102564102564E-2</v>
      </c>
      <c r="AF23" s="16"/>
      <c r="AG23" s="14"/>
    </row>
    <row r="24" spans="1:33" x14ac:dyDescent="0.25">
      <c r="A24" s="14" t="s">
        <v>961</v>
      </c>
      <c r="B24">
        <v>1556337015599</v>
      </c>
      <c r="C24" s="14" t="s">
        <v>5185</v>
      </c>
      <c r="D24" s="14" t="s">
        <v>2081</v>
      </c>
      <c r="E24" s="14" t="s">
        <v>2083</v>
      </c>
      <c r="F24" s="14" t="b">
        <f>IF(fastLink[[#This Row],['[TRACECODE']:]]="148 (0x94)","req")</f>
        <v>0</v>
      </c>
      <c r="G24" s="14" t="str">
        <f>IF(fastLink[[#This Row],['[TRACECODE']:]]="149 (0x95)","res","")</f>
        <v>res</v>
      </c>
      <c r="H24" s="14" t="str">
        <f>IF(AND(fastLink[[#This Row],['[TRACECODE']:]]="149 (0x95)",RIGHT(fastLink[[#This Row],[TRACE INFO]],4)&lt;&gt;"0000"),"YES","NO")</f>
        <v>NO</v>
      </c>
      <c r="I24" s="14">
        <f>IF(AND(F23="req",fastLink[[#This Row],[resp_col]]="res"),fastLink[[#This Row],[FRT_DEC]]-B23,"EMPTY")</f>
        <v>346</v>
      </c>
      <c r="J24" s="14" t="str">
        <f>IF(AND(fastLink[[#This Row],[resp_col]]="res",fastLink[[#This Row],[data]]="YES"),fastLink[[#This Row],[data req to resp]],"EMPTY")</f>
        <v>EMPTY</v>
      </c>
      <c r="K24" s="14">
        <f>IF(AND(fastLink[[#This Row],[resp_col]]="res",fastLink[[#This Row],[data]]="NO"),fastLink[[#This Row],[data req to resp]],"EMPTY")</f>
        <v>346</v>
      </c>
      <c r="O24" s="16">
        <v>687</v>
      </c>
      <c r="P24" s="14">
        <v>1</v>
      </c>
      <c r="Q24" s="26">
        <v>0.76923076923076927</v>
      </c>
      <c r="R24" s="26">
        <v>2.564102564102564E-2</v>
      </c>
      <c r="S24" s="26"/>
      <c r="Y24" s="16">
        <v>687</v>
      </c>
      <c r="Z24" s="14">
        <v>1</v>
      </c>
      <c r="AA24" s="26">
        <v>0.76923076923076927</v>
      </c>
      <c r="AB24" s="26">
        <v>2.564102564102564E-2</v>
      </c>
      <c r="AF24" s="16"/>
      <c r="AG24" s="14"/>
    </row>
    <row r="25" spans="1:33" x14ac:dyDescent="0.25">
      <c r="A25" s="14" t="s">
        <v>1238</v>
      </c>
      <c r="B25">
        <v>1556337978230</v>
      </c>
      <c r="C25" s="14" t="s">
        <v>5381</v>
      </c>
      <c r="D25" s="14" t="s">
        <v>2079</v>
      </c>
      <c r="E25" s="14" t="s">
        <v>4048</v>
      </c>
      <c r="F25" s="14" t="str">
        <f>IF(fastLink[[#This Row],['[TRACECODE']:]]="148 (0x94)","req")</f>
        <v>req</v>
      </c>
      <c r="G25" s="14" t="str">
        <f>IF(fastLink[[#This Row],['[TRACECODE']:]]="149 (0x95)","res","")</f>
        <v/>
      </c>
      <c r="H25" s="14" t="str">
        <f>IF(AND(fastLink[[#This Row],['[TRACECODE']:]]="149 (0x95)",RIGHT(fastLink[[#This Row],[TRACE INFO]],4)&lt;&gt;"0000"),"YES","NO")</f>
        <v>NO</v>
      </c>
      <c r="I25" s="14" t="str">
        <f>IF(AND(F24="req",fastLink[[#This Row],[resp_col]]="res"),fastLink[[#This Row],[FRT_DEC]]-B24,"EMPTY")</f>
        <v>EMPTY</v>
      </c>
      <c r="J25" s="14" t="str">
        <f>IF(AND(fastLink[[#This Row],[resp_col]]="res",fastLink[[#This Row],[data]]="YES"),fastLink[[#This Row],[data req to resp]],"EMPTY")</f>
        <v>EMPTY</v>
      </c>
      <c r="K25" s="14" t="str">
        <f>IF(AND(fastLink[[#This Row],[resp_col]]="res",fastLink[[#This Row],[data]]="NO"),fastLink[[#This Row],[data req to resp]],"EMPTY")</f>
        <v>EMPTY</v>
      </c>
      <c r="O25" s="16">
        <v>823</v>
      </c>
      <c r="P25" s="14">
        <v>1</v>
      </c>
      <c r="Q25" s="26">
        <v>0.79487179487179482</v>
      </c>
      <c r="R25" s="26">
        <v>2.564102564102564E-2</v>
      </c>
      <c r="S25" s="26"/>
      <c r="Y25" s="16">
        <v>823</v>
      </c>
      <c r="Z25" s="14">
        <v>1</v>
      </c>
      <c r="AA25" s="26">
        <v>0.79487179487179482</v>
      </c>
      <c r="AB25" s="26">
        <v>2.564102564102564E-2</v>
      </c>
      <c r="AF25" s="16"/>
      <c r="AG25" s="14"/>
    </row>
    <row r="26" spans="1:33" x14ac:dyDescent="0.25">
      <c r="A26" s="14" t="s">
        <v>1247</v>
      </c>
      <c r="B26">
        <v>1556337978546</v>
      </c>
      <c r="C26" s="14" t="s">
        <v>5390</v>
      </c>
      <c r="D26" s="14" t="s">
        <v>2081</v>
      </c>
      <c r="E26" s="14" t="s">
        <v>2083</v>
      </c>
      <c r="F26" s="14" t="b">
        <f>IF(fastLink[[#This Row],['[TRACECODE']:]]="148 (0x94)","req")</f>
        <v>0</v>
      </c>
      <c r="G26" s="14" t="str">
        <f>IF(fastLink[[#This Row],['[TRACECODE']:]]="149 (0x95)","res","")</f>
        <v>res</v>
      </c>
      <c r="H26" s="14" t="str">
        <f>IF(AND(fastLink[[#This Row],['[TRACECODE']:]]="149 (0x95)",RIGHT(fastLink[[#This Row],[TRACE INFO]],4)&lt;&gt;"0000"),"YES","NO")</f>
        <v>NO</v>
      </c>
      <c r="I26" s="14">
        <f>IF(AND(F25="req",fastLink[[#This Row],[resp_col]]="res"),fastLink[[#This Row],[FRT_DEC]]-B25,"EMPTY")</f>
        <v>316</v>
      </c>
      <c r="J26" s="14" t="str">
        <f>IF(AND(fastLink[[#This Row],[resp_col]]="res",fastLink[[#This Row],[data]]="YES"),fastLink[[#This Row],[data req to resp]],"EMPTY")</f>
        <v>EMPTY</v>
      </c>
      <c r="K26" s="14">
        <f>IF(AND(fastLink[[#This Row],[resp_col]]="res",fastLink[[#This Row],[data]]="NO"),fastLink[[#This Row],[data req to resp]],"EMPTY")</f>
        <v>316</v>
      </c>
      <c r="O26" s="16">
        <v>824</v>
      </c>
      <c r="P26" s="14">
        <v>2</v>
      </c>
      <c r="Q26" s="26">
        <v>0.84615384615384615</v>
      </c>
      <c r="R26" s="26">
        <v>5.128205128205128E-2</v>
      </c>
      <c r="S26" s="26"/>
      <c r="Y26" s="16">
        <v>824</v>
      </c>
      <c r="Z26" s="14">
        <v>2</v>
      </c>
      <c r="AA26" s="26">
        <v>0.84615384615384615</v>
      </c>
      <c r="AB26" s="26">
        <v>5.128205128205128E-2</v>
      </c>
      <c r="AF26" s="16"/>
      <c r="AG26" s="14"/>
    </row>
    <row r="27" spans="1:33" x14ac:dyDescent="0.25">
      <c r="A27" s="14" t="s">
        <v>1308</v>
      </c>
      <c r="B27">
        <v>1556337995993</v>
      </c>
      <c r="C27" s="14" t="s">
        <v>5460</v>
      </c>
      <c r="D27" s="14" t="s">
        <v>2079</v>
      </c>
      <c r="E27" s="14" t="s">
        <v>4048</v>
      </c>
      <c r="F27" s="14" t="str">
        <f>IF(fastLink[[#This Row],['[TRACECODE']:]]="148 (0x94)","req")</f>
        <v>req</v>
      </c>
      <c r="G27" s="14" t="str">
        <f>IF(fastLink[[#This Row],['[TRACECODE']:]]="149 (0x95)","res","")</f>
        <v/>
      </c>
      <c r="H27" s="14" t="str">
        <f>IF(AND(fastLink[[#This Row],['[TRACECODE']:]]="149 (0x95)",RIGHT(fastLink[[#This Row],[TRACE INFO]],4)&lt;&gt;"0000"),"YES","NO")</f>
        <v>NO</v>
      </c>
      <c r="I27" s="14" t="str">
        <f>IF(AND(F26="req",fastLink[[#This Row],[resp_col]]="res"),fastLink[[#This Row],[FRT_DEC]]-B26,"EMPTY")</f>
        <v>EMPTY</v>
      </c>
      <c r="J27" s="14" t="str">
        <f>IF(AND(fastLink[[#This Row],[resp_col]]="res",fastLink[[#This Row],[data]]="YES"),fastLink[[#This Row],[data req to resp]],"EMPTY")</f>
        <v>EMPTY</v>
      </c>
      <c r="K27" s="14" t="str">
        <f>IF(AND(fastLink[[#This Row],[resp_col]]="res",fastLink[[#This Row],[data]]="NO"),fastLink[[#This Row],[data req to resp]],"EMPTY")</f>
        <v>EMPTY</v>
      </c>
      <c r="O27" s="16">
        <v>825</v>
      </c>
      <c r="P27" s="14">
        <v>5</v>
      </c>
      <c r="Q27" s="26">
        <v>0.97435897435897434</v>
      </c>
      <c r="R27" s="26">
        <v>0.12820512820512819</v>
      </c>
      <c r="S27" s="26"/>
      <c r="Y27" s="16">
        <v>825</v>
      </c>
      <c r="Z27" s="14">
        <v>5</v>
      </c>
      <c r="AA27" s="26">
        <v>0.97435897435897434</v>
      </c>
      <c r="AB27" s="26">
        <v>0.12820512820512819</v>
      </c>
      <c r="AF27" s="16"/>
      <c r="AG27" s="14"/>
    </row>
    <row r="28" spans="1:33" x14ac:dyDescent="0.25">
      <c r="A28" s="14" t="s">
        <v>1322</v>
      </c>
      <c r="B28">
        <v>1556337996818</v>
      </c>
      <c r="C28" s="14" t="s">
        <v>5475</v>
      </c>
      <c r="D28" s="14" t="s">
        <v>2081</v>
      </c>
      <c r="E28" s="14" t="s">
        <v>2083</v>
      </c>
      <c r="F28" s="14" t="b">
        <f>IF(fastLink[[#This Row],['[TRACECODE']:]]="148 (0x94)","req")</f>
        <v>0</v>
      </c>
      <c r="G28" s="14" t="str">
        <f>IF(fastLink[[#This Row],['[TRACECODE']:]]="149 (0x95)","res","")</f>
        <v>res</v>
      </c>
      <c r="H28" s="14" t="str">
        <f>IF(AND(fastLink[[#This Row],['[TRACECODE']:]]="149 (0x95)",RIGHT(fastLink[[#This Row],[TRACE INFO]],4)&lt;&gt;"0000"),"YES","NO")</f>
        <v>NO</v>
      </c>
      <c r="I28" s="14">
        <f>IF(AND(F27="req",fastLink[[#This Row],[resp_col]]="res"),fastLink[[#This Row],[FRT_DEC]]-B27,"EMPTY")</f>
        <v>825</v>
      </c>
      <c r="J28" s="14" t="str">
        <f>IF(AND(fastLink[[#This Row],[resp_col]]="res",fastLink[[#This Row],[data]]="YES"),fastLink[[#This Row],[data req to resp]],"EMPTY")</f>
        <v>EMPTY</v>
      </c>
      <c r="K28" s="14">
        <f>IF(AND(fastLink[[#This Row],[resp_col]]="res",fastLink[[#This Row],[data]]="NO"),fastLink[[#This Row],[data req to resp]],"EMPTY")</f>
        <v>825</v>
      </c>
      <c r="O28" s="16">
        <v>826</v>
      </c>
      <c r="P28" s="14">
        <v>1</v>
      </c>
      <c r="Q28" s="26">
        <v>1</v>
      </c>
      <c r="R28" s="26">
        <v>2.564102564102564E-2</v>
      </c>
      <c r="S28" s="26"/>
      <c r="Y28" s="16">
        <v>826</v>
      </c>
      <c r="Z28" s="14">
        <v>1</v>
      </c>
      <c r="AA28" s="26">
        <v>1</v>
      </c>
      <c r="AB28" s="26">
        <v>2.564102564102564E-2</v>
      </c>
      <c r="AF28" s="16"/>
      <c r="AG28" s="14"/>
    </row>
    <row r="29" spans="1:33" x14ac:dyDescent="0.25">
      <c r="A29" s="14" t="s">
        <v>1388</v>
      </c>
      <c r="B29">
        <v>1556338004200</v>
      </c>
      <c r="C29" s="14" t="s">
        <v>5548</v>
      </c>
      <c r="D29" s="14" t="s">
        <v>2079</v>
      </c>
      <c r="E29" s="14" t="s">
        <v>4050</v>
      </c>
      <c r="F29" s="14" t="str">
        <f>IF(fastLink[[#This Row],['[TRACECODE']:]]="148 (0x94)","req")</f>
        <v>req</v>
      </c>
      <c r="G29" s="14" t="str">
        <f>IF(fastLink[[#This Row],['[TRACECODE']:]]="149 (0x95)","res","")</f>
        <v/>
      </c>
      <c r="H29" s="14" t="str">
        <f>IF(AND(fastLink[[#This Row],['[TRACECODE']:]]="149 (0x95)",RIGHT(fastLink[[#This Row],[TRACE INFO]],4)&lt;&gt;"0000"),"YES","NO")</f>
        <v>NO</v>
      </c>
      <c r="I29" s="14" t="str">
        <f>IF(AND(F28="req",fastLink[[#This Row],[resp_col]]="res"),fastLink[[#This Row],[FRT_DEC]]-B28,"EMPTY")</f>
        <v>EMPTY</v>
      </c>
      <c r="J29" s="14" t="str">
        <f>IF(AND(fastLink[[#This Row],[resp_col]]="res",fastLink[[#This Row],[data]]="YES"),fastLink[[#This Row],[data req to resp]],"EMPTY")</f>
        <v>EMPTY</v>
      </c>
      <c r="K29" s="14" t="str">
        <f>IF(AND(fastLink[[#This Row],[resp_col]]="res",fastLink[[#This Row],[data]]="NO"),fastLink[[#This Row],[data req to resp]],"EMPTY")</f>
        <v>EMPTY</v>
      </c>
      <c r="O29" s="16" t="s">
        <v>2010</v>
      </c>
      <c r="P29" s="14"/>
      <c r="Q29" s="26">
        <v>1</v>
      </c>
      <c r="R29" s="26">
        <v>0</v>
      </c>
      <c r="S29" s="26"/>
      <c r="Y29" s="16" t="s">
        <v>1084</v>
      </c>
      <c r="Z29" s="14">
        <v>39</v>
      </c>
      <c r="AA29" s="26"/>
      <c r="AB29" s="26">
        <v>1</v>
      </c>
      <c r="AF29" s="16"/>
      <c r="AG29" s="14"/>
    </row>
    <row r="30" spans="1:33" x14ac:dyDescent="0.25">
      <c r="A30" s="14" t="s">
        <v>1399</v>
      </c>
      <c r="B30">
        <v>1556338004869</v>
      </c>
      <c r="C30" s="14" t="s">
        <v>5559</v>
      </c>
      <c r="D30" s="14" t="s">
        <v>2081</v>
      </c>
      <c r="E30" s="14" t="s">
        <v>2083</v>
      </c>
      <c r="F30" s="14" t="b">
        <f>IF(fastLink[[#This Row],['[TRACECODE']:]]="148 (0x94)","req")</f>
        <v>0</v>
      </c>
      <c r="G30" s="14" t="str">
        <f>IF(fastLink[[#This Row],['[TRACECODE']:]]="149 (0x95)","res","")</f>
        <v>res</v>
      </c>
      <c r="H30" s="14" t="str">
        <f>IF(AND(fastLink[[#This Row],['[TRACECODE']:]]="149 (0x95)",RIGHT(fastLink[[#This Row],[TRACE INFO]],4)&lt;&gt;"0000"),"YES","NO")</f>
        <v>NO</v>
      </c>
      <c r="I30" s="14">
        <f>IF(AND(F29="req",fastLink[[#This Row],[resp_col]]="res"),fastLink[[#This Row],[FRT_DEC]]-B29,"EMPTY")</f>
        <v>669</v>
      </c>
      <c r="J30" s="14" t="str">
        <f>IF(AND(fastLink[[#This Row],[resp_col]]="res",fastLink[[#This Row],[data]]="YES"),fastLink[[#This Row],[data req to resp]],"EMPTY")</f>
        <v>EMPTY</v>
      </c>
      <c r="K30" s="14">
        <f>IF(AND(fastLink[[#This Row],[resp_col]]="res",fastLink[[#This Row],[data]]="NO"),fastLink[[#This Row],[data req to resp]],"EMPTY")</f>
        <v>669</v>
      </c>
      <c r="O30" s="16" t="s">
        <v>1084</v>
      </c>
      <c r="P30" s="14">
        <v>39</v>
      </c>
      <c r="Q30" s="26"/>
      <c r="R30" s="26">
        <v>1</v>
      </c>
      <c r="S30" s="26"/>
      <c r="AF30" s="16"/>
      <c r="AG30" s="14"/>
    </row>
    <row r="31" spans="1:33" x14ac:dyDescent="0.25">
      <c r="A31" s="14" t="s">
        <v>1444</v>
      </c>
      <c r="B31">
        <v>1556338010439</v>
      </c>
      <c r="C31" s="14" t="s">
        <v>5611</v>
      </c>
      <c r="D31" s="14" t="s">
        <v>2079</v>
      </c>
      <c r="E31" s="14" t="s">
        <v>4050</v>
      </c>
      <c r="F31" s="14" t="str">
        <f>IF(fastLink[[#This Row],['[TRACECODE']:]]="148 (0x94)","req")</f>
        <v>req</v>
      </c>
      <c r="G31" s="14" t="str">
        <f>IF(fastLink[[#This Row],['[TRACECODE']:]]="149 (0x95)","res","")</f>
        <v/>
      </c>
      <c r="H31" s="14" t="str">
        <f>IF(AND(fastLink[[#This Row],['[TRACECODE']:]]="149 (0x95)",RIGHT(fastLink[[#This Row],[TRACE INFO]],4)&lt;&gt;"0000"),"YES","NO")</f>
        <v>NO</v>
      </c>
      <c r="I31" s="14" t="str">
        <f>IF(AND(F30="req",fastLink[[#This Row],[resp_col]]="res"),fastLink[[#This Row],[FRT_DEC]]-B30,"EMPTY")</f>
        <v>EMPTY</v>
      </c>
      <c r="J31" s="14" t="str">
        <f>IF(AND(fastLink[[#This Row],[resp_col]]="res",fastLink[[#This Row],[data]]="YES"),fastLink[[#This Row],[data req to resp]],"EMPTY")</f>
        <v>EMPTY</v>
      </c>
      <c r="K31" s="14" t="str">
        <f>IF(AND(fastLink[[#This Row],[resp_col]]="res",fastLink[[#This Row],[data]]="NO"),fastLink[[#This Row],[data req to resp]],"EMPTY")</f>
        <v>EMPTY</v>
      </c>
      <c r="S31" s="26"/>
      <c r="AF31" s="16"/>
      <c r="AG31" s="14"/>
    </row>
    <row r="32" spans="1:33" x14ac:dyDescent="0.25">
      <c r="A32" s="14" t="s">
        <v>1453</v>
      </c>
      <c r="B32">
        <v>1556338010818</v>
      </c>
      <c r="C32" s="14" t="s">
        <v>5620</v>
      </c>
      <c r="D32" s="14" t="s">
        <v>2081</v>
      </c>
      <c r="E32" s="14" t="s">
        <v>2083</v>
      </c>
      <c r="F32" s="14" t="b">
        <f>IF(fastLink[[#This Row],['[TRACECODE']:]]="148 (0x94)","req")</f>
        <v>0</v>
      </c>
      <c r="G32" s="14" t="str">
        <f>IF(fastLink[[#This Row],['[TRACECODE']:]]="149 (0x95)","res","")</f>
        <v>res</v>
      </c>
      <c r="H32" s="14" t="str">
        <f>IF(AND(fastLink[[#This Row],['[TRACECODE']:]]="149 (0x95)",RIGHT(fastLink[[#This Row],[TRACE INFO]],4)&lt;&gt;"0000"),"YES","NO")</f>
        <v>NO</v>
      </c>
      <c r="I32" s="14">
        <f>IF(AND(F31="req",fastLink[[#This Row],[resp_col]]="res"),fastLink[[#This Row],[FRT_DEC]]-B31,"EMPTY")</f>
        <v>379</v>
      </c>
      <c r="J32" s="14" t="str">
        <f>IF(AND(fastLink[[#This Row],[resp_col]]="res",fastLink[[#This Row],[data]]="YES"),fastLink[[#This Row],[data req to resp]],"EMPTY")</f>
        <v>EMPTY</v>
      </c>
      <c r="K32" s="14">
        <f>IF(AND(fastLink[[#This Row],[resp_col]]="res",fastLink[[#This Row],[data]]="NO"),fastLink[[#This Row],[data req to resp]],"EMPTY")</f>
        <v>379</v>
      </c>
      <c r="S32" s="26"/>
      <c r="AF32" s="16"/>
      <c r="AG32" s="14"/>
    </row>
    <row r="33" spans="1:33" x14ac:dyDescent="0.25">
      <c r="A33" s="14" t="s">
        <v>1570</v>
      </c>
      <c r="B33">
        <v>1556338983559</v>
      </c>
      <c r="C33" s="14" t="s">
        <v>5756</v>
      </c>
      <c r="D33" s="14" t="s">
        <v>2079</v>
      </c>
      <c r="E33" s="14" t="s">
        <v>4053</v>
      </c>
      <c r="F33" s="14" t="str">
        <f>IF(fastLink[[#This Row],['[TRACECODE']:]]="148 (0x94)","req")</f>
        <v>req</v>
      </c>
      <c r="G33" s="14" t="str">
        <f>IF(fastLink[[#This Row],['[TRACECODE']:]]="149 (0x95)","res","")</f>
        <v/>
      </c>
      <c r="H33" s="14" t="str">
        <f>IF(AND(fastLink[[#This Row],['[TRACECODE']:]]="149 (0x95)",RIGHT(fastLink[[#This Row],[TRACE INFO]],4)&lt;&gt;"0000"),"YES","NO")</f>
        <v>NO</v>
      </c>
      <c r="I33" s="14" t="str">
        <f>IF(AND(F32="req",fastLink[[#This Row],[resp_col]]="res"),fastLink[[#This Row],[FRT_DEC]]-B32,"EMPTY")</f>
        <v>EMPTY</v>
      </c>
      <c r="J33" s="14" t="str">
        <f>IF(AND(fastLink[[#This Row],[resp_col]]="res",fastLink[[#This Row],[data]]="YES"),fastLink[[#This Row],[data req to resp]],"EMPTY")</f>
        <v>EMPTY</v>
      </c>
      <c r="K33" s="14" t="str">
        <f>IF(AND(fastLink[[#This Row],[resp_col]]="res",fastLink[[#This Row],[data]]="NO"),fastLink[[#This Row],[data req to resp]],"EMPTY")</f>
        <v>EMPTY</v>
      </c>
      <c r="S33" s="26"/>
      <c r="AF33" s="16"/>
      <c r="AG33" s="14"/>
    </row>
    <row r="34" spans="1:33" x14ac:dyDescent="0.25">
      <c r="A34" s="14" t="s">
        <v>1579</v>
      </c>
      <c r="B34">
        <v>1556338983877</v>
      </c>
      <c r="C34" s="14" t="s">
        <v>5765</v>
      </c>
      <c r="D34" s="14" t="s">
        <v>2081</v>
      </c>
      <c r="E34" s="14" t="s">
        <v>2083</v>
      </c>
      <c r="F34" s="14" t="b">
        <f>IF(fastLink[[#This Row],['[TRACECODE']:]]="148 (0x94)","req")</f>
        <v>0</v>
      </c>
      <c r="G34" s="14" t="str">
        <f>IF(fastLink[[#This Row],['[TRACECODE']:]]="149 (0x95)","res","")</f>
        <v>res</v>
      </c>
      <c r="H34" s="14" t="str">
        <f>IF(AND(fastLink[[#This Row],['[TRACECODE']:]]="149 (0x95)",RIGHT(fastLink[[#This Row],[TRACE INFO]],4)&lt;&gt;"0000"),"YES","NO")</f>
        <v>NO</v>
      </c>
      <c r="I34" s="14">
        <f>IF(AND(F33="req",fastLink[[#This Row],[resp_col]]="res"),fastLink[[#This Row],[FRT_DEC]]-B33,"EMPTY")</f>
        <v>318</v>
      </c>
      <c r="J34" s="14" t="str">
        <f>IF(AND(fastLink[[#This Row],[resp_col]]="res",fastLink[[#This Row],[data]]="YES"),fastLink[[#This Row],[data req to resp]],"EMPTY")</f>
        <v>EMPTY</v>
      </c>
      <c r="K34" s="14">
        <f>IF(AND(fastLink[[#This Row],[resp_col]]="res",fastLink[[#This Row],[data]]="NO"),fastLink[[#This Row],[data req to resp]],"EMPTY")</f>
        <v>318</v>
      </c>
      <c r="S34" s="26"/>
      <c r="AF34" s="16"/>
      <c r="AG34" s="14"/>
    </row>
    <row r="35" spans="1:33" x14ac:dyDescent="0.25">
      <c r="A35" s="14" t="s">
        <v>1640</v>
      </c>
      <c r="B35">
        <v>1556339001322</v>
      </c>
      <c r="C35" s="14" t="s">
        <v>5835</v>
      </c>
      <c r="D35" s="14" t="s">
        <v>2079</v>
      </c>
      <c r="E35" s="14" t="s">
        <v>4053</v>
      </c>
      <c r="F35" s="14" t="str">
        <f>IF(fastLink[[#This Row],['[TRACECODE']:]]="148 (0x94)","req")</f>
        <v>req</v>
      </c>
      <c r="G35" s="14" t="str">
        <f>IF(fastLink[[#This Row],['[TRACECODE']:]]="149 (0x95)","res","")</f>
        <v/>
      </c>
      <c r="H35" s="14" t="str">
        <f>IF(AND(fastLink[[#This Row],['[TRACECODE']:]]="149 (0x95)",RIGHT(fastLink[[#This Row],[TRACE INFO]],4)&lt;&gt;"0000"),"YES","NO")</f>
        <v>NO</v>
      </c>
      <c r="I35" s="14" t="str">
        <f>IF(AND(F34="req",fastLink[[#This Row],[resp_col]]="res"),fastLink[[#This Row],[FRT_DEC]]-B34,"EMPTY")</f>
        <v>EMPTY</v>
      </c>
      <c r="J35" s="14" t="str">
        <f>IF(AND(fastLink[[#This Row],[resp_col]]="res",fastLink[[#This Row],[data]]="YES"),fastLink[[#This Row],[data req to resp]],"EMPTY")</f>
        <v>EMPTY</v>
      </c>
      <c r="K35" s="14" t="str">
        <f>IF(AND(fastLink[[#This Row],[resp_col]]="res",fastLink[[#This Row],[data]]="NO"),fastLink[[#This Row],[data req to resp]],"EMPTY")</f>
        <v>EMPTY</v>
      </c>
      <c r="S35" s="26"/>
      <c r="AF35" s="16"/>
      <c r="AG35" s="14"/>
    </row>
    <row r="36" spans="1:33" x14ac:dyDescent="0.25">
      <c r="A36" s="14" t="s">
        <v>1654</v>
      </c>
      <c r="B36">
        <v>1556339002147</v>
      </c>
      <c r="C36" s="14" t="s">
        <v>5850</v>
      </c>
      <c r="D36" s="14" t="s">
        <v>2081</v>
      </c>
      <c r="E36" s="14" t="s">
        <v>2083</v>
      </c>
      <c r="F36" s="14" t="b">
        <f>IF(fastLink[[#This Row],['[TRACECODE']:]]="148 (0x94)","req")</f>
        <v>0</v>
      </c>
      <c r="G36" s="14" t="str">
        <f>IF(fastLink[[#This Row],['[TRACECODE']:]]="149 (0x95)","res","")</f>
        <v>res</v>
      </c>
      <c r="H36" s="14" t="str">
        <f>IF(AND(fastLink[[#This Row],['[TRACECODE']:]]="149 (0x95)",RIGHT(fastLink[[#This Row],[TRACE INFO]],4)&lt;&gt;"0000"),"YES","NO")</f>
        <v>NO</v>
      </c>
      <c r="I36" s="14">
        <f>IF(AND(F35="req",fastLink[[#This Row],[resp_col]]="res"),fastLink[[#This Row],[FRT_DEC]]-B35,"EMPTY")</f>
        <v>825</v>
      </c>
      <c r="J36" s="14" t="str">
        <f>IF(AND(fastLink[[#This Row],[resp_col]]="res",fastLink[[#This Row],[data]]="YES"),fastLink[[#This Row],[data req to resp]],"EMPTY")</f>
        <v>EMPTY</v>
      </c>
      <c r="K36" s="14">
        <f>IF(AND(fastLink[[#This Row],[resp_col]]="res",fastLink[[#This Row],[data]]="NO"),fastLink[[#This Row],[data req to resp]],"EMPTY")</f>
        <v>825</v>
      </c>
      <c r="S36" s="26"/>
      <c r="AF36" s="16"/>
      <c r="AG36" s="14"/>
    </row>
    <row r="37" spans="1:33" x14ac:dyDescent="0.25">
      <c r="A37" s="14" t="s">
        <v>1710</v>
      </c>
      <c r="B37">
        <v>1556339009113</v>
      </c>
      <c r="C37" s="14" t="s">
        <v>5923</v>
      </c>
      <c r="D37" s="14" t="s">
        <v>2079</v>
      </c>
      <c r="E37" s="14" t="s">
        <v>4058</v>
      </c>
      <c r="F37" s="14" t="str">
        <f>IF(fastLink[[#This Row],['[TRACECODE']:]]="148 (0x94)","req")</f>
        <v>req</v>
      </c>
      <c r="G37" s="14" t="str">
        <f>IF(fastLink[[#This Row],['[TRACECODE']:]]="149 (0x95)","res","")</f>
        <v/>
      </c>
      <c r="H37" s="14" t="str">
        <f>IF(AND(fastLink[[#This Row],['[TRACECODE']:]]="149 (0x95)",RIGHT(fastLink[[#This Row],[TRACE INFO]],4)&lt;&gt;"0000"),"YES","NO")</f>
        <v>NO</v>
      </c>
      <c r="I37" s="14" t="str">
        <f>IF(AND(F36="req",fastLink[[#This Row],[resp_col]]="res"),fastLink[[#This Row],[FRT_DEC]]-B36,"EMPTY")</f>
        <v>EMPTY</v>
      </c>
      <c r="J37" s="14" t="str">
        <f>IF(AND(fastLink[[#This Row],[resp_col]]="res",fastLink[[#This Row],[data]]="YES"),fastLink[[#This Row],[data req to resp]],"EMPTY")</f>
        <v>EMPTY</v>
      </c>
      <c r="K37" s="14" t="str">
        <f>IF(AND(fastLink[[#This Row],[resp_col]]="res",fastLink[[#This Row],[data]]="NO"),fastLink[[#This Row],[data req to resp]],"EMPTY")</f>
        <v>EMPTY</v>
      </c>
      <c r="S37" s="26"/>
      <c r="AF37" s="16"/>
      <c r="AG37" s="14"/>
    </row>
    <row r="38" spans="1:33" x14ac:dyDescent="0.25">
      <c r="A38" s="14" t="s">
        <v>1718</v>
      </c>
      <c r="B38">
        <v>1556339009775</v>
      </c>
      <c r="C38" s="14" t="s">
        <v>5934</v>
      </c>
      <c r="D38" s="14" t="s">
        <v>2081</v>
      </c>
      <c r="E38" s="14" t="s">
        <v>2083</v>
      </c>
      <c r="F38" s="14" t="b">
        <f>IF(fastLink[[#This Row],['[TRACECODE']:]]="148 (0x94)","req")</f>
        <v>0</v>
      </c>
      <c r="G38" s="14" t="str">
        <f>IF(fastLink[[#This Row],['[TRACECODE']:]]="149 (0x95)","res","")</f>
        <v>res</v>
      </c>
      <c r="H38" s="14" t="str">
        <f>IF(AND(fastLink[[#This Row],['[TRACECODE']:]]="149 (0x95)",RIGHT(fastLink[[#This Row],[TRACE INFO]],4)&lt;&gt;"0000"),"YES","NO")</f>
        <v>NO</v>
      </c>
      <c r="I38" s="14">
        <f>IF(AND(F37="req",fastLink[[#This Row],[resp_col]]="res"),fastLink[[#This Row],[FRT_DEC]]-B37,"EMPTY")</f>
        <v>662</v>
      </c>
      <c r="J38" s="14" t="str">
        <f>IF(AND(fastLink[[#This Row],[resp_col]]="res",fastLink[[#This Row],[data]]="YES"),fastLink[[#This Row],[data req to resp]],"EMPTY")</f>
        <v>EMPTY</v>
      </c>
      <c r="K38" s="14">
        <f>IF(AND(fastLink[[#This Row],[resp_col]]="res",fastLink[[#This Row],[data]]="NO"),fastLink[[#This Row],[data req to resp]],"EMPTY")</f>
        <v>662</v>
      </c>
      <c r="S38" s="26"/>
      <c r="AF38" s="16"/>
      <c r="AG38" s="14"/>
    </row>
    <row r="39" spans="1:33" x14ac:dyDescent="0.25">
      <c r="A39" s="14" t="s">
        <v>1921</v>
      </c>
      <c r="B39">
        <v>1556339015414</v>
      </c>
      <c r="C39" s="14" t="s">
        <v>5999</v>
      </c>
      <c r="D39" s="14" t="s">
        <v>2079</v>
      </c>
      <c r="E39" s="14" t="s">
        <v>4058</v>
      </c>
      <c r="F39" s="14" t="str">
        <f>IF(fastLink[[#This Row],['[TRACECODE']:]]="148 (0x94)","req")</f>
        <v>req</v>
      </c>
      <c r="G39" s="14" t="str">
        <f>IF(fastLink[[#This Row],['[TRACECODE']:]]="149 (0x95)","res","")</f>
        <v/>
      </c>
      <c r="H39" s="14" t="str">
        <f>IF(AND(fastLink[[#This Row],['[TRACECODE']:]]="149 (0x95)",RIGHT(fastLink[[#This Row],[TRACE INFO]],4)&lt;&gt;"0000"),"YES","NO")</f>
        <v>NO</v>
      </c>
      <c r="I39" s="14" t="str">
        <f>IF(AND(F38="req",fastLink[[#This Row],[resp_col]]="res"),fastLink[[#This Row],[FRT_DEC]]-B38,"EMPTY")</f>
        <v>EMPTY</v>
      </c>
      <c r="J39" s="14" t="str">
        <f>IF(AND(fastLink[[#This Row],[resp_col]]="res",fastLink[[#This Row],[data]]="YES"),fastLink[[#This Row],[data req to resp]],"EMPTY")</f>
        <v>EMPTY</v>
      </c>
      <c r="K39" s="14" t="str">
        <f>IF(AND(fastLink[[#This Row],[resp_col]]="res",fastLink[[#This Row],[data]]="NO"),fastLink[[#This Row],[data req to resp]],"EMPTY")</f>
        <v>EMPTY</v>
      </c>
      <c r="S39" s="26"/>
      <c r="AF39" s="16"/>
      <c r="AG39" s="14"/>
    </row>
    <row r="40" spans="1:33" x14ac:dyDescent="0.25">
      <c r="A40" s="14" t="s">
        <v>1769</v>
      </c>
      <c r="B40">
        <v>1556339015765</v>
      </c>
      <c r="C40" s="14" t="s">
        <v>6008</v>
      </c>
      <c r="D40" s="14" t="s">
        <v>2081</v>
      </c>
      <c r="E40" s="14" t="s">
        <v>2083</v>
      </c>
      <c r="F40" s="14" t="b">
        <f>IF(fastLink[[#This Row],['[TRACECODE']:]]="148 (0x94)","req")</f>
        <v>0</v>
      </c>
      <c r="G40" s="14" t="str">
        <f>IF(fastLink[[#This Row],['[TRACECODE']:]]="149 (0x95)","res","")</f>
        <v>res</v>
      </c>
      <c r="H40" s="14" t="str">
        <f>IF(AND(fastLink[[#This Row],['[TRACECODE']:]]="149 (0x95)",RIGHT(fastLink[[#This Row],[TRACE INFO]],4)&lt;&gt;"0000"),"YES","NO")</f>
        <v>NO</v>
      </c>
      <c r="I40" s="14">
        <f>IF(AND(F39="req",fastLink[[#This Row],[resp_col]]="res"),fastLink[[#This Row],[FRT_DEC]]-B39,"EMPTY")</f>
        <v>351</v>
      </c>
      <c r="J40" s="14" t="str">
        <f>IF(AND(fastLink[[#This Row],[resp_col]]="res",fastLink[[#This Row],[data]]="YES"),fastLink[[#This Row],[data req to resp]],"EMPTY")</f>
        <v>EMPTY</v>
      </c>
      <c r="K40" s="14">
        <f>IF(AND(fastLink[[#This Row],[resp_col]]="res",fastLink[[#This Row],[data]]="NO"),fastLink[[#This Row],[data req to resp]],"EMPTY")</f>
        <v>351</v>
      </c>
      <c r="S40" s="26"/>
      <c r="AF40" s="16"/>
      <c r="AG40" s="14"/>
    </row>
    <row r="41" spans="1:33" x14ac:dyDescent="0.25">
      <c r="A41" s="14" t="s">
        <v>1952</v>
      </c>
      <c r="B41">
        <v>1556339989850</v>
      </c>
      <c r="C41" s="14" t="s">
        <v>6151</v>
      </c>
      <c r="D41" s="14" t="s">
        <v>2079</v>
      </c>
      <c r="E41" s="14" t="s">
        <v>4060</v>
      </c>
      <c r="F41" s="14" t="str">
        <f>IF(fastLink[[#This Row],['[TRACECODE']:]]="148 (0x94)","req")</f>
        <v>req</v>
      </c>
      <c r="G41" s="14" t="str">
        <f>IF(fastLink[[#This Row],['[TRACECODE']:]]="149 (0x95)","res","")</f>
        <v/>
      </c>
      <c r="H41" s="14" t="str">
        <f>IF(AND(fastLink[[#This Row],['[TRACECODE']:]]="149 (0x95)",RIGHT(fastLink[[#This Row],[TRACE INFO]],4)&lt;&gt;"0000"),"YES","NO")</f>
        <v>NO</v>
      </c>
      <c r="I41" s="14" t="str">
        <f>IF(AND(F40="req",fastLink[[#This Row],[resp_col]]="res"),fastLink[[#This Row],[FRT_DEC]]-B40,"EMPTY")</f>
        <v>EMPTY</v>
      </c>
      <c r="J41" s="14" t="str">
        <f>IF(AND(fastLink[[#This Row],[resp_col]]="res",fastLink[[#This Row],[data]]="YES"),fastLink[[#This Row],[data req to resp]],"EMPTY")</f>
        <v>EMPTY</v>
      </c>
      <c r="K41" s="14" t="str">
        <f>IF(AND(fastLink[[#This Row],[resp_col]]="res",fastLink[[#This Row],[data]]="NO"),fastLink[[#This Row],[data req to resp]],"EMPTY")</f>
        <v>EMPTY</v>
      </c>
      <c r="S41" s="26"/>
      <c r="AF41" s="16"/>
      <c r="AG41" s="14"/>
    </row>
    <row r="42" spans="1:33" x14ac:dyDescent="0.25">
      <c r="A42" s="14" t="s">
        <v>1873</v>
      </c>
      <c r="B42">
        <v>1556339990167</v>
      </c>
      <c r="C42" s="14" t="s">
        <v>6160</v>
      </c>
      <c r="D42" s="14" t="s">
        <v>2081</v>
      </c>
      <c r="E42" s="14" t="s">
        <v>2083</v>
      </c>
      <c r="F42" s="14" t="b">
        <f>IF(fastLink[[#This Row],['[TRACECODE']:]]="148 (0x94)","req")</f>
        <v>0</v>
      </c>
      <c r="G42" s="14" t="str">
        <f>IF(fastLink[[#This Row],['[TRACECODE']:]]="149 (0x95)","res","")</f>
        <v>res</v>
      </c>
      <c r="H42" s="14" t="str">
        <f>IF(AND(fastLink[[#This Row],['[TRACECODE']:]]="149 (0x95)",RIGHT(fastLink[[#This Row],[TRACE INFO]],4)&lt;&gt;"0000"),"YES","NO")</f>
        <v>NO</v>
      </c>
      <c r="I42" s="14">
        <f>IF(AND(F41="req",fastLink[[#This Row],[resp_col]]="res"),fastLink[[#This Row],[FRT_DEC]]-B41,"EMPTY")</f>
        <v>317</v>
      </c>
      <c r="J42" s="14" t="str">
        <f>IF(AND(fastLink[[#This Row],[resp_col]]="res",fastLink[[#This Row],[data]]="YES"),fastLink[[#This Row],[data req to resp]],"EMPTY")</f>
        <v>EMPTY</v>
      </c>
      <c r="K42" s="14">
        <f>IF(AND(fastLink[[#This Row],[resp_col]]="res",fastLink[[#This Row],[data]]="NO"),fastLink[[#This Row],[data req to resp]],"EMPTY")</f>
        <v>317</v>
      </c>
      <c r="S42" s="26"/>
      <c r="AF42" s="16"/>
      <c r="AG42" s="14"/>
    </row>
    <row r="43" spans="1:33" x14ac:dyDescent="0.25">
      <c r="A43" s="14" t="s">
        <v>2197</v>
      </c>
      <c r="B43">
        <v>1556340007609</v>
      </c>
      <c r="C43" s="14" t="s">
        <v>6230</v>
      </c>
      <c r="D43" s="14" t="s">
        <v>2079</v>
      </c>
      <c r="E43" s="14" t="s">
        <v>4060</v>
      </c>
      <c r="F43" s="14" t="str">
        <f>IF(fastLink[[#This Row],['[TRACECODE']:]]="148 (0x94)","req")</f>
        <v>req</v>
      </c>
      <c r="G43" s="14" t="str">
        <f>IF(fastLink[[#This Row],['[TRACECODE']:]]="149 (0x95)","res","")</f>
        <v/>
      </c>
      <c r="H43" s="14" t="str">
        <f>IF(AND(fastLink[[#This Row],['[TRACECODE']:]]="149 (0x95)",RIGHT(fastLink[[#This Row],[TRACE INFO]],4)&lt;&gt;"0000"),"YES","NO")</f>
        <v>NO</v>
      </c>
      <c r="I43" s="14" t="str">
        <f>IF(AND(F42="req",fastLink[[#This Row],[resp_col]]="res"),fastLink[[#This Row],[FRT_DEC]]-B42,"EMPTY")</f>
        <v>EMPTY</v>
      </c>
      <c r="J43" s="14" t="str">
        <f>IF(AND(fastLink[[#This Row],[resp_col]]="res",fastLink[[#This Row],[data]]="YES"),fastLink[[#This Row],[data req to resp]],"EMPTY")</f>
        <v>EMPTY</v>
      </c>
      <c r="K43" s="14" t="str">
        <f>IF(AND(fastLink[[#This Row],[resp_col]]="res",fastLink[[#This Row],[data]]="NO"),fastLink[[#This Row],[data req to resp]],"EMPTY")</f>
        <v>EMPTY</v>
      </c>
      <c r="S43" s="26"/>
      <c r="AF43" s="16"/>
      <c r="AG43" s="14"/>
    </row>
    <row r="44" spans="1:33" x14ac:dyDescent="0.25">
      <c r="A44" s="14" t="s">
        <v>2211</v>
      </c>
      <c r="B44">
        <v>1556340008435</v>
      </c>
      <c r="C44" s="14" t="s">
        <v>6245</v>
      </c>
      <c r="D44" s="14" t="s">
        <v>2081</v>
      </c>
      <c r="E44" s="14" t="s">
        <v>2083</v>
      </c>
      <c r="F44" s="14" t="b">
        <f>IF(fastLink[[#This Row],['[TRACECODE']:]]="148 (0x94)","req")</f>
        <v>0</v>
      </c>
      <c r="G44" s="14" t="str">
        <f>IF(fastLink[[#This Row],['[TRACECODE']:]]="149 (0x95)","res","")</f>
        <v>res</v>
      </c>
      <c r="H44" s="14" t="str">
        <f>IF(AND(fastLink[[#This Row],['[TRACECODE']:]]="149 (0x95)",RIGHT(fastLink[[#This Row],[TRACE INFO]],4)&lt;&gt;"0000"),"YES","NO")</f>
        <v>NO</v>
      </c>
      <c r="I44" s="14">
        <f>IF(AND(F43="req",fastLink[[#This Row],[resp_col]]="res"),fastLink[[#This Row],[FRT_DEC]]-B43,"EMPTY")</f>
        <v>826</v>
      </c>
      <c r="J44" s="14" t="str">
        <f>IF(AND(fastLink[[#This Row],[resp_col]]="res",fastLink[[#This Row],[data]]="YES"),fastLink[[#This Row],[data req to resp]],"EMPTY")</f>
        <v>EMPTY</v>
      </c>
      <c r="K44" s="14">
        <f>IF(AND(fastLink[[#This Row],[resp_col]]="res",fastLink[[#This Row],[data]]="NO"),fastLink[[#This Row],[data req to resp]],"EMPTY")</f>
        <v>826</v>
      </c>
      <c r="S44" s="26"/>
      <c r="AF44" s="16"/>
      <c r="AG44" s="14"/>
    </row>
    <row r="45" spans="1:33" x14ac:dyDescent="0.25">
      <c r="A45" s="14" t="s">
        <v>2277</v>
      </c>
      <c r="B45">
        <v>1556340015142</v>
      </c>
      <c r="C45" s="14" t="s">
        <v>6317</v>
      </c>
      <c r="D45" s="14" t="s">
        <v>2079</v>
      </c>
      <c r="E45" s="14" t="s">
        <v>4063</v>
      </c>
      <c r="F45" s="14" t="str">
        <f>IF(fastLink[[#This Row],['[TRACECODE']:]]="148 (0x94)","req")</f>
        <v>req</v>
      </c>
      <c r="G45" s="14" t="str">
        <f>IF(fastLink[[#This Row],['[TRACECODE']:]]="149 (0x95)","res","")</f>
        <v/>
      </c>
      <c r="H45" s="14" t="str">
        <f>IF(AND(fastLink[[#This Row],['[TRACECODE']:]]="149 (0x95)",RIGHT(fastLink[[#This Row],[TRACE INFO]],4)&lt;&gt;"0000"),"YES","NO")</f>
        <v>NO</v>
      </c>
      <c r="I45" s="14" t="str">
        <f>IF(AND(F44="req",fastLink[[#This Row],[resp_col]]="res"),fastLink[[#This Row],[FRT_DEC]]-B44,"EMPTY")</f>
        <v>EMPTY</v>
      </c>
      <c r="J45" s="14" t="str">
        <f>IF(AND(fastLink[[#This Row],[resp_col]]="res",fastLink[[#This Row],[data]]="YES"),fastLink[[#This Row],[data req to resp]],"EMPTY")</f>
        <v>EMPTY</v>
      </c>
      <c r="K45" s="14" t="str">
        <f>IF(AND(fastLink[[#This Row],[resp_col]]="res",fastLink[[#This Row],[data]]="NO"),fastLink[[#This Row],[data req to resp]],"EMPTY")</f>
        <v>EMPTY</v>
      </c>
      <c r="S45" s="26"/>
      <c r="AF45" s="16"/>
      <c r="AG45" s="14"/>
    </row>
    <row r="46" spans="1:33" x14ac:dyDescent="0.25">
      <c r="A46" s="14" t="s">
        <v>2288</v>
      </c>
      <c r="B46">
        <v>1556340015829</v>
      </c>
      <c r="C46" s="14" t="s">
        <v>6328</v>
      </c>
      <c r="D46" s="14" t="s">
        <v>2081</v>
      </c>
      <c r="E46" s="14" t="s">
        <v>2083</v>
      </c>
      <c r="F46" s="14" t="b">
        <f>IF(fastLink[[#This Row],['[TRACECODE']:]]="148 (0x94)","req")</f>
        <v>0</v>
      </c>
      <c r="G46" s="14" t="str">
        <f>IF(fastLink[[#This Row],['[TRACECODE']:]]="149 (0x95)","res","")</f>
        <v>res</v>
      </c>
      <c r="H46" s="14" t="str">
        <f>IF(AND(fastLink[[#This Row],['[TRACECODE']:]]="149 (0x95)",RIGHT(fastLink[[#This Row],[TRACE INFO]],4)&lt;&gt;"0000"),"YES","NO")</f>
        <v>NO</v>
      </c>
      <c r="I46" s="14">
        <f>IF(AND(F45="req",fastLink[[#This Row],[resp_col]]="res"),fastLink[[#This Row],[FRT_DEC]]-B45,"EMPTY")</f>
        <v>687</v>
      </c>
      <c r="J46" s="14" t="str">
        <f>IF(AND(fastLink[[#This Row],[resp_col]]="res",fastLink[[#This Row],[data]]="YES"),fastLink[[#This Row],[data req to resp]],"EMPTY")</f>
        <v>EMPTY</v>
      </c>
      <c r="K46" s="14">
        <f>IF(AND(fastLink[[#This Row],[resp_col]]="res",fastLink[[#This Row],[data]]="NO"),fastLink[[#This Row],[data req to resp]],"EMPTY")</f>
        <v>687</v>
      </c>
      <c r="S46" s="26"/>
      <c r="AF46" s="16"/>
      <c r="AG46" s="14"/>
    </row>
    <row r="47" spans="1:33" x14ac:dyDescent="0.25">
      <c r="A47" s="14" t="s">
        <v>2334</v>
      </c>
      <c r="B47">
        <v>1556340021372</v>
      </c>
      <c r="C47" s="14" t="s">
        <v>6380</v>
      </c>
      <c r="D47" s="14" t="s">
        <v>2079</v>
      </c>
      <c r="E47" s="14" t="s">
        <v>4063</v>
      </c>
      <c r="F47" s="14" t="str">
        <f>IF(fastLink[[#This Row],['[TRACECODE']:]]="148 (0x94)","req")</f>
        <v>req</v>
      </c>
      <c r="G47" s="14" t="str">
        <f>IF(fastLink[[#This Row],['[TRACECODE']:]]="149 (0x95)","res","")</f>
        <v/>
      </c>
      <c r="H47" s="14" t="str">
        <f>IF(AND(fastLink[[#This Row],['[TRACECODE']:]]="149 (0x95)",RIGHT(fastLink[[#This Row],[TRACE INFO]],4)&lt;&gt;"0000"),"YES","NO")</f>
        <v>NO</v>
      </c>
      <c r="I47" s="14" t="str">
        <f>IF(AND(F46="req",fastLink[[#This Row],[resp_col]]="res"),fastLink[[#This Row],[FRT_DEC]]-B46,"EMPTY")</f>
        <v>EMPTY</v>
      </c>
      <c r="J47" s="14" t="str">
        <f>IF(AND(fastLink[[#This Row],[resp_col]]="res",fastLink[[#This Row],[data]]="YES"),fastLink[[#This Row],[data req to resp]],"EMPTY")</f>
        <v>EMPTY</v>
      </c>
      <c r="K47" s="14" t="str">
        <f>IF(AND(fastLink[[#This Row],[resp_col]]="res",fastLink[[#This Row],[data]]="NO"),fastLink[[#This Row],[data req to resp]],"EMPTY")</f>
        <v>EMPTY</v>
      </c>
      <c r="S47" s="26"/>
      <c r="AF47" s="16"/>
      <c r="AG47" s="14"/>
    </row>
    <row r="48" spans="1:33" x14ac:dyDescent="0.25">
      <c r="A48" s="14" t="s">
        <v>2343</v>
      </c>
      <c r="B48">
        <v>1556340021779</v>
      </c>
      <c r="C48" s="14" t="s">
        <v>6389</v>
      </c>
      <c r="D48" s="14" t="s">
        <v>2081</v>
      </c>
      <c r="E48" s="14" t="s">
        <v>2083</v>
      </c>
      <c r="F48" s="14" t="b">
        <f>IF(fastLink[[#This Row],['[TRACECODE']:]]="148 (0x94)","req")</f>
        <v>0</v>
      </c>
      <c r="G48" s="14" t="str">
        <f>IF(fastLink[[#This Row],['[TRACECODE']:]]="149 (0x95)","res","")</f>
        <v>res</v>
      </c>
      <c r="H48" s="14" t="str">
        <f>IF(AND(fastLink[[#This Row],['[TRACECODE']:]]="149 (0x95)",RIGHT(fastLink[[#This Row],[TRACE INFO]],4)&lt;&gt;"0000"),"YES","NO")</f>
        <v>NO</v>
      </c>
      <c r="I48" s="14">
        <f>IF(AND(F47="req",fastLink[[#This Row],[resp_col]]="res"),fastLink[[#This Row],[FRT_DEC]]-B47,"EMPTY")</f>
        <v>407</v>
      </c>
      <c r="J48" s="14" t="str">
        <f>IF(AND(fastLink[[#This Row],[resp_col]]="res",fastLink[[#This Row],[data]]="YES"),fastLink[[#This Row],[data req to resp]],"EMPTY")</f>
        <v>EMPTY</v>
      </c>
      <c r="K48" s="14">
        <f>IF(AND(fastLink[[#This Row],[resp_col]]="res",fastLink[[#This Row],[data]]="NO"),fastLink[[#This Row],[data req to resp]],"EMPTY")</f>
        <v>407</v>
      </c>
      <c r="S48" s="26"/>
      <c r="AF48" s="16"/>
      <c r="AG48" s="14"/>
    </row>
    <row r="49" spans="1:33" x14ac:dyDescent="0.25">
      <c r="A49" s="14" t="s">
        <v>2460</v>
      </c>
      <c r="B49">
        <v>1556340982065</v>
      </c>
      <c r="C49" s="14" t="s">
        <v>6527</v>
      </c>
      <c r="D49" s="14" t="s">
        <v>2079</v>
      </c>
      <c r="E49" s="14" t="s">
        <v>4066</v>
      </c>
      <c r="F49" s="14" t="str">
        <f>IF(fastLink[[#This Row],['[TRACECODE']:]]="148 (0x94)","req")</f>
        <v>req</v>
      </c>
      <c r="G49" s="14" t="str">
        <f>IF(fastLink[[#This Row],['[TRACECODE']:]]="149 (0x95)","res","")</f>
        <v/>
      </c>
      <c r="H49" s="14" t="str">
        <f>IF(AND(fastLink[[#This Row],['[TRACECODE']:]]="149 (0x95)",RIGHT(fastLink[[#This Row],[TRACE INFO]],4)&lt;&gt;"0000"),"YES","NO")</f>
        <v>NO</v>
      </c>
      <c r="I49" s="14" t="str">
        <f>IF(AND(F48="req",fastLink[[#This Row],[resp_col]]="res"),fastLink[[#This Row],[FRT_DEC]]-B48,"EMPTY")</f>
        <v>EMPTY</v>
      </c>
      <c r="J49" s="14" t="str">
        <f>IF(AND(fastLink[[#This Row],[resp_col]]="res",fastLink[[#This Row],[data]]="YES"),fastLink[[#This Row],[data req to resp]],"EMPTY")</f>
        <v>EMPTY</v>
      </c>
      <c r="K49" s="14" t="str">
        <f>IF(AND(fastLink[[#This Row],[resp_col]]="res",fastLink[[#This Row],[data]]="NO"),fastLink[[#This Row],[data req to resp]],"EMPTY")</f>
        <v>EMPTY</v>
      </c>
      <c r="S49" s="26"/>
      <c r="AF49" s="16"/>
      <c r="AG49" s="14"/>
    </row>
    <row r="50" spans="1:33" x14ac:dyDescent="0.25">
      <c r="A50" s="14" t="s">
        <v>2469</v>
      </c>
      <c r="B50">
        <v>1556340982401</v>
      </c>
      <c r="C50" s="14" t="s">
        <v>6536</v>
      </c>
      <c r="D50" s="14" t="s">
        <v>2081</v>
      </c>
      <c r="E50" s="14" t="s">
        <v>2083</v>
      </c>
      <c r="F50" s="14" t="b">
        <f>IF(fastLink[[#This Row],['[TRACECODE']:]]="148 (0x94)","req")</f>
        <v>0</v>
      </c>
      <c r="G50" s="14" t="str">
        <f>IF(fastLink[[#This Row],['[TRACECODE']:]]="149 (0x95)","res","")</f>
        <v>res</v>
      </c>
      <c r="H50" s="14" t="str">
        <f>IF(AND(fastLink[[#This Row],['[TRACECODE']:]]="149 (0x95)",RIGHT(fastLink[[#This Row],[TRACE INFO]],4)&lt;&gt;"0000"),"YES","NO")</f>
        <v>NO</v>
      </c>
      <c r="I50" s="14">
        <f>IF(AND(F49="req",fastLink[[#This Row],[resp_col]]="res"),fastLink[[#This Row],[FRT_DEC]]-B49,"EMPTY")</f>
        <v>336</v>
      </c>
      <c r="J50" s="14" t="str">
        <f>IF(AND(fastLink[[#This Row],[resp_col]]="res",fastLink[[#This Row],[data]]="YES"),fastLink[[#This Row],[data req to resp]],"EMPTY")</f>
        <v>EMPTY</v>
      </c>
      <c r="K50" s="14">
        <f>IF(AND(fastLink[[#This Row],[resp_col]]="res",fastLink[[#This Row],[data]]="NO"),fastLink[[#This Row],[data req to resp]],"EMPTY")</f>
        <v>336</v>
      </c>
      <c r="S50" s="26"/>
      <c r="AF50" s="16"/>
      <c r="AG50" s="14"/>
    </row>
    <row r="51" spans="1:33" x14ac:dyDescent="0.25">
      <c r="A51" s="14" t="s">
        <v>2530</v>
      </c>
      <c r="B51">
        <v>1556340999828</v>
      </c>
      <c r="C51" s="14" t="s">
        <v>6605</v>
      </c>
      <c r="D51" s="14" t="s">
        <v>2079</v>
      </c>
      <c r="E51" s="14" t="s">
        <v>4066</v>
      </c>
      <c r="F51" s="14" t="str">
        <f>IF(fastLink[[#This Row],['[TRACECODE']:]]="148 (0x94)","req")</f>
        <v>req</v>
      </c>
      <c r="G51" s="14" t="str">
        <f>IF(fastLink[[#This Row],['[TRACECODE']:]]="149 (0x95)","res","")</f>
        <v/>
      </c>
      <c r="H51" s="14" t="str">
        <f>IF(AND(fastLink[[#This Row],['[TRACECODE']:]]="149 (0x95)",RIGHT(fastLink[[#This Row],[TRACE INFO]],4)&lt;&gt;"0000"),"YES","NO")</f>
        <v>NO</v>
      </c>
      <c r="I51" s="14" t="str">
        <f>IF(AND(F50="req",fastLink[[#This Row],[resp_col]]="res"),fastLink[[#This Row],[FRT_DEC]]-B50,"EMPTY")</f>
        <v>EMPTY</v>
      </c>
      <c r="J51" s="14" t="str">
        <f>IF(AND(fastLink[[#This Row],[resp_col]]="res",fastLink[[#This Row],[data]]="YES"),fastLink[[#This Row],[data req to resp]],"EMPTY")</f>
        <v>EMPTY</v>
      </c>
      <c r="K51" s="14" t="str">
        <f>IF(AND(fastLink[[#This Row],[resp_col]]="res",fastLink[[#This Row],[data]]="NO"),fastLink[[#This Row],[data req to resp]],"EMPTY")</f>
        <v>EMPTY</v>
      </c>
      <c r="S51" s="26"/>
      <c r="AF51" s="16"/>
      <c r="AG51" s="14"/>
    </row>
    <row r="52" spans="1:33" x14ac:dyDescent="0.25">
      <c r="A52" s="14" t="s">
        <v>2544</v>
      </c>
      <c r="B52">
        <v>1556341000652</v>
      </c>
      <c r="C52" s="14" t="s">
        <v>6620</v>
      </c>
      <c r="D52" s="14" t="s">
        <v>2081</v>
      </c>
      <c r="E52" s="14" t="s">
        <v>2083</v>
      </c>
      <c r="F52" s="14" t="b">
        <f>IF(fastLink[[#This Row],['[TRACECODE']:]]="148 (0x94)","req")</f>
        <v>0</v>
      </c>
      <c r="G52" s="14" t="str">
        <f>IF(fastLink[[#This Row],['[TRACECODE']:]]="149 (0x95)","res","")</f>
        <v>res</v>
      </c>
      <c r="H52" s="14" t="str">
        <f>IF(AND(fastLink[[#This Row],['[TRACECODE']:]]="149 (0x95)",RIGHT(fastLink[[#This Row],[TRACE INFO]],4)&lt;&gt;"0000"),"YES","NO")</f>
        <v>NO</v>
      </c>
      <c r="I52" s="14">
        <f>IF(AND(F51="req",fastLink[[#This Row],[resp_col]]="res"),fastLink[[#This Row],[FRT_DEC]]-B51,"EMPTY")</f>
        <v>824</v>
      </c>
      <c r="J52" s="14" t="str">
        <f>IF(AND(fastLink[[#This Row],[resp_col]]="res",fastLink[[#This Row],[data]]="YES"),fastLink[[#This Row],[data req to resp]],"EMPTY")</f>
        <v>EMPTY</v>
      </c>
      <c r="K52" s="14">
        <f>IF(AND(fastLink[[#This Row],[resp_col]]="res",fastLink[[#This Row],[data]]="NO"),fastLink[[#This Row],[data req to resp]],"EMPTY")</f>
        <v>824</v>
      </c>
      <c r="S52" s="26"/>
      <c r="AF52" s="16"/>
      <c r="AG52" s="14"/>
    </row>
    <row r="53" spans="1:33" x14ac:dyDescent="0.25">
      <c r="A53" s="14" t="s">
        <v>2610</v>
      </c>
      <c r="B53">
        <v>1556341006676</v>
      </c>
      <c r="C53" s="14" t="s">
        <v>6692</v>
      </c>
      <c r="D53" s="14" t="s">
        <v>2079</v>
      </c>
      <c r="E53" s="14" t="s">
        <v>4070</v>
      </c>
      <c r="F53" s="14" t="str">
        <f>IF(fastLink[[#This Row],['[TRACECODE']:]]="148 (0x94)","req")</f>
        <v>req</v>
      </c>
      <c r="G53" s="14" t="str">
        <f>IF(fastLink[[#This Row],['[TRACECODE']:]]="149 (0x95)","res","")</f>
        <v/>
      </c>
      <c r="H53" s="14" t="str">
        <f>IF(AND(fastLink[[#This Row],['[TRACECODE']:]]="149 (0x95)",RIGHT(fastLink[[#This Row],[TRACE INFO]],4)&lt;&gt;"0000"),"YES","NO")</f>
        <v>NO</v>
      </c>
      <c r="I53" s="14" t="str">
        <f>IF(AND(F52="req",fastLink[[#This Row],[resp_col]]="res"),fastLink[[#This Row],[FRT_DEC]]-B52,"EMPTY")</f>
        <v>EMPTY</v>
      </c>
      <c r="J53" s="14" t="str">
        <f>IF(AND(fastLink[[#This Row],[resp_col]]="res",fastLink[[#This Row],[data]]="YES"),fastLink[[#This Row],[data req to resp]],"EMPTY")</f>
        <v>EMPTY</v>
      </c>
      <c r="K53" s="14" t="str">
        <f>IF(AND(fastLink[[#This Row],[resp_col]]="res",fastLink[[#This Row],[data]]="NO"),fastLink[[#This Row],[data req to resp]],"EMPTY")</f>
        <v>EMPTY</v>
      </c>
      <c r="S53" s="26"/>
      <c r="AF53" s="16"/>
      <c r="AG53" s="14"/>
    </row>
    <row r="54" spans="1:33" x14ac:dyDescent="0.25">
      <c r="A54" s="14" t="s">
        <v>2621</v>
      </c>
      <c r="B54">
        <v>1556341007343</v>
      </c>
      <c r="C54" s="14" t="s">
        <v>6703</v>
      </c>
      <c r="D54" s="14" t="s">
        <v>2081</v>
      </c>
      <c r="E54" s="14" t="s">
        <v>2083</v>
      </c>
      <c r="F54" s="14" t="b">
        <f>IF(fastLink[[#This Row],['[TRACECODE']:]]="148 (0x94)","req")</f>
        <v>0</v>
      </c>
      <c r="G54" s="14" t="str">
        <f>IF(fastLink[[#This Row],['[TRACECODE']:]]="149 (0x95)","res","")</f>
        <v>res</v>
      </c>
      <c r="H54" s="14" t="str">
        <f>IF(AND(fastLink[[#This Row],['[TRACECODE']:]]="149 (0x95)",RIGHT(fastLink[[#This Row],[TRACE INFO]],4)&lt;&gt;"0000"),"YES","NO")</f>
        <v>NO</v>
      </c>
      <c r="I54" s="14">
        <f>IF(AND(F53="req",fastLink[[#This Row],[resp_col]]="res"),fastLink[[#This Row],[FRT_DEC]]-B53,"EMPTY")</f>
        <v>667</v>
      </c>
      <c r="J54" s="14" t="str">
        <f>IF(AND(fastLink[[#This Row],[resp_col]]="res",fastLink[[#This Row],[data]]="YES"),fastLink[[#This Row],[data req to resp]],"EMPTY")</f>
        <v>EMPTY</v>
      </c>
      <c r="K54" s="14">
        <f>IF(AND(fastLink[[#This Row],[resp_col]]="res",fastLink[[#This Row],[data]]="NO"),fastLink[[#This Row],[data req to resp]],"EMPTY")</f>
        <v>667</v>
      </c>
      <c r="S54" s="26"/>
      <c r="AF54" s="16"/>
      <c r="AG54" s="14"/>
    </row>
    <row r="55" spans="1:33" x14ac:dyDescent="0.25">
      <c r="A55" s="14" t="s">
        <v>2666</v>
      </c>
      <c r="B55">
        <v>1556341012914</v>
      </c>
      <c r="C55" s="14" t="s">
        <v>6755</v>
      </c>
      <c r="D55" s="14" t="s">
        <v>2079</v>
      </c>
      <c r="E55" s="14" t="s">
        <v>4070</v>
      </c>
      <c r="F55" s="14" t="str">
        <f>IF(fastLink[[#This Row],['[TRACECODE']:]]="148 (0x94)","req")</f>
        <v>req</v>
      </c>
      <c r="G55" s="14" t="str">
        <f>IF(fastLink[[#This Row],['[TRACECODE']:]]="149 (0x95)","res","")</f>
        <v/>
      </c>
      <c r="H55" s="14" t="str">
        <f>IF(AND(fastLink[[#This Row],['[TRACECODE']:]]="149 (0x95)",RIGHT(fastLink[[#This Row],[TRACE INFO]],4)&lt;&gt;"0000"),"YES","NO")</f>
        <v>NO</v>
      </c>
      <c r="I55" s="14" t="str">
        <f>IF(AND(F54="req",fastLink[[#This Row],[resp_col]]="res"),fastLink[[#This Row],[FRT_DEC]]-B54,"EMPTY")</f>
        <v>EMPTY</v>
      </c>
      <c r="J55" s="14" t="str">
        <f>IF(AND(fastLink[[#This Row],[resp_col]]="res",fastLink[[#This Row],[data]]="YES"),fastLink[[#This Row],[data req to resp]],"EMPTY")</f>
        <v>EMPTY</v>
      </c>
      <c r="K55" s="14" t="str">
        <f>IF(AND(fastLink[[#This Row],[resp_col]]="res",fastLink[[#This Row],[data]]="NO"),fastLink[[#This Row],[data req to resp]],"EMPTY")</f>
        <v>EMPTY</v>
      </c>
      <c r="S55" s="26"/>
      <c r="AF55" s="16"/>
      <c r="AG55" s="14"/>
    </row>
    <row r="56" spans="1:33" x14ac:dyDescent="0.25">
      <c r="A56" s="14" t="s">
        <v>2675</v>
      </c>
      <c r="B56">
        <v>1556341013321</v>
      </c>
      <c r="C56" s="14" t="s">
        <v>6764</v>
      </c>
      <c r="D56" s="14" t="s">
        <v>2081</v>
      </c>
      <c r="E56" s="14" t="s">
        <v>2083</v>
      </c>
      <c r="F56" s="14" t="b">
        <f>IF(fastLink[[#This Row],['[TRACECODE']:]]="148 (0x94)","req")</f>
        <v>0</v>
      </c>
      <c r="G56" s="14" t="str">
        <f>IF(fastLink[[#This Row],['[TRACECODE']:]]="149 (0x95)","res","")</f>
        <v>res</v>
      </c>
      <c r="H56" s="14" t="str">
        <f>IF(AND(fastLink[[#This Row],['[TRACECODE']:]]="149 (0x95)",RIGHT(fastLink[[#This Row],[TRACE INFO]],4)&lt;&gt;"0000"),"YES","NO")</f>
        <v>NO</v>
      </c>
      <c r="I56" s="14">
        <f>IF(AND(F55="req",fastLink[[#This Row],[resp_col]]="res"),fastLink[[#This Row],[FRT_DEC]]-B55,"EMPTY")</f>
        <v>407</v>
      </c>
      <c r="J56" s="14" t="str">
        <f>IF(AND(fastLink[[#This Row],[resp_col]]="res",fastLink[[#This Row],[data]]="YES"),fastLink[[#This Row],[data req to resp]],"EMPTY")</f>
        <v>EMPTY</v>
      </c>
      <c r="K56" s="14">
        <f>IF(AND(fastLink[[#This Row],[resp_col]]="res",fastLink[[#This Row],[data]]="NO"),fastLink[[#This Row],[data req to resp]],"EMPTY")</f>
        <v>407</v>
      </c>
      <c r="S56" s="26"/>
      <c r="AF56" s="16"/>
      <c r="AG56" s="14"/>
    </row>
    <row r="57" spans="1:33" x14ac:dyDescent="0.25">
      <c r="A57" s="14" t="s">
        <v>2792</v>
      </c>
      <c r="B57">
        <v>1556341985972</v>
      </c>
      <c r="C57" s="14" t="s">
        <v>6904</v>
      </c>
      <c r="D57" s="14" t="s">
        <v>2079</v>
      </c>
      <c r="E57" s="14" t="s">
        <v>4073</v>
      </c>
      <c r="F57" s="14" t="str">
        <f>IF(fastLink[[#This Row],['[TRACECODE']:]]="148 (0x94)","req")</f>
        <v>req</v>
      </c>
      <c r="G57" s="14" t="str">
        <f>IF(fastLink[[#This Row],['[TRACECODE']:]]="149 (0x95)","res","")</f>
        <v/>
      </c>
      <c r="H57" s="14" t="str">
        <f>IF(AND(fastLink[[#This Row],['[TRACECODE']:]]="149 (0x95)",RIGHT(fastLink[[#This Row],[TRACE INFO]],4)&lt;&gt;"0000"),"YES","NO")</f>
        <v>NO</v>
      </c>
      <c r="I57" s="14" t="str">
        <f>IF(AND(F56="req",fastLink[[#This Row],[resp_col]]="res"),fastLink[[#This Row],[FRT_DEC]]-B56,"EMPTY")</f>
        <v>EMPTY</v>
      </c>
      <c r="J57" s="14" t="str">
        <f>IF(AND(fastLink[[#This Row],[resp_col]]="res",fastLink[[#This Row],[data]]="YES"),fastLink[[#This Row],[data req to resp]],"EMPTY")</f>
        <v>EMPTY</v>
      </c>
      <c r="K57" s="14" t="str">
        <f>IF(AND(fastLink[[#This Row],[resp_col]]="res",fastLink[[#This Row],[data]]="NO"),fastLink[[#This Row],[data req to resp]],"EMPTY")</f>
        <v>EMPTY</v>
      </c>
      <c r="S57" s="26"/>
      <c r="AF57" s="16"/>
      <c r="AG57" s="14"/>
    </row>
    <row r="58" spans="1:33" x14ac:dyDescent="0.25">
      <c r="A58" s="14" t="s">
        <v>2801</v>
      </c>
      <c r="B58">
        <v>1556341986298</v>
      </c>
      <c r="C58" s="14" t="s">
        <v>6913</v>
      </c>
      <c r="D58" s="14" t="s">
        <v>2081</v>
      </c>
      <c r="E58" s="14" t="s">
        <v>2083</v>
      </c>
      <c r="F58" s="14" t="b">
        <f>IF(fastLink[[#This Row],['[TRACECODE']:]]="148 (0x94)","req")</f>
        <v>0</v>
      </c>
      <c r="G58" s="14" t="str">
        <f>IF(fastLink[[#This Row],['[TRACECODE']:]]="149 (0x95)","res","")</f>
        <v>res</v>
      </c>
      <c r="H58" s="14" t="str">
        <f>IF(AND(fastLink[[#This Row],['[TRACECODE']:]]="149 (0x95)",RIGHT(fastLink[[#This Row],[TRACE INFO]],4)&lt;&gt;"0000"),"YES","NO")</f>
        <v>NO</v>
      </c>
      <c r="I58" s="14">
        <f>IF(AND(F57="req",fastLink[[#This Row],[resp_col]]="res"),fastLink[[#This Row],[FRT_DEC]]-B57,"EMPTY")</f>
        <v>326</v>
      </c>
      <c r="J58" s="14" t="str">
        <f>IF(AND(fastLink[[#This Row],[resp_col]]="res",fastLink[[#This Row],[data]]="YES"),fastLink[[#This Row],[data req to resp]],"EMPTY")</f>
        <v>EMPTY</v>
      </c>
      <c r="K58" s="14">
        <f>IF(AND(fastLink[[#This Row],[resp_col]]="res",fastLink[[#This Row],[data]]="NO"),fastLink[[#This Row],[data req to resp]],"EMPTY")</f>
        <v>326</v>
      </c>
      <c r="S58" s="26"/>
      <c r="AF58" s="16"/>
      <c r="AG58" s="14"/>
    </row>
    <row r="59" spans="1:33" x14ac:dyDescent="0.25">
      <c r="A59" s="14" t="s">
        <v>2862</v>
      </c>
      <c r="B59">
        <v>1556342003731</v>
      </c>
      <c r="C59" s="14" t="s">
        <v>6982</v>
      </c>
      <c r="D59" s="14" t="s">
        <v>2079</v>
      </c>
      <c r="E59" s="14" t="s">
        <v>4073</v>
      </c>
      <c r="F59" s="14" t="str">
        <f>IF(fastLink[[#This Row],['[TRACECODE']:]]="148 (0x94)","req")</f>
        <v>req</v>
      </c>
      <c r="G59" s="14" t="str">
        <f>IF(fastLink[[#This Row],['[TRACECODE']:]]="149 (0x95)","res","")</f>
        <v/>
      </c>
      <c r="H59" s="14" t="str">
        <f>IF(AND(fastLink[[#This Row],['[TRACECODE']:]]="149 (0x95)",RIGHT(fastLink[[#This Row],[TRACE INFO]],4)&lt;&gt;"0000"),"YES","NO")</f>
        <v>NO</v>
      </c>
      <c r="I59" s="14" t="str">
        <f>IF(AND(F58="req",fastLink[[#This Row],[resp_col]]="res"),fastLink[[#This Row],[FRT_DEC]]-B58,"EMPTY")</f>
        <v>EMPTY</v>
      </c>
      <c r="J59" s="14" t="str">
        <f>IF(AND(fastLink[[#This Row],[resp_col]]="res",fastLink[[#This Row],[data]]="YES"),fastLink[[#This Row],[data req to resp]],"EMPTY")</f>
        <v>EMPTY</v>
      </c>
      <c r="K59" s="14" t="str">
        <f>IF(AND(fastLink[[#This Row],[resp_col]]="res",fastLink[[#This Row],[data]]="NO"),fastLink[[#This Row],[data req to resp]],"EMPTY")</f>
        <v>EMPTY</v>
      </c>
      <c r="S59" s="26"/>
      <c r="AF59" s="16"/>
      <c r="AG59" s="14"/>
    </row>
    <row r="60" spans="1:33" x14ac:dyDescent="0.25">
      <c r="A60" s="14" t="s">
        <v>2876</v>
      </c>
      <c r="B60">
        <v>1556342004556</v>
      </c>
      <c r="C60" s="14" t="s">
        <v>6997</v>
      </c>
      <c r="D60" s="14" t="s">
        <v>2081</v>
      </c>
      <c r="E60" s="14" t="s">
        <v>2083</v>
      </c>
      <c r="F60" s="14" t="b">
        <f>IF(fastLink[[#This Row],['[TRACECODE']:]]="148 (0x94)","req")</f>
        <v>0</v>
      </c>
      <c r="G60" s="14" t="str">
        <f>IF(fastLink[[#This Row],['[TRACECODE']:]]="149 (0x95)","res","")</f>
        <v>res</v>
      </c>
      <c r="H60" s="14" t="str">
        <f>IF(AND(fastLink[[#This Row],['[TRACECODE']:]]="149 (0x95)",RIGHT(fastLink[[#This Row],[TRACE INFO]],4)&lt;&gt;"0000"),"YES","NO")</f>
        <v>NO</v>
      </c>
      <c r="I60" s="14">
        <f>IF(AND(F59="req",fastLink[[#This Row],[resp_col]]="res"),fastLink[[#This Row],[FRT_DEC]]-B59,"EMPTY")</f>
        <v>825</v>
      </c>
      <c r="J60" s="14" t="str">
        <f>IF(AND(fastLink[[#This Row],[resp_col]]="res",fastLink[[#This Row],[data]]="YES"),fastLink[[#This Row],[data req to resp]],"EMPTY")</f>
        <v>EMPTY</v>
      </c>
      <c r="K60" s="14">
        <f>IF(AND(fastLink[[#This Row],[resp_col]]="res",fastLink[[#This Row],[data]]="NO"),fastLink[[#This Row],[data req to resp]],"EMPTY")</f>
        <v>825</v>
      </c>
      <c r="S60" s="26"/>
      <c r="AF60" s="16"/>
      <c r="AG60" s="14"/>
    </row>
    <row r="61" spans="1:33" x14ac:dyDescent="0.25">
      <c r="A61" s="14" t="s">
        <v>2942</v>
      </c>
      <c r="B61">
        <v>1556342011583</v>
      </c>
      <c r="C61" s="14" t="s">
        <v>7069</v>
      </c>
      <c r="D61" s="14" t="s">
        <v>2079</v>
      </c>
      <c r="E61" s="14" t="s">
        <v>4077</v>
      </c>
      <c r="F61" s="14" t="str">
        <f>IF(fastLink[[#This Row],['[TRACECODE']:]]="148 (0x94)","req")</f>
        <v>req</v>
      </c>
      <c r="G61" s="14" t="str">
        <f>IF(fastLink[[#This Row],['[TRACECODE']:]]="149 (0x95)","res","")</f>
        <v/>
      </c>
      <c r="H61" s="14" t="str">
        <f>IF(AND(fastLink[[#This Row],['[TRACECODE']:]]="149 (0x95)",RIGHT(fastLink[[#This Row],[TRACE INFO]],4)&lt;&gt;"0000"),"YES","NO")</f>
        <v>NO</v>
      </c>
      <c r="I61" s="14" t="str">
        <f>IF(AND(F60="req",fastLink[[#This Row],[resp_col]]="res"),fastLink[[#This Row],[FRT_DEC]]-B60,"EMPTY")</f>
        <v>EMPTY</v>
      </c>
      <c r="J61" s="14" t="str">
        <f>IF(AND(fastLink[[#This Row],[resp_col]]="res",fastLink[[#This Row],[data]]="YES"),fastLink[[#This Row],[data req to resp]],"EMPTY")</f>
        <v>EMPTY</v>
      </c>
      <c r="K61" s="14" t="str">
        <f>IF(AND(fastLink[[#This Row],[resp_col]]="res",fastLink[[#This Row],[data]]="NO"),fastLink[[#This Row],[data req to resp]],"EMPTY")</f>
        <v>EMPTY</v>
      </c>
      <c r="S61" s="26"/>
      <c r="AF61" s="16"/>
      <c r="AG61" s="14"/>
    </row>
    <row r="62" spans="1:33" x14ac:dyDescent="0.25">
      <c r="A62" s="14" t="s">
        <v>2953</v>
      </c>
      <c r="B62">
        <v>1556342012248</v>
      </c>
      <c r="C62" s="14" t="s">
        <v>7080</v>
      </c>
      <c r="D62" s="14" t="s">
        <v>2081</v>
      </c>
      <c r="E62" s="14" t="s">
        <v>2083</v>
      </c>
      <c r="F62" s="14" t="b">
        <f>IF(fastLink[[#This Row],['[TRACECODE']:]]="148 (0x94)","req")</f>
        <v>0</v>
      </c>
      <c r="G62" s="14" t="str">
        <f>IF(fastLink[[#This Row],['[TRACECODE']:]]="149 (0x95)","res","")</f>
        <v>res</v>
      </c>
      <c r="H62" s="14" t="str">
        <f>IF(AND(fastLink[[#This Row],['[TRACECODE']:]]="149 (0x95)",RIGHT(fastLink[[#This Row],[TRACE INFO]],4)&lt;&gt;"0000"),"YES","NO")</f>
        <v>NO</v>
      </c>
      <c r="I62" s="14">
        <f>IF(AND(F61="req",fastLink[[#This Row],[resp_col]]="res"),fastLink[[#This Row],[FRT_DEC]]-B61,"EMPTY")</f>
        <v>665</v>
      </c>
      <c r="J62" s="14" t="str">
        <f>IF(AND(fastLink[[#This Row],[resp_col]]="res",fastLink[[#This Row],[data]]="YES"),fastLink[[#This Row],[data req to resp]],"EMPTY")</f>
        <v>EMPTY</v>
      </c>
      <c r="K62" s="14">
        <f>IF(AND(fastLink[[#This Row],[resp_col]]="res",fastLink[[#This Row],[data]]="NO"),fastLink[[#This Row],[data req to resp]],"EMPTY")</f>
        <v>665</v>
      </c>
      <c r="S62" s="26"/>
      <c r="AF62" s="16"/>
      <c r="AG62" s="14"/>
    </row>
    <row r="63" spans="1:33" x14ac:dyDescent="0.25">
      <c r="A63" s="14" t="s">
        <v>2998</v>
      </c>
      <c r="B63">
        <v>1556342017822</v>
      </c>
      <c r="C63" s="14" t="s">
        <v>7135</v>
      </c>
      <c r="D63" s="14" t="s">
        <v>2079</v>
      </c>
      <c r="E63" s="14" t="s">
        <v>4077</v>
      </c>
      <c r="F63" s="14" t="str">
        <f>IF(fastLink[[#This Row],['[TRACECODE']:]]="148 (0x94)","req")</f>
        <v>req</v>
      </c>
      <c r="G63" s="14" t="str">
        <f>IF(fastLink[[#This Row],['[TRACECODE']:]]="149 (0x95)","res","")</f>
        <v/>
      </c>
      <c r="H63" s="14" t="str">
        <f>IF(AND(fastLink[[#This Row],['[TRACECODE']:]]="149 (0x95)",RIGHT(fastLink[[#This Row],[TRACE INFO]],4)&lt;&gt;"0000"),"YES","NO")</f>
        <v>NO</v>
      </c>
      <c r="I63" s="14" t="str">
        <f>IF(AND(F62="req",fastLink[[#This Row],[resp_col]]="res"),fastLink[[#This Row],[FRT_DEC]]-B62,"EMPTY")</f>
        <v>EMPTY</v>
      </c>
      <c r="J63" s="14" t="str">
        <f>IF(AND(fastLink[[#This Row],[resp_col]]="res",fastLink[[#This Row],[data]]="YES"),fastLink[[#This Row],[data req to resp]],"EMPTY")</f>
        <v>EMPTY</v>
      </c>
      <c r="K63" s="14" t="str">
        <f>IF(AND(fastLink[[#This Row],[resp_col]]="res",fastLink[[#This Row],[data]]="NO"),fastLink[[#This Row],[data req to resp]],"EMPTY")</f>
        <v>EMPTY</v>
      </c>
      <c r="S63" s="26"/>
      <c r="AF63" s="16"/>
      <c r="AG63" s="14"/>
    </row>
    <row r="64" spans="1:33" x14ac:dyDescent="0.25">
      <c r="A64" s="14" t="s">
        <v>3007</v>
      </c>
      <c r="B64">
        <v>1556342018228</v>
      </c>
      <c r="C64" s="14" t="s">
        <v>7144</v>
      </c>
      <c r="D64" s="14" t="s">
        <v>2081</v>
      </c>
      <c r="E64" s="14" t="s">
        <v>2083</v>
      </c>
      <c r="F64" s="14" t="b">
        <f>IF(fastLink[[#This Row],['[TRACECODE']:]]="148 (0x94)","req")</f>
        <v>0</v>
      </c>
      <c r="G64" s="14" t="str">
        <f>IF(fastLink[[#This Row],['[TRACECODE']:]]="149 (0x95)","res","")</f>
        <v>res</v>
      </c>
      <c r="H64" s="14" t="str">
        <f>IF(AND(fastLink[[#This Row],['[TRACECODE']:]]="149 (0x95)",RIGHT(fastLink[[#This Row],[TRACE INFO]],4)&lt;&gt;"0000"),"YES","NO")</f>
        <v>NO</v>
      </c>
      <c r="I64" s="14">
        <f>IF(AND(F63="req",fastLink[[#This Row],[resp_col]]="res"),fastLink[[#This Row],[FRT_DEC]]-B63,"EMPTY")</f>
        <v>406</v>
      </c>
      <c r="J64" s="14" t="str">
        <f>IF(AND(fastLink[[#This Row],[resp_col]]="res",fastLink[[#This Row],[data]]="YES"),fastLink[[#This Row],[data req to resp]],"EMPTY")</f>
        <v>EMPTY</v>
      </c>
      <c r="K64" s="14">
        <f>IF(AND(fastLink[[#This Row],[resp_col]]="res",fastLink[[#This Row],[data]]="NO"),fastLink[[#This Row],[data req to resp]],"EMPTY")</f>
        <v>406</v>
      </c>
      <c r="S64" s="26"/>
      <c r="AF64" s="16"/>
      <c r="AG64" s="14"/>
    </row>
    <row r="65" spans="1:33" x14ac:dyDescent="0.25">
      <c r="A65" s="14" t="s">
        <v>3124</v>
      </c>
      <c r="B65">
        <v>1556342983572</v>
      </c>
      <c r="C65" s="14" t="s">
        <v>7283</v>
      </c>
      <c r="D65" s="14" t="s">
        <v>2079</v>
      </c>
      <c r="E65" s="14" t="s">
        <v>7284</v>
      </c>
      <c r="F65" s="14" t="str">
        <f>IF(fastLink[[#This Row],['[TRACECODE']:]]="148 (0x94)","req")</f>
        <v>req</v>
      </c>
      <c r="G65" s="14" t="str">
        <f>IF(fastLink[[#This Row],['[TRACECODE']:]]="149 (0x95)","res","")</f>
        <v/>
      </c>
      <c r="H65" s="14" t="str">
        <f>IF(AND(fastLink[[#This Row],['[TRACECODE']:]]="149 (0x95)",RIGHT(fastLink[[#This Row],[TRACE INFO]],4)&lt;&gt;"0000"),"YES","NO")</f>
        <v>NO</v>
      </c>
      <c r="I65" s="14" t="str">
        <f>IF(AND(F64="req",fastLink[[#This Row],[resp_col]]="res"),fastLink[[#This Row],[FRT_DEC]]-B64,"EMPTY")</f>
        <v>EMPTY</v>
      </c>
      <c r="J65" s="14" t="str">
        <f>IF(AND(fastLink[[#This Row],[resp_col]]="res",fastLink[[#This Row],[data]]="YES"),fastLink[[#This Row],[data req to resp]],"EMPTY")</f>
        <v>EMPTY</v>
      </c>
      <c r="K65" s="14" t="str">
        <f>IF(AND(fastLink[[#This Row],[resp_col]]="res",fastLink[[#This Row],[data]]="NO"),fastLink[[#This Row],[data req to resp]],"EMPTY")</f>
        <v>EMPTY</v>
      </c>
      <c r="S65" s="26"/>
      <c r="AF65" s="16"/>
      <c r="AG65" s="14"/>
    </row>
    <row r="66" spans="1:33" x14ac:dyDescent="0.25">
      <c r="A66" s="14" t="s">
        <v>3133</v>
      </c>
      <c r="B66">
        <v>1556342983895</v>
      </c>
      <c r="C66" s="14" t="s">
        <v>7293</v>
      </c>
      <c r="D66" s="14" t="s">
        <v>2081</v>
      </c>
      <c r="E66" s="14" t="s">
        <v>2083</v>
      </c>
      <c r="F66" s="14" t="b">
        <f>IF(fastLink[[#This Row],['[TRACECODE']:]]="148 (0x94)","req")</f>
        <v>0</v>
      </c>
      <c r="G66" s="14" t="str">
        <f>IF(fastLink[[#This Row],['[TRACECODE']:]]="149 (0x95)","res","")</f>
        <v>res</v>
      </c>
      <c r="H66" s="14" t="str">
        <f>IF(AND(fastLink[[#This Row],['[TRACECODE']:]]="149 (0x95)",RIGHT(fastLink[[#This Row],[TRACE INFO]],4)&lt;&gt;"0000"),"YES","NO")</f>
        <v>NO</v>
      </c>
      <c r="I66" s="14">
        <f>IF(AND(F65="req",fastLink[[#This Row],[resp_col]]="res"),fastLink[[#This Row],[FRT_DEC]]-B65,"EMPTY")</f>
        <v>323</v>
      </c>
      <c r="J66" s="14" t="str">
        <f>IF(AND(fastLink[[#This Row],[resp_col]]="res",fastLink[[#This Row],[data]]="YES"),fastLink[[#This Row],[data req to resp]],"EMPTY")</f>
        <v>EMPTY</v>
      </c>
      <c r="K66" s="14">
        <f>IF(AND(fastLink[[#This Row],[resp_col]]="res",fastLink[[#This Row],[data]]="NO"),fastLink[[#This Row],[data req to resp]],"EMPTY")</f>
        <v>323</v>
      </c>
      <c r="S66" s="26"/>
      <c r="AF66" s="16"/>
      <c r="AG66" s="14"/>
    </row>
    <row r="67" spans="1:33" x14ac:dyDescent="0.25">
      <c r="A67" s="14" t="s">
        <v>3194</v>
      </c>
      <c r="B67">
        <v>1556343001334</v>
      </c>
      <c r="C67" s="14" t="s">
        <v>7363</v>
      </c>
      <c r="D67" s="14" t="s">
        <v>2079</v>
      </c>
      <c r="E67" s="14" t="s">
        <v>7284</v>
      </c>
      <c r="F67" s="14" t="str">
        <f>IF(fastLink[[#This Row],['[TRACECODE']:]]="148 (0x94)","req")</f>
        <v>req</v>
      </c>
      <c r="G67" s="14" t="str">
        <f>IF(fastLink[[#This Row],['[TRACECODE']:]]="149 (0x95)","res","")</f>
        <v/>
      </c>
      <c r="H67" s="14" t="str">
        <f>IF(AND(fastLink[[#This Row],['[TRACECODE']:]]="149 (0x95)",RIGHT(fastLink[[#This Row],[TRACE INFO]],4)&lt;&gt;"0000"),"YES","NO")</f>
        <v>NO</v>
      </c>
      <c r="I67" s="14" t="str">
        <f>IF(AND(F66="req",fastLink[[#This Row],[resp_col]]="res"),fastLink[[#This Row],[FRT_DEC]]-B66,"EMPTY")</f>
        <v>EMPTY</v>
      </c>
      <c r="J67" s="14" t="str">
        <f>IF(AND(fastLink[[#This Row],[resp_col]]="res",fastLink[[#This Row],[data]]="YES"),fastLink[[#This Row],[data req to resp]],"EMPTY")</f>
        <v>EMPTY</v>
      </c>
      <c r="K67" s="14" t="str">
        <f>IF(AND(fastLink[[#This Row],[resp_col]]="res",fastLink[[#This Row],[data]]="NO"),fastLink[[#This Row],[data req to resp]],"EMPTY")</f>
        <v>EMPTY</v>
      </c>
      <c r="S67" s="26"/>
      <c r="AF67" s="16"/>
      <c r="AG67" s="14"/>
    </row>
    <row r="68" spans="1:33" x14ac:dyDescent="0.25">
      <c r="A68" s="14" t="s">
        <v>3208</v>
      </c>
      <c r="B68">
        <v>1556343002159</v>
      </c>
      <c r="C68" s="14" t="s">
        <v>7378</v>
      </c>
      <c r="D68" s="14" t="s">
        <v>2081</v>
      </c>
      <c r="E68" s="14" t="s">
        <v>2083</v>
      </c>
      <c r="F68" s="14" t="b">
        <f>IF(fastLink[[#This Row],['[TRACECODE']:]]="148 (0x94)","req")</f>
        <v>0</v>
      </c>
      <c r="G68" s="14" t="str">
        <f>IF(fastLink[[#This Row],['[TRACECODE']:]]="149 (0x95)","res","")</f>
        <v>res</v>
      </c>
      <c r="H68" s="14" t="str">
        <f>IF(AND(fastLink[[#This Row],['[TRACECODE']:]]="149 (0x95)",RIGHT(fastLink[[#This Row],[TRACE INFO]],4)&lt;&gt;"0000"),"YES","NO")</f>
        <v>NO</v>
      </c>
      <c r="I68" s="14">
        <f>IF(AND(F67="req",fastLink[[#This Row],[resp_col]]="res"),fastLink[[#This Row],[FRT_DEC]]-B67,"EMPTY")</f>
        <v>825</v>
      </c>
      <c r="J68" s="14" t="str">
        <f>IF(AND(fastLink[[#This Row],[resp_col]]="res",fastLink[[#This Row],[data]]="YES"),fastLink[[#This Row],[data req to resp]],"EMPTY")</f>
        <v>EMPTY</v>
      </c>
      <c r="K68" s="14">
        <f>IF(AND(fastLink[[#This Row],[resp_col]]="res",fastLink[[#This Row],[data]]="NO"),fastLink[[#This Row],[data req to resp]],"EMPTY")</f>
        <v>825</v>
      </c>
      <c r="S68" s="26"/>
      <c r="AF68" s="16"/>
      <c r="AG68" s="14"/>
    </row>
    <row r="69" spans="1:33" x14ac:dyDescent="0.25">
      <c r="A69" s="14" t="s">
        <v>3283</v>
      </c>
      <c r="B69">
        <v>1556343026019</v>
      </c>
      <c r="C69" s="14" t="s">
        <v>7461</v>
      </c>
      <c r="D69" s="14" t="s">
        <v>2079</v>
      </c>
      <c r="E69" s="14" t="s">
        <v>7462</v>
      </c>
      <c r="F69" s="14" t="str">
        <f>IF(fastLink[[#This Row],['[TRACECODE']:]]="148 (0x94)","req")</f>
        <v>req</v>
      </c>
      <c r="G69" s="14" t="str">
        <f>IF(fastLink[[#This Row],['[TRACECODE']:]]="149 (0x95)","res","")</f>
        <v/>
      </c>
      <c r="H69" s="14" t="str">
        <f>IF(AND(fastLink[[#This Row],['[TRACECODE']:]]="149 (0x95)",RIGHT(fastLink[[#This Row],[TRACE INFO]],4)&lt;&gt;"0000"),"YES","NO")</f>
        <v>NO</v>
      </c>
      <c r="I69" s="14" t="str">
        <f>IF(AND(F68="req",fastLink[[#This Row],[resp_col]]="res"),fastLink[[#This Row],[FRT_DEC]]-B68,"EMPTY")</f>
        <v>EMPTY</v>
      </c>
      <c r="J69" s="14" t="str">
        <f>IF(AND(fastLink[[#This Row],[resp_col]]="res",fastLink[[#This Row],[data]]="YES"),fastLink[[#This Row],[data req to resp]],"EMPTY")</f>
        <v>EMPTY</v>
      </c>
      <c r="K69" s="14" t="str">
        <f>IF(AND(fastLink[[#This Row],[resp_col]]="res",fastLink[[#This Row],[data]]="NO"),fastLink[[#This Row],[data req to resp]],"EMPTY")</f>
        <v>EMPTY</v>
      </c>
      <c r="S69" s="26"/>
      <c r="AF69" s="16"/>
      <c r="AG69" s="14"/>
    </row>
    <row r="70" spans="1:33" x14ac:dyDescent="0.25">
      <c r="A70" s="14" t="s">
        <v>3294</v>
      </c>
      <c r="B70">
        <v>1556343026693</v>
      </c>
      <c r="C70" s="14" t="s">
        <v>7473</v>
      </c>
      <c r="D70" s="14" t="s">
        <v>2081</v>
      </c>
      <c r="E70" s="14" t="s">
        <v>2083</v>
      </c>
      <c r="F70" s="14" t="b">
        <f>IF(fastLink[[#This Row],['[TRACECODE']:]]="148 (0x94)","req")</f>
        <v>0</v>
      </c>
      <c r="G70" s="14" t="str">
        <f>IF(fastLink[[#This Row],['[TRACECODE']:]]="149 (0x95)","res","")</f>
        <v>res</v>
      </c>
      <c r="H70" s="14" t="str">
        <f>IF(AND(fastLink[[#This Row],['[TRACECODE']:]]="149 (0x95)",RIGHT(fastLink[[#This Row],[TRACE INFO]],4)&lt;&gt;"0000"),"YES","NO")</f>
        <v>NO</v>
      </c>
      <c r="I70" s="14">
        <f>IF(AND(F69="req",fastLink[[#This Row],[resp_col]]="res"),fastLink[[#This Row],[FRT_DEC]]-B69,"EMPTY")</f>
        <v>674</v>
      </c>
      <c r="J70" s="14" t="str">
        <f>IF(AND(fastLink[[#This Row],[resp_col]]="res",fastLink[[#This Row],[data]]="YES"),fastLink[[#This Row],[data req to resp]],"EMPTY")</f>
        <v>EMPTY</v>
      </c>
      <c r="K70" s="14">
        <f>IF(AND(fastLink[[#This Row],[resp_col]]="res",fastLink[[#This Row],[data]]="NO"),fastLink[[#This Row],[data req to resp]],"EMPTY")</f>
        <v>674</v>
      </c>
      <c r="S70" s="26"/>
      <c r="AF70" s="16"/>
      <c r="AG70" s="14"/>
    </row>
    <row r="71" spans="1:33" x14ac:dyDescent="0.25">
      <c r="A71" s="14" t="s">
        <v>3339</v>
      </c>
      <c r="B71">
        <v>1556343032256</v>
      </c>
      <c r="C71" s="14" t="s">
        <v>7526</v>
      </c>
      <c r="D71" s="14" t="s">
        <v>2079</v>
      </c>
      <c r="E71" s="14" t="s">
        <v>7462</v>
      </c>
      <c r="F71" s="14" t="str">
        <f>IF(fastLink[[#This Row],['[TRACECODE']:]]="148 (0x94)","req")</f>
        <v>req</v>
      </c>
      <c r="G71" s="14" t="str">
        <f>IF(fastLink[[#This Row],['[TRACECODE']:]]="149 (0x95)","res","")</f>
        <v/>
      </c>
      <c r="H71" s="14" t="str">
        <f>IF(AND(fastLink[[#This Row],['[TRACECODE']:]]="149 (0x95)",RIGHT(fastLink[[#This Row],[TRACE INFO]],4)&lt;&gt;"0000"),"YES","NO")</f>
        <v>NO</v>
      </c>
      <c r="I71" s="14" t="str">
        <f>IF(AND(F70="req",fastLink[[#This Row],[resp_col]]="res"),fastLink[[#This Row],[FRT_DEC]]-B70,"EMPTY")</f>
        <v>EMPTY</v>
      </c>
      <c r="J71" s="14" t="str">
        <f>IF(AND(fastLink[[#This Row],[resp_col]]="res",fastLink[[#This Row],[data]]="YES"),fastLink[[#This Row],[data req to resp]],"EMPTY")</f>
        <v>EMPTY</v>
      </c>
      <c r="K71" s="14" t="str">
        <f>IF(AND(fastLink[[#This Row],[resp_col]]="res",fastLink[[#This Row],[data]]="NO"),fastLink[[#This Row],[data req to resp]],"EMPTY")</f>
        <v>EMPTY</v>
      </c>
      <c r="S71" s="26"/>
      <c r="AF71" s="16"/>
      <c r="AG71" s="14"/>
    </row>
    <row r="72" spans="1:33" x14ac:dyDescent="0.25">
      <c r="A72" s="14" t="s">
        <v>3348</v>
      </c>
      <c r="B72">
        <v>1556343032666</v>
      </c>
      <c r="C72" s="14" t="s">
        <v>7535</v>
      </c>
      <c r="D72" s="14" t="s">
        <v>2081</v>
      </c>
      <c r="E72" s="14" t="s">
        <v>2083</v>
      </c>
      <c r="F72" s="14" t="b">
        <f>IF(fastLink[[#This Row],['[TRACECODE']:]]="148 (0x94)","req")</f>
        <v>0</v>
      </c>
      <c r="G72" s="14" t="str">
        <f>IF(fastLink[[#This Row],['[TRACECODE']:]]="149 (0x95)","res","")</f>
        <v>res</v>
      </c>
      <c r="H72" s="14" t="str">
        <f>IF(AND(fastLink[[#This Row],['[TRACECODE']:]]="149 (0x95)",RIGHT(fastLink[[#This Row],[TRACE INFO]],4)&lt;&gt;"0000"),"YES","NO")</f>
        <v>NO</v>
      </c>
      <c r="I72" s="14">
        <f>IF(AND(F71="req",fastLink[[#This Row],[resp_col]]="res"),fastLink[[#This Row],[FRT_DEC]]-B71,"EMPTY")</f>
        <v>410</v>
      </c>
      <c r="J72" s="14" t="str">
        <f>IF(AND(fastLink[[#This Row],[resp_col]]="res",fastLink[[#This Row],[data]]="YES"),fastLink[[#This Row],[data req to resp]],"EMPTY")</f>
        <v>EMPTY</v>
      </c>
      <c r="K72" s="14">
        <f>IF(AND(fastLink[[#This Row],[resp_col]]="res",fastLink[[#This Row],[data]]="NO"),fastLink[[#This Row],[data req to resp]],"EMPTY")</f>
        <v>410</v>
      </c>
      <c r="S72" s="26"/>
      <c r="AF72" s="16"/>
      <c r="AG72" s="14"/>
    </row>
    <row r="73" spans="1:33" x14ac:dyDescent="0.25">
      <c r="A73" s="14" t="s">
        <v>3437</v>
      </c>
      <c r="B73">
        <v>1556343992579</v>
      </c>
      <c r="C73" s="14" t="s">
        <v>7640</v>
      </c>
      <c r="D73" s="14" t="s">
        <v>2079</v>
      </c>
      <c r="E73" s="14" t="s">
        <v>7641</v>
      </c>
      <c r="F73" s="14" t="str">
        <f>IF(fastLink[[#This Row],['[TRACECODE']:]]="148 (0x94)","req")</f>
        <v>req</v>
      </c>
      <c r="G73" s="14" t="str">
        <f>IF(fastLink[[#This Row],['[TRACECODE']:]]="149 (0x95)","res","")</f>
        <v/>
      </c>
      <c r="H73" s="14" t="str">
        <f>IF(AND(fastLink[[#This Row],['[TRACECODE']:]]="149 (0x95)",RIGHT(fastLink[[#This Row],[TRACE INFO]],4)&lt;&gt;"0000"),"YES","NO")</f>
        <v>NO</v>
      </c>
      <c r="I73" s="14" t="str">
        <f>IF(AND(F72="req",fastLink[[#This Row],[resp_col]]="res"),fastLink[[#This Row],[FRT_DEC]]-B72,"EMPTY")</f>
        <v>EMPTY</v>
      </c>
      <c r="J73" s="14" t="str">
        <f>IF(AND(fastLink[[#This Row],[resp_col]]="res",fastLink[[#This Row],[data]]="YES"),fastLink[[#This Row],[data req to resp]],"EMPTY")</f>
        <v>EMPTY</v>
      </c>
      <c r="K73" s="14" t="str">
        <f>IF(AND(fastLink[[#This Row],[resp_col]]="res",fastLink[[#This Row],[data]]="NO"),fastLink[[#This Row],[data req to resp]],"EMPTY")</f>
        <v>EMPTY</v>
      </c>
      <c r="S73" s="26"/>
      <c r="AF73" s="16"/>
      <c r="AG73" s="14"/>
    </row>
    <row r="74" spans="1:33" x14ac:dyDescent="0.25">
      <c r="A74" s="14" t="s">
        <v>3446</v>
      </c>
      <c r="B74">
        <v>1556343992898</v>
      </c>
      <c r="C74" s="14" t="s">
        <v>7650</v>
      </c>
      <c r="D74" s="14" t="s">
        <v>2081</v>
      </c>
      <c r="E74" s="14" t="s">
        <v>2083</v>
      </c>
      <c r="F74" s="14" t="b">
        <f>IF(fastLink[[#This Row],['[TRACECODE']:]]="148 (0x94)","req")</f>
        <v>0</v>
      </c>
      <c r="G74" s="14" t="str">
        <f>IF(fastLink[[#This Row],['[TRACECODE']:]]="149 (0x95)","res","")</f>
        <v>res</v>
      </c>
      <c r="H74" s="14" t="str">
        <f>IF(AND(fastLink[[#This Row],['[TRACECODE']:]]="149 (0x95)",RIGHT(fastLink[[#This Row],[TRACE INFO]],4)&lt;&gt;"0000"),"YES","NO")</f>
        <v>NO</v>
      </c>
      <c r="I74" s="14">
        <f>IF(AND(F73="req",fastLink[[#This Row],[resp_col]]="res"),fastLink[[#This Row],[FRT_DEC]]-B73,"EMPTY")</f>
        <v>319</v>
      </c>
      <c r="J74" s="14" t="str">
        <f>IF(AND(fastLink[[#This Row],[resp_col]]="res",fastLink[[#This Row],[data]]="YES"),fastLink[[#This Row],[data req to resp]],"EMPTY")</f>
        <v>EMPTY</v>
      </c>
      <c r="K74" s="14">
        <f>IF(AND(fastLink[[#This Row],[resp_col]]="res",fastLink[[#This Row],[data]]="NO"),fastLink[[#This Row],[data req to resp]],"EMPTY")</f>
        <v>319</v>
      </c>
      <c r="S74" s="26"/>
      <c r="AF74" s="16"/>
      <c r="AG74" s="14"/>
    </row>
    <row r="75" spans="1:33" x14ac:dyDescent="0.25">
      <c r="A75" s="14" t="s">
        <v>3507</v>
      </c>
      <c r="B75">
        <v>1556344010343</v>
      </c>
      <c r="C75" s="14" t="s">
        <v>7720</v>
      </c>
      <c r="D75" s="14" t="s">
        <v>2079</v>
      </c>
      <c r="E75" s="14" t="s">
        <v>7641</v>
      </c>
      <c r="F75" s="14" t="str">
        <f>IF(fastLink[[#This Row],['[TRACECODE']:]]="148 (0x94)","req")</f>
        <v>req</v>
      </c>
      <c r="G75" s="14" t="str">
        <f>IF(fastLink[[#This Row],['[TRACECODE']:]]="149 (0x95)","res","")</f>
        <v/>
      </c>
      <c r="H75" s="14" t="str">
        <f>IF(AND(fastLink[[#This Row],['[TRACECODE']:]]="149 (0x95)",RIGHT(fastLink[[#This Row],[TRACE INFO]],4)&lt;&gt;"0000"),"YES","NO")</f>
        <v>NO</v>
      </c>
      <c r="I75" s="14" t="str">
        <f>IF(AND(F74="req",fastLink[[#This Row],[resp_col]]="res"),fastLink[[#This Row],[FRT_DEC]]-B74,"EMPTY")</f>
        <v>EMPTY</v>
      </c>
      <c r="J75" s="14" t="str">
        <f>IF(AND(fastLink[[#This Row],[resp_col]]="res",fastLink[[#This Row],[data]]="YES"),fastLink[[#This Row],[data req to resp]],"EMPTY")</f>
        <v>EMPTY</v>
      </c>
      <c r="K75" s="14" t="str">
        <f>IF(AND(fastLink[[#This Row],[resp_col]]="res",fastLink[[#This Row],[data]]="NO"),fastLink[[#This Row],[data req to resp]],"EMPTY")</f>
        <v>EMPTY</v>
      </c>
      <c r="S75" s="26"/>
      <c r="AF75" s="16"/>
      <c r="AG75" s="14"/>
    </row>
    <row r="76" spans="1:33" x14ac:dyDescent="0.25">
      <c r="A76" s="14" t="s">
        <v>3521</v>
      </c>
      <c r="B76">
        <v>1556344011167</v>
      </c>
      <c r="C76" s="14" t="s">
        <v>7735</v>
      </c>
      <c r="D76" s="14" t="s">
        <v>2081</v>
      </c>
      <c r="E76" s="14" t="s">
        <v>2083</v>
      </c>
      <c r="F76" s="14" t="b">
        <f>IF(fastLink[[#This Row],['[TRACECODE']:]]="148 (0x94)","req")</f>
        <v>0</v>
      </c>
      <c r="G76" s="14" t="str">
        <f>IF(fastLink[[#This Row],['[TRACECODE']:]]="149 (0x95)","res","")</f>
        <v>res</v>
      </c>
      <c r="H76" s="14" t="str">
        <f>IF(AND(fastLink[[#This Row],['[TRACECODE']:]]="149 (0x95)",RIGHT(fastLink[[#This Row],[TRACE INFO]],4)&lt;&gt;"0000"),"YES","NO")</f>
        <v>NO</v>
      </c>
      <c r="I76" s="14">
        <f>IF(AND(F75="req",fastLink[[#This Row],[resp_col]]="res"),fastLink[[#This Row],[FRT_DEC]]-B75,"EMPTY")</f>
        <v>824</v>
      </c>
      <c r="J76" s="14" t="str">
        <f>IF(AND(fastLink[[#This Row],[resp_col]]="res",fastLink[[#This Row],[data]]="YES"),fastLink[[#This Row],[data req to resp]],"EMPTY")</f>
        <v>EMPTY</v>
      </c>
      <c r="K76" s="14">
        <f>IF(AND(fastLink[[#This Row],[resp_col]]="res",fastLink[[#This Row],[data]]="NO"),fastLink[[#This Row],[data req to resp]],"EMPTY")</f>
        <v>824</v>
      </c>
      <c r="S76" s="26"/>
      <c r="AF76" s="16"/>
      <c r="AG76" s="14"/>
    </row>
    <row r="77" spans="1:33" x14ac:dyDescent="0.25">
      <c r="A77" s="14" t="s">
        <v>3587</v>
      </c>
      <c r="B77">
        <v>1556344018813</v>
      </c>
      <c r="C77" s="14" t="s">
        <v>7809</v>
      </c>
      <c r="D77" s="14" t="s">
        <v>2079</v>
      </c>
      <c r="E77" s="14" t="s">
        <v>7810</v>
      </c>
      <c r="F77" s="14" t="str">
        <f>IF(fastLink[[#This Row],['[TRACECODE']:]]="148 (0x94)","req")</f>
        <v>req</v>
      </c>
      <c r="G77" s="14" t="str">
        <f>IF(fastLink[[#This Row],['[TRACECODE']:]]="149 (0x95)","res","")</f>
        <v/>
      </c>
      <c r="H77" s="14" t="str">
        <f>IF(AND(fastLink[[#This Row],['[TRACECODE']:]]="149 (0x95)",RIGHT(fastLink[[#This Row],[TRACE INFO]],4)&lt;&gt;"0000"),"YES","NO")</f>
        <v>NO</v>
      </c>
      <c r="I77" s="14" t="str">
        <f>IF(AND(F76="req",fastLink[[#This Row],[resp_col]]="res"),fastLink[[#This Row],[FRT_DEC]]-B76,"EMPTY")</f>
        <v>EMPTY</v>
      </c>
      <c r="J77" s="14" t="str">
        <f>IF(AND(fastLink[[#This Row],[resp_col]]="res",fastLink[[#This Row],[data]]="YES"),fastLink[[#This Row],[data req to resp]],"EMPTY")</f>
        <v>EMPTY</v>
      </c>
      <c r="K77" s="14" t="str">
        <f>IF(AND(fastLink[[#This Row],[resp_col]]="res",fastLink[[#This Row],[data]]="NO"),fastLink[[#This Row],[data req to resp]],"EMPTY")</f>
        <v>EMPTY</v>
      </c>
      <c r="S77" s="26"/>
      <c r="AF77" s="16"/>
      <c r="AG77" s="14"/>
    </row>
    <row r="78" spans="1:33" x14ac:dyDescent="0.25">
      <c r="A78" s="14" t="s">
        <v>3598</v>
      </c>
      <c r="B78">
        <v>1556344019482</v>
      </c>
      <c r="C78" s="14" t="s">
        <v>7821</v>
      </c>
      <c r="D78" s="14" t="s">
        <v>2081</v>
      </c>
      <c r="E78" s="14" t="s">
        <v>2083</v>
      </c>
      <c r="F78" s="14" t="b">
        <f>IF(fastLink[[#This Row],['[TRACECODE']:]]="148 (0x94)","req")</f>
        <v>0</v>
      </c>
      <c r="G78" s="14" t="str">
        <f>IF(fastLink[[#This Row],['[TRACECODE']:]]="149 (0x95)","res","")</f>
        <v>res</v>
      </c>
      <c r="H78" s="14" t="str">
        <f>IF(AND(fastLink[[#This Row],['[TRACECODE']:]]="149 (0x95)",RIGHT(fastLink[[#This Row],[TRACE INFO]],4)&lt;&gt;"0000"),"YES","NO")</f>
        <v>NO</v>
      </c>
      <c r="I78" s="14">
        <f>IF(AND(F77="req",fastLink[[#This Row],[resp_col]]="res"),fastLink[[#This Row],[FRT_DEC]]-B77,"EMPTY")</f>
        <v>669</v>
      </c>
      <c r="J78" s="14" t="str">
        <f>IF(AND(fastLink[[#This Row],[resp_col]]="res",fastLink[[#This Row],[data]]="YES"),fastLink[[#This Row],[data req to resp]],"EMPTY")</f>
        <v>EMPTY</v>
      </c>
      <c r="K78" s="14">
        <f>IF(AND(fastLink[[#This Row],[resp_col]]="res",fastLink[[#This Row],[data]]="NO"),fastLink[[#This Row],[data req to resp]],"EMPTY")</f>
        <v>669</v>
      </c>
      <c r="S78" s="26"/>
      <c r="AF78" s="16"/>
      <c r="AG78" s="14"/>
    </row>
    <row r="79" spans="1:33" x14ac:dyDescent="0.25">
      <c r="A79" s="14" t="s">
        <v>3652</v>
      </c>
      <c r="B79">
        <v>1556344025133</v>
      </c>
      <c r="C79" s="14" t="s">
        <v>7885</v>
      </c>
      <c r="D79" s="14" t="s">
        <v>2079</v>
      </c>
      <c r="E79" s="14" t="s">
        <v>7810</v>
      </c>
      <c r="F79" s="14" t="str">
        <f>IF(fastLink[[#This Row],['[TRACECODE']:]]="148 (0x94)","req")</f>
        <v>req</v>
      </c>
      <c r="G79" s="14" t="str">
        <f>IF(fastLink[[#This Row],['[TRACECODE']:]]="149 (0x95)","res","")</f>
        <v/>
      </c>
      <c r="H79" s="14" t="str">
        <f>IF(AND(fastLink[[#This Row],['[TRACECODE']:]]="149 (0x95)",RIGHT(fastLink[[#This Row],[TRACE INFO]],4)&lt;&gt;"0000"),"YES","NO")</f>
        <v>NO</v>
      </c>
      <c r="I79" s="14" t="str">
        <f>IF(AND(F78="req",fastLink[[#This Row],[resp_col]]="res"),fastLink[[#This Row],[FRT_DEC]]-B78,"EMPTY")</f>
        <v>EMPTY</v>
      </c>
      <c r="J79" s="14" t="str">
        <f>IF(AND(fastLink[[#This Row],[resp_col]]="res",fastLink[[#This Row],[data]]="YES"),fastLink[[#This Row],[data req to resp]],"EMPTY")</f>
        <v>EMPTY</v>
      </c>
      <c r="K79" s="14" t="str">
        <f>IF(AND(fastLink[[#This Row],[resp_col]]="res",fastLink[[#This Row],[data]]="NO"),fastLink[[#This Row],[data req to resp]],"EMPTY")</f>
        <v>EMPTY</v>
      </c>
      <c r="S79" s="26"/>
      <c r="AF79" s="16"/>
      <c r="AG79" s="14"/>
    </row>
    <row r="80" spans="1:33" x14ac:dyDescent="0.25">
      <c r="A80" s="14" t="s">
        <v>3661</v>
      </c>
      <c r="B80">
        <v>1556344025481</v>
      </c>
      <c r="C80" s="14" t="s">
        <v>7894</v>
      </c>
      <c r="D80" s="14" t="s">
        <v>2081</v>
      </c>
      <c r="E80" s="14" t="s">
        <v>2083</v>
      </c>
      <c r="F80" s="14" t="b">
        <f>IF(fastLink[[#This Row],['[TRACECODE']:]]="148 (0x94)","req")</f>
        <v>0</v>
      </c>
      <c r="G80" s="14" t="str">
        <f>IF(fastLink[[#This Row],['[TRACECODE']:]]="149 (0x95)","res","")</f>
        <v>res</v>
      </c>
      <c r="H80" s="14" t="str">
        <f>IF(AND(fastLink[[#This Row],['[TRACECODE']:]]="149 (0x95)",RIGHT(fastLink[[#This Row],[TRACE INFO]],4)&lt;&gt;"0000"),"YES","NO")</f>
        <v>NO</v>
      </c>
      <c r="I80" s="14">
        <f>IF(AND(F79="req",fastLink[[#This Row],[resp_col]]="res"),fastLink[[#This Row],[FRT_DEC]]-B79,"EMPTY")</f>
        <v>348</v>
      </c>
      <c r="J80" s="14" t="str">
        <f>IF(AND(fastLink[[#This Row],[resp_col]]="res",fastLink[[#This Row],[data]]="YES"),fastLink[[#This Row],[data req to resp]],"EMPTY")</f>
        <v>EMPTY</v>
      </c>
      <c r="K80" s="14">
        <f>IF(AND(fastLink[[#This Row],[resp_col]]="res",fastLink[[#This Row],[data]]="NO"),fastLink[[#This Row],[data req to resp]],"EMPTY")</f>
        <v>348</v>
      </c>
      <c r="S80" s="26"/>
      <c r="AF80" s="16"/>
      <c r="AG80" s="14"/>
    </row>
    <row r="81" spans="19:33" x14ac:dyDescent="0.25">
      <c r="S81" s="26"/>
      <c r="AF81" s="16"/>
      <c r="AG81" s="14"/>
    </row>
    <row r="82" spans="19:33" x14ac:dyDescent="0.25">
      <c r="S82" s="26"/>
      <c r="AF82" s="16"/>
      <c r="AG82" s="14"/>
    </row>
    <row r="83" spans="19:33" x14ac:dyDescent="0.25">
      <c r="S83" s="26"/>
      <c r="AF83" s="16"/>
      <c r="AG83" s="14"/>
    </row>
    <row r="84" spans="19:33" x14ac:dyDescent="0.25">
      <c r="S84" s="26"/>
      <c r="AF84" s="16"/>
      <c r="AG84" s="14"/>
    </row>
    <row r="85" spans="19:33" x14ac:dyDescent="0.25">
      <c r="S85" s="26"/>
      <c r="AF85" s="16"/>
      <c r="AG85" s="14"/>
    </row>
    <row r="86" spans="19:33" x14ac:dyDescent="0.25">
      <c r="S86" s="26"/>
      <c r="AF86" s="16"/>
      <c r="AG86" s="14"/>
    </row>
    <row r="87" spans="19:33" x14ac:dyDescent="0.25">
      <c r="S87" s="26"/>
      <c r="AF87" s="16"/>
      <c r="AG87" s="14"/>
    </row>
    <row r="88" spans="19:33" x14ac:dyDescent="0.25">
      <c r="S88" s="26"/>
      <c r="AF88" s="16"/>
      <c r="AG88" s="14"/>
    </row>
    <row r="89" spans="19:33" x14ac:dyDescent="0.25">
      <c r="S89" s="26"/>
      <c r="AF89" s="16"/>
      <c r="AG89" s="14"/>
    </row>
    <row r="90" spans="19:33" x14ac:dyDescent="0.25">
      <c r="S90" s="26"/>
      <c r="AF90" s="16"/>
      <c r="AG90" s="14"/>
    </row>
    <row r="91" spans="19:33" x14ac:dyDescent="0.25">
      <c r="S91" s="26"/>
      <c r="AF91" s="16"/>
      <c r="AG91" s="14"/>
    </row>
    <row r="92" spans="19:33" x14ac:dyDescent="0.25">
      <c r="S92" s="26"/>
      <c r="AF92" s="16"/>
      <c r="AG92" s="14"/>
    </row>
    <row r="93" spans="19:33" x14ac:dyDescent="0.25">
      <c r="S93" s="26"/>
      <c r="AF93" s="16"/>
      <c r="AG93" s="14"/>
    </row>
    <row r="94" spans="19:33" x14ac:dyDescent="0.25">
      <c r="S94" s="26"/>
      <c r="AF94" s="16"/>
      <c r="AG94" s="14"/>
    </row>
    <row r="95" spans="19:33" x14ac:dyDescent="0.25">
      <c r="S95" s="26"/>
      <c r="AF95" s="16"/>
      <c r="AG95" s="14"/>
    </row>
    <row r="96" spans="19:33" x14ac:dyDescent="0.25">
      <c r="S96" s="26"/>
      <c r="AF96" s="16"/>
      <c r="AG96" s="14"/>
    </row>
    <row r="97" spans="19:33" x14ac:dyDescent="0.25">
      <c r="S97" s="26"/>
      <c r="AF97" s="16"/>
      <c r="AG97" s="14"/>
    </row>
    <row r="98" spans="19:33" x14ac:dyDescent="0.25">
      <c r="S98" s="26"/>
      <c r="AF98" s="16"/>
      <c r="AG98" s="14"/>
    </row>
    <row r="99" spans="19:33" x14ac:dyDescent="0.25">
      <c r="S99" s="26"/>
      <c r="AF99" s="16"/>
      <c r="AG99" s="14"/>
    </row>
    <row r="100" spans="19:33" x14ac:dyDescent="0.25">
      <c r="S100" s="26"/>
      <c r="AF100" s="16"/>
      <c r="AG100" s="14"/>
    </row>
    <row r="101" spans="19:33" x14ac:dyDescent="0.25">
      <c r="S101" s="26"/>
      <c r="AF101" s="16"/>
      <c r="AG101" s="14"/>
    </row>
    <row r="102" spans="19:33" x14ac:dyDescent="0.25">
      <c r="S102" s="26"/>
      <c r="AF102" s="16"/>
      <c r="AG102" s="14"/>
    </row>
    <row r="103" spans="19:33" x14ac:dyDescent="0.25">
      <c r="S103" s="26"/>
      <c r="AF103" s="16"/>
      <c r="AG103" s="14"/>
    </row>
    <row r="104" spans="19:33" x14ac:dyDescent="0.25">
      <c r="S104" s="26"/>
      <c r="AF104" s="16"/>
      <c r="AG104" s="14"/>
    </row>
    <row r="105" spans="19:33" x14ac:dyDescent="0.25">
      <c r="S105" s="26"/>
      <c r="AF105" s="16"/>
      <c r="AG105" s="14"/>
    </row>
    <row r="106" spans="19:33" x14ac:dyDescent="0.25">
      <c r="S106" s="26"/>
      <c r="AF106" s="16"/>
      <c r="AG106" s="14"/>
    </row>
    <row r="107" spans="19:33" x14ac:dyDescent="0.25">
      <c r="S107" s="26"/>
      <c r="AF107" s="16"/>
      <c r="AG107" s="14"/>
    </row>
    <row r="108" spans="19:33" x14ac:dyDescent="0.25">
      <c r="S108" s="26"/>
      <c r="AF108" s="16"/>
      <c r="AG108" s="14"/>
    </row>
    <row r="109" spans="19:33" x14ac:dyDescent="0.25">
      <c r="S109" s="26"/>
      <c r="AF109" s="16"/>
      <c r="AG109" s="14"/>
    </row>
    <row r="110" spans="19:33" x14ac:dyDescent="0.25">
      <c r="S110" s="26"/>
      <c r="AF110" s="16"/>
      <c r="AG110" s="14"/>
    </row>
    <row r="111" spans="19:33" x14ac:dyDescent="0.25">
      <c r="S111" s="26"/>
      <c r="AF111" s="16"/>
      <c r="AG111" s="14"/>
    </row>
    <row r="112" spans="19:33" x14ac:dyDescent="0.25">
      <c r="S112" s="26"/>
      <c r="AF112" s="16"/>
      <c r="AG112" s="14"/>
    </row>
    <row r="113" spans="19:33" x14ac:dyDescent="0.25">
      <c r="S113" s="26"/>
      <c r="AF113" s="16"/>
      <c r="AG113" s="14"/>
    </row>
    <row r="114" spans="19:33" x14ac:dyDescent="0.25">
      <c r="S114" s="26"/>
      <c r="AF114" s="16"/>
      <c r="AG114" s="14"/>
    </row>
    <row r="115" spans="19:33" x14ac:dyDescent="0.25">
      <c r="S115" s="26"/>
      <c r="AF115" s="16"/>
      <c r="AG115" s="14"/>
    </row>
    <row r="116" spans="19:33" x14ac:dyDescent="0.25">
      <c r="S116" s="26"/>
      <c r="AF116" s="16"/>
      <c r="AG116" s="14"/>
    </row>
    <row r="117" spans="19:33" x14ac:dyDescent="0.25">
      <c r="S117" s="26"/>
      <c r="AF117" s="16"/>
      <c r="AG117" s="14"/>
    </row>
    <row r="118" spans="19:33" x14ac:dyDescent="0.25">
      <c r="S118" s="26"/>
      <c r="AF118" s="16"/>
      <c r="AG118" s="14"/>
    </row>
    <row r="119" spans="19:33" x14ac:dyDescent="0.25">
      <c r="S119" s="26"/>
      <c r="AF119" s="16"/>
      <c r="AG119" s="14"/>
    </row>
    <row r="120" spans="19:33" x14ac:dyDescent="0.25">
      <c r="S120" s="26"/>
      <c r="AF120" s="16"/>
      <c r="AG120" s="14"/>
    </row>
    <row r="121" spans="19:33" x14ac:dyDescent="0.25">
      <c r="S121" s="26"/>
      <c r="AF121" s="16"/>
      <c r="AG121" s="14"/>
    </row>
    <row r="122" spans="19:33" x14ac:dyDescent="0.25">
      <c r="S122" s="26"/>
      <c r="AF122" s="16"/>
      <c r="AG122" s="14"/>
    </row>
    <row r="123" spans="19:33" x14ac:dyDescent="0.25">
      <c r="S123" s="26"/>
      <c r="AF123" s="16"/>
      <c r="AG123" s="14"/>
    </row>
    <row r="124" spans="19:33" x14ac:dyDescent="0.25">
      <c r="S124" s="26"/>
      <c r="AF124" s="16"/>
      <c r="AG124" s="14"/>
    </row>
    <row r="125" spans="19:33" x14ac:dyDescent="0.25">
      <c r="S125" s="26"/>
      <c r="AF125" s="16"/>
      <c r="AG125" s="14"/>
    </row>
    <row r="126" spans="19:33" x14ac:dyDescent="0.25">
      <c r="S126" s="26"/>
      <c r="AF126" s="16"/>
      <c r="AG126" s="14"/>
    </row>
    <row r="127" spans="19:33" x14ac:dyDescent="0.25">
      <c r="S127" s="26"/>
      <c r="AF127" s="16"/>
      <c r="AG127" s="14"/>
    </row>
    <row r="128" spans="19:33" x14ac:dyDescent="0.25">
      <c r="S128" s="26"/>
      <c r="AF128" s="16"/>
      <c r="AG128" s="14"/>
    </row>
    <row r="129" spans="19:33" x14ac:dyDescent="0.25">
      <c r="S129" s="26"/>
      <c r="AF129" s="16"/>
      <c r="AG129" s="14"/>
    </row>
    <row r="130" spans="19:33" x14ac:dyDescent="0.25">
      <c r="S130" s="26"/>
      <c r="AF130" s="16"/>
      <c r="AG130" s="14"/>
    </row>
    <row r="131" spans="19:33" x14ac:dyDescent="0.25">
      <c r="S131" s="26"/>
      <c r="AF131" s="16"/>
      <c r="AG131" s="14"/>
    </row>
    <row r="132" spans="19:33" x14ac:dyDescent="0.25">
      <c r="S132" s="26"/>
      <c r="AF132" s="16"/>
      <c r="AG132" s="14"/>
    </row>
    <row r="133" spans="19:33" x14ac:dyDescent="0.25">
      <c r="S133" s="26"/>
      <c r="AF133" s="16"/>
      <c r="AG133" s="14"/>
    </row>
    <row r="134" spans="19:33" x14ac:dyDescent="0.25">
      <c r="S134" s="26"/>
      <c r="AF134" s="16"/>
      <c r="AG134" s="14"/>
    </row>
    <row r="135" spans="19:33" x14ac:dyDescent="0.25">
      <c r="S135" s="26"/>
      <c r="AF135" s="16"/>
      <c r="AG135" s="14"/>
    </row>
    <row r="136" spans="19:33" x14ac:dyDescent="0.25">
      <c r="S136" s="26"/>
      <c r="AF136" s="16"/>
      <c r="AG136" s="14"/>
    </row>
    <row r="137" spans="19:33" x14ac:dyDescent="0.25">
      <c r="S137" s="26"/>
      <c r="AF137" s="16"/>
      <c r="AG137" s="14"/>
    </row>
    <row r="138" spans="19:33" x14ac:dyDescent="0.25">
      <c r="S138" s="26"/>
      <c r="AF138" s="16"/>
      <c r="AG138" s="14"/>
    </row>
    <row r="139" spans="19:33" x14ac:dyDescent="0.25">
      <c r="S139" s="26"/>
      <c r="AF139" s="16"/>
      <c r="AG139" s="14"/>
    </row>
    <row r="140" spans="19:33" x14ac:dyDescent="0.25">
      <c r="S140" s="26"/>
      <c r="AF140" s="16"/>
      <c r="AG140" s="14"/>
    </row>
    <row r="141" spans="19:33" x14ac:dyDescent="0.25">
      <c r="S141" s="26"/>
      <c r="AF141" s="16"/>
      <c r="AG141" s="14"/>
    </row>
    <row r="142" spans="19:33" x14ac:dyDescent="0.25">
      <c r="S142" s="26"/>
      <c r="AF142" s="16"/>
      <c r="AG142" s="14"/>
    </row>
    <row r="143" spans="19:33" x14ac:dyDescent="0.25">
      <c r="S143" s="26"/>
      <c r="AF143" s="16"/>
      <c r="AG143" s="14"/>
    </row>
    <row r="144" spans="19:33" x14ac:dyDescent="0.25">
      <c r="S144" s="26"/>
      <c r="AF144" s="16"/>
      <c r="AG144" s="14"/>
    </row>
    <row r="145" spans="19:33" x14ac:dyDescent="0.25">
      <c r="S145" s="26"/>
      <c r="AF145" s="16"/>
      <c r="AG145" s="14"/>
    </row>
    <row r="146" spans="19:33" x14ac:dyDescent="0.25">
      <c r="S146" s="26"/>
      <c r="AF146" s="16"/>
      <c r="AG146" s="14"/>
    </row>
    <row r="147" spans="19:33" x14ac:dyDescent="0.25">
      <c r="S147" s="26"/>
      <c r="AF147" s="16"/>
      <c r="AG147" s="14"/>
    </row>
    <row r="148" spans="19:33" x14ac:dyDescent="0.25">
      <c r="S148" s="26"/>
      <c r="AF148" s="16"/>
      <c r="AG148" s="14"/>
    </row>
    <row r="149" spans="19:33" x14ac:dyDescent="0.25">
      <c r="S149" s="26"/>
      <c r="AF149" s="16"/>
      <c r="AG149" s="14"/>
    </row>
    <row r="150" spans="19:33" x14ac:dyDescent="0.25">
      <c r="S150" s="26"/>
      <c r="AF150" s="16"/>
      <c r="AG150" s="14"/>
    </row>
    <row r="151" spans="19:33" x14ac:dyDescent="0.25">
      <c r="S151" s="26"/>
      <c r="AF151" s="16"/>
      <c r="AG151" s="14"/>
    </row>
    <row r="152" spans="19:33" x14ac:dyDescent="0.25">
      <c r="S152" s="26"/>
      <c r="AF152" s="16"/>
      <c r="AG152" s="14"/>
    </row>
    <row r="153" spans="19:33" x14ac:dyDescent="0.25">
      <c r="S153" s="26"/>
      <c r="AF153" s="16"/>
      <c r="AG153" s="14"/>
    </row>
    <row r="154" spans="19:33" x14ac:dyDescent="0.25">
      <c r="S154" s="26"/>
      <c r="AF154" s="16"/>
      <c r="AG154" s="14"/>
    </row>
    <row r="155" spans="19:33" x14ac:dyDescent="0.25">
      <c r="S155" s="26"/>
      <c r="AF155" s="16"/>
      <c r="AG155" s="14"/>
    </row>
    <row r="156" spans="19:33" x14ac:dyDescent="0.25">
      <c r="S156" s="26"/>
      <c r="AF156" s="16"/>
      <c r="AG156" s="14"/>
    </row>
    <row r="157" spans="19:33" x14ac:dyDescent="0.25">
      <c r="S157" s="26"/>
      <c r="AF157" s="16"/>
      <c r="AG157" s="14"/>
    </row>
    <row r="158" spans="19:33" x14ac:dyDescent="0.25">
      <c r="S158" s="26"/>
      <c r="AF158" s="16"/>
      <c r="AG158" s="14"/>
    </row>
    <row r="159" spans="19:33" x14ac:dyDescent="0.25">
      <c r="S159" s="26"/>
      <c r="AF159" s="16"/>
      <c r="AG159" s="14"/>
    </row>
    <row r="160" spans="19:33" x14ac:dyDescent="0.25">
      <c r="S160" s="26"/>
      <c r="AF160" s="16"/>
      <c r="AG160" s="14"/>
    </row>
    <row r="161" spans="19:33" x14ac:dyDescent="0.25">
      <c r="S161" s="26"/>
      <c r="AF161" s="16"/>
      <c r="AG161" s="14"/>
    </row>
    <row r="162" spans="19:33" x14ac:dyDescent="0.25">
      <c r="S162" s="26"/>
      <c r="AF162" s="16"/>
      <c r="AG162" s="14"/>
    </row>
    <row r="163" spans="19:33" x14ac:dyDescent="0.25">
      <c r="S163" s="26"/>
      <c r="AF163" s="16"/>
      <c r="AG163" s="14"/>
    </row>
    <row r="164" spans="19:33" x14ac:dyDescent="0.25">
      <c r="S164" s="26"/>
      <c r="AF164" s="16"/>
      <c r="AG164" s="14"/>
    </row>
    <row r="165" spans="19:33" x14ac:dyDescent="0.25">
      <c r="S165" s="26"/>
      <c r="AF165" s="16"/>
      <c r="AG165" s="14"/>
    </row>
    <row r="166" spans="19:33" x14ac:dyDescent="0.25">
      <c r="S166" s="26"/>
      <c r="AF166" s="16"/>
      <c r="AG166" s="14"/>
    </row>
    <row r="167" spans="19:33" x14ac:dyDescent="0.25">
      <c r="S167" s="26"/>
      <c r="AF167" s="16"/>
      <c r="AG167" s="14"/>
    </row>
    <row r="168" spans="19:33" x14ac:dyDescent="0.25">
      <c r="S168" s="26"/>
      <c r="AF168" s="16"/>
      <c r="AG168" s="14"/>
    </row>
    <row r="169" spans="19:33" x14ac:dyDescent="0.25">
      <c r="S169" s="26"/>
      <c r="AF169" s="16"/>
      <c r="AG169" s="14"/>
    </row>
    <row r="170" spans="19:33" x14ac:dyDescent="0.25">
      <c r="S170" s="26"/>
      <c r="AF170" s="16"/>
      <c r="AG170" s="14"/>
    </row>
    <row r="171" spans="19:33" x14ac:dyDescent="0.25">
      <c r="S171" s="26"/>
      <c r="AF171" s="16"/>
      <c r="AG171" s="14"/>
    </row>
    <row r="172" spans="19:33" x14ac:dyDescent="0.25">
      <c r="S172" s="26"/>
      <c r="AF172" s="16"/>
      <c r="AG172" s="14"/>
    </row>
    <row r="173" spans="19:33" x14ac:dyDescent="0.25">
      <c r="S173" s="26"/>
      <c r="AF173" s="16"/>
      <c r="AG173" s="14"/>
    </row>
    <row r="174" spans="19:33" x14ac:dyDescent="0.25">
      <c r="S174" s="26"/>
      <c r="AF174" s="16"/>
      <c r="AG174" s="14"/>
    </row>
    <row r="175" spans="19:33" x14ac:dyDescent="0.25">
      <c r="S175" s="26"/>
      <c r="AF175" s="16"/>
      <c r="AG175" s="14"/>
    </row>
    <row r="176" spans="19:33" x14ac:dyDescent="0.25">
      <c r="S176" s="26"/>
      <c r="AF176" s="16"/>
      <c r="AG176" s="14"/>
    </row>
    <row r="177" spans="19:33" x14ac:dyDescent="0.25">
      <c r="S177" s="26"/>
      <c r="AF177" s="16"/>
      <c r="AG177" s="14"/>
    </row>
    <row r="178" spans="19:33" x14ac:dyDescent="0.25">
      <c r="S178" s="26"/>
      <c r="AF178" s="16"/>
      <c r="AG178" s="14"/>
    </row>
    <row r="179" spans="19:33" x14ac:dyDescent="0.25">
      <c r="S179" s="26"/>
      <c r="AF179" s="16"/>
      <c r="AG179" s="14"/>
    </row>
    <row r="180" spans="19:33" x14ac:dyDescent="0.25">
      <c r="S180" s="26"/>
      <c r="AF180" s="16"/>
      <c r="AG180" s="14"/>
    </row>
    <row r="181" spans="19:33" x14ac:dyDescent="0.25">
      <c r="S181" s="26"/>
      <c r="AF181" s="16"/>
      <c r="AG181" s="14"/>
    </row>
    <row r="182" spans="19:33" x14ac:dyDescent="0.25">
      <c r="S182" s="26"/>
      <c r="AF182" s="16"/>
      <c r="AG182" s="14"/>
    </row>
    <row r="183" spans="19:33" x14ac:dyDescent="0.25">
      <c r="S183" s="26"/>
      <c r="AF183" s="16"/>
      <c r="AG183" s="14"/>
    </row>
    <row r="184" spans="19:33" x14ac:dyDescent="0.25">
      <c r="S184" s="26"/>
      <c r="AF184" s="16"/>
      <c r="AG184" s="14"/>
    </row>
    <row r="185" spans="19:33" x14ac:dyDescent="0.25">
      <c r="S185" s="26"/>
      <c r="AF185" s="16"/>
      <c r="AG185" s="14"/>
    </row>
    <row r="186" spans="19:33" x14ac:dyDescent="0.25">
      <c r="S186" s="26"/>
      <c r="AF186" s="16"/>
      <c r="AG186" s="14"/>
    </row>
    <row r="187" spans="19:33" x14ac:dyDescent="0.25">
      <c r="S187" s="26"/>
      <c r="AF187" s="16"/>
      <c r="AG187" s="14"/>
    </row>
    <row r="188" spans="19:33" x14ac:dyDescent="0.25">
      <c r="S188" s="26"/>
      <c r="AF188" s="16"/>
      <c r="AG188" s="14"/>
    </row>
    <row r="189" spans="19:33" x14ac:dyDescent="0.25">
      <c r="S189" s="26"/>
      <c r="AF189" s="16"/>
      <c r="AG189" s="14"/>
    </row>
    <row r="190" spans="19:33" x14ac:dyDescent="0.25">
      <c r="S190" s="26"/>
      <c r="AF190" s="16"/>
      <c r="AG190" s="14"/>
    </row>
    <row r="191" spans="19:33" x14ac:dyDescent="0.25">
      <c r="S191" s="26"/>
      <c r="AF191" s="16"/>
      <c r="AG191" s="14"/>
    </row>
    <row r="192" spans="19:33" x14ac:dyDescent="0.25">
      <c r="S192" s="26"/>
      <c r="AF192" s="16"/>
      <c r="AG192" s="14"/>
    </row>
    <row r="193" spans="19:33" x14ac:dyDescent="0.25">
      <c r="S193" s="26"/>
      <c r="AF193" s="16"/>
      <c r="AG193" s="14"/>
    </row>
    <row r="194" spans="19:33" x14ac:dyDescent="0.25">
      <c r="S194" s="26"/>
      <c r="AF194" s="16"/>
      <c r="AG194" s="14"/>
    </row>
    <row r="195" spans="19:33" x14ac:dyDescent="0.25">
      <c r="S195" s="26"/>
      <c r="AF195" s="16"/>
      <c r="AG195" s="14"/>
    </row>
    <row r="196" spans="19:33" x14ac:dyDescent="0.25">
      <c r="S196" s="26"/>
      <c r="AF196" s="16"/>
      <c r="AG196" s="14"/>
    </row>
    <row r="197" spans="19:33" x14ac:dyDescent="0.25">
      <c r="S197" s="26"/>
      <c r="AF197" s="16"/>
      <c r="AG197" s="14"/>
    </row>
    <row r="198" spans="19:33" x14ac:dyDescent="0.25">
      <c r="S198" s="26"/>
      <c r="AF198" s="16"/>
      <c r="AG198" s="14"/>
    </row>
    <row r="199" spans="19:33" x14ac:dyDescent="0.25">
      <c r="S199" s="26"/>
      <c r="AF199" s="16"/>
      <c r="AG199" s="14"/>
    </row>
    <row r="200" spans="19:33" x14ac:dyDescent="0.25">
      <c r="S200" s="26"/>
      <c r="AF200" s="16"/>
      <c r="AG200" s="14"/>
    </row>
    <row r="201" spans="19:33" x14ac:dyDescent="0.25">
      <c r="S201" s="26"/>
      <c r="AF201" s="16"/>
      <c r="AG201" s="14"/>
    </row>
    <row r="202" spans="19:33" x14ac:dyDescent="0.25">
      <c r="S202" s="26"/>
      <c r="AF202" s="16"/>
      <c r="AG202" s="14"/>
    </row>
    <row r="203" spans="19:33" x14ac:dyDescent="0.25">
      <c r="S203" s="26"/>
      <c r="AF203" s="16"/>
      <c r="AG203" s="14"/>
    </row>
    <row r="204" spans="19:33" x14ac:dyDescent="0.25">
      <c r="S204" s="26"/>
      <c r="AF204" s="16"/>
      <c r="AG204" s="14"/>
    </row>
    <row r="205" spans="19:33" x14ac:dyDescent="0.25">
      <c r="S205" s="26"/>
      <c r="AF205" s="16"/>
      <c r="AG205" s="14"/>
    </row>
    <row r="206" spans="19:33" x14ac:dyDescent="0.25">
      <c r="S206" s="26"/>
      <c r="AF206" s="16"/>
      <c r="AG206" s="14"/>
    </row>
    <row r="207" spans="19:33" x14ac:dyDescent="0.25">
      <c r="S207" s="26"/>
      <c r="AF207" s="16"/>
      <c r="AG207" s="14"/>
    </row>
    <row r="208" spans="19:33" x14ac:dyDescent="0.25">
      <c r="S208" s="26"/>
      <c r="AF208" s="16"/>
      <c r="AG208" s="14"/>
    </row>
    <row r="209" spans="19:33" x14ac:dyDescent="0.25">
      <c r="S209" s="26"/>
      <c r="AF209" s="16"/>
      <c r="AG209" s="14"/>
    </row>
    <row r="210" spans="19:33" x14ac:dyDescent="0.25">
      <c r="S210" s="26"/>
      <c r="AF210" s="16"/>
      <c r="AG210" s="14"/>
    </row>
    <row r="211" spans="19:33" x14ac:dyDescent="0.25">
      <c r="S211" s="26"/>
      <c r="AF211" s="16"/>
      <c r="AG211" s="14"/>
    </row>
    <row r="212" spans="19:33" x14ac:dyDescent="0.25">
      <c r="S212" s="26"/>
      <c r="AF212" s="16"/>
      <c r="AG212" s="14"/>
    </row>
    <row r="213" spans="19:33" x14ac:dyDescent="0.25">
      <c r="S213" s="26"/>
      <c r="AF213" s="16"/>
      <c r="AG213" s="14"/>
    </row>
    <row r="214" spans="19:33" x14ac:dyDescent="0.25">
      <c r="S214" s="26"/>
      <c r="AF214" s="16"/>
      <c r="AG214" s="14"/>
    </row>
    <row r="215" spans="19:33" x14ac:dyDescent="0.25">
      <c r="S215" s="26"/>
      <c r="AF215" s="16"/>
      <c r="AG215" s="14"/>
    </row>
    <row r="216" spans="19:33" x14ac:dyDescent="0.25">
      <c r="S216" s="26"/>
      <c r="AF216" s="16"/>
      <c r="AG216" s="14"/>
    </row>
    <row r="217" spans="19:33" x14ac:dyDescent="0.25">
      <c r="S217" s="26"/>
      <c r="AF217" s="16"/>
      <c r="AG217" s="14"/>
    </row>
    <row r="218" spans="19:33" x14ac:dyDescent="0.25">
      <c r="S218" s="26"/>
      <c r="AF218" s="16"/>
      <c r="AG218" s="14"/>
    </row>
    <row r="219" spans="19:33" x14ac:dyDescent="0.25">
      <c r="S219" s="26"/>
      <c r="AF219" s="16"/>
      <c r="AG219" s="14"/>
    </row>
    <row r="220" spans="19:33" x14ac:dyDescent="0.25">
      <c r="S220" s="26"/>
      <c r="AF220" s="16"/>
      <c r="AG220" s="14"/>
    </row>
    <row r="221" spans="19:33" x14ac:dyDescent="0.25">
      <c r="S221" s="26"/>
      <c r="AF221" s="16"/>
      <c r="AG221" s="14"/>
    </row>
    <row r="222" spans="19:33" x14ac:dyDescent="0.25">
      <c r="S222" s="26"/>
      <c r="AF222" s="16"/>
      <c r="AG222" s="14"/>
    </row>
    <row r="223" spans="19:33" x14ac:dyDescent="0.25">
      <c r="S223" s="26"/>
      <c r="AF223" s="16"/>
      <c r="AG223" s="14"/>
    </row>
    <row r="224" spans="19:33" x14ac:dyDescent="0.25">
      <c r="S224" s="26"/>
      <c r="AF224" s="16"/>
      <c r="AG224" s="14"/>
    </row>
    <row r="225" spans="19:33" x14ac:dyDescent="0.25">
      <c r="S225" s="26"/>
      <c r="AF225" s="16"/>
      <c r="AG225" s="14"/>
    </row>
    <row r="226" spans="19:33" x14ac:dyDescent="0.25">
      <c r="S226" s="26"/>
      <c r="AF226" s="16"/>
      <c r="AG226" s="14"/>
    </row>
    <row r="227" spans="19:33" x14ac:dyDescent="0.25">
      <c r="S227" s="26"/>
      <c r="AF227" s="16"/>
      <c r="AG227" s="14"/>
    </row>
    <row r="228" spans="19:33" x14ac:dyDescent="0.25">
      <c r="S228" s="26"/>
      <c r="AF228" s="16"/>
      <c r="AG228" s="14"/>
    </row>
    <row r="229" spans="19:33" x14ac:dyDescent="0.25">
      <c r="S229" s="26"/>
      <c r="AF229" s="16"/>
      <c r="AG229" s="14"/>
    </row>
    <row r="230" spans="19:33" x14ac:dyDescent="0.25">
      <c r="S230" s="26"/>
      <c r="AF230" s="16"/>
      <c r="AG230" s="14"/>
    </row>
    <row r="231" spans="19:33" x14ac:dyDescent="0.25">
      <c r="S231" s="26"/>
      <c r="AF231" s="16"/>
      <c r="AG231" s="14"/>
    </row>
    <row r="232" spans="19:33" x14ac:dyDescent="0.25">
      <c r="S232" s="26"/>
      <c r="AF232" s="16"/>
      <c r="AG232" s="14"/>
    </row>
    <row r="233" spans="19:33" x14ac:dyDescent="0.25">
      <c r="S233" s="26"/>
      <c r="AF233" s="16"/>
      <c r="AG233" s="14"/>
    </row>
    <row r="234" spans="19:33" x14ac:dyDescent="0.25">
      <c r="S234" s="26"/>
      <c r="AF234" s="16"/>
      <c r="AG234" s="14"/>
    </row>
    <row r="235" spans="19:33" x14ac:dyDescent="0.25">
      <c r="S235" s="26"/>
      <c r="AF235" s="16"/>
      <c r="AG235" s="14"/>
    </row>
    <row r="236" spans="19:33" x14ac:dyDescent="0.25">
      <c r="S236" s="26"/>
      <c r="AF236" s="16"/>
      <c r="AG236" s="14"/>
    </row>
    <row r="237" spans="19:33" x14ac:dyDescent="0.25">
      <c r="S237" s="26"/>
      <c r="AF237" s="16"/>
      <c r="AG237" s="14"/>
    </row>
    <row r="238" spans="19:33" x14ac:dyDescent="0.25">
      <c r="S238" s="26"/>
      <c r="AF238" s="16"/>
      <c r="AG238" s="14"/>
    </row>
    <row r="239" spans="19:33" x14ac:dyDescent="0.25">
      <c r="S239" s="26"/>
      <c r="AF239" s="16"/>
      <c r="AG239" s="14"/>
    </row>
    <row r="240" spans="19:33" x14ac:dyDescent="0.25">
      <c r="S240" s="26"/>
      <c r="AF240" s="16"/>
      <c r="AG240" s="14"/>
    </row>
    <row r="241" spans="19:33" x14ac:dyDescent="0.25">
      <c r="S241" s="26"/>
      <c r="AF241" s="16"/>
      <c r="AG241" s="14"/>
    </row>
    <row r="242" spans="19:33" x14ac:dyDescent="0.25">
      <c r="S242" s="26"/>
      <c r="AF242" s="16"/>
      <c r="AG242" s="14"/>
    </row>
    <row r="243" spans="19:33" x14ac:dyDescent="0.25">
      <c r="S243" s="26"/>
      <c r="AF243" s="16"/>
      <c r="AG243" s="14"/>
    </row>
    <row r="244" spans="19:33" x14ac:dyDescent="0.25">
      <c r="S244" s="26"/>
      <c r="AF244" s="16"/>
      <c r="AG244" s="14"/>
    </row>
    <row r="245" spans="19:33" x14ac:dyDescent="0.25">
      <c r="S245" s="26"/>
      <c r="AF245" s="16"/>
      <c r="AG245" s="14"/>
    </row>
    <row r="246" spans="19:33" x14ac:dyDescent="0.25">
      <c r="S246" s="26"/>
      <c r="AF246" s="16"/>
      <c r="AG246" s="14"/>
    </row>
    <row r="247" spans="19:33" x14ac:dyDescent="0.25">
      <c r="S247" s="26"/>
      <c r="AF247" s="16"/>
      <c r="AG247" s="14"/>
    </row>
    <row r="248" spans="19:33" x14ac:dyDescent="0.25">
      <c r="S248" s="26"/>
      <c r="AF248" s="16"/>
      <c r="AG248" s="14"/>
    </row>
    <row r="249" spans="19:33" x14ac:dyDescent="0.25">
      <c r="S249" s="26"/>
      <c r="AF249" s="16"/>
      <c r="AG249" s="14"/>
    </row>
    <row r="250" spans="19:33" x14ac:dyDescent="0.25">
      <c r="S250" s="26"/>
      <c r="AF250" s="16"/>
      <c r="AG250" s="14"/>
    </row>
    <row r="251" spans="19:33" x14ac:dyDescent="0.25">
      <c r="S251" s="26"/>
      <c r="AF251" s="16"/>
      <c r="AG251" s="14"/>
    </row>
    <row r="252" spans="19:33" x14ac:dyDescent="0.25">
      <c r="S252" s="26"/>
      <c r="AF252" s="16"/>
      <c r="AG252" s="14"/>
    </row>
    <row r="253" spans="19:33" x14ac:dyDescent="0.25">
      <c r="S253" s="26"/>
      <c r="AF253" s="16"/>
      <c r="AG253" s="14"/>
    </row>
    <row r="254" spans="19:33" x14ac:dyDescent="0.25">
      <c r="S254" s="26"/>
      <c r="AF254" s="16"/>
      <c r="AG254" s="14"/>
    </row>
    <row r="255" spans="19:33" x14ac:dyDescent="0.25">
      <c r="S255" s="26"/>
      <c r="AF255" s="16"/>
      <c r="AG255" s="14"/>
    </row>
    <row r="256" spans="19:33" x14ac:dyDescent="0.25">
      <c r="S256" s="26"/>
      <c r="AF256" s="16"/>
      <c r="AG256" s="14"/>
    </row>
    <row r="257" spans="19:33" x14ac:dyDescent="0.25">
      <c r="S257" s="26"/>
      <c r="AF257" s="16"/>
      <c r="AG257" s="14"/>
    </row>
    <row r="258" spans="19:33" x14ac:dyDescent="0.25">
      <c r="S258" s="26"/>
      <c r="AF258" s="16"/>
      <c r="AG258" s="14"/>
    </row>
    <row r="259" spans="19:33" x14ac:dyDescent="0.25">
      <c r="S259" s="26"/>
      <c r="AF259" s="16"/>
      <c r="AG259" s="14"/>
    </row>
    <row r="260" spans="19:33" x14ac:dyDescent="0.25">
      <c r="S260" s="26"/>
      <c r="AF260" s="16"/>
      <c r="AG260" s="14"/>
    </row>
    <row r="261" spans="19:33" x14ac:dyDescent="0.25">
      <c r="S261" s="26"/>
      <c r="AF261" s="16"/>
      <c r="AG261" s="14"/>
    </row>
    <row r="262" spans="19:33" x14ac:dyDescent="0.25">
      <c r="S262" s="26"/>
      <c r="AF262" s="16"/>
      <c r="AG262" s="14"/>
    </row>
    <row r="263" spans="19:33" x14ac:dyDescent="0.25">
      <c r="S263" s="26"/>
      <c r="AF263" s="16"/>
      <c r="AG263" s="14"/>
    </row>
    <row r="264" spans="19:33" x14ac:dyDescent="0.25">
      <c r="S264" s="26"/>
      <c r="AF264" s="16"/>
      <c r="AG264" s="14"/>
    </row>
    <row r="265" spans="19:33" x14ac:dyDescent="0.25">
      <c r="S265" s="26"/>
      <c r="AF265" s="16"/>
      <c r="AG265" s="14"/>
    </row>
    <row r="266" spans="19:33" x14ac:dyDescent="0.25">
      <c r="S266" s="26"/>
      <c r="AF266" s="16"/>
      <c r="AG266" s="14"/>
    </row>
    <row r="267" spans="19:33" x14ac:dyDescent="0.25">
      <c r="S267" s="26"/>
      <c r="AF267" s="16"/>
      <c r="AG267" s="14"/>
    </row>
    <row r="268" spans="19:33" x14ac:dyDescent="0.25">
      <c r="S268" s="26"/>
      <c r="AF268" s="16"/>
      <c r="AG268" s="14"/>
    </row>
    <row r="269" spans="19:33" x14ac:dyDescent="0.25">
      <c r="S269" s="26"/>
      <c r="AF269" s="16"/>
      <c r="AG269" s="14"/>
    </row>
    <row r="270" spans="19:33" x14ac:dyDescent="0.25">
      <c r="S270" s="26"/>
      <c r="AF270" s="16"/>
      <c r="AG270" s="14"/>
    </row>
    <row r="271" spans="19:33" x14ac:dyDescent="0.25">
      <c r="S271" s="26"/>
      <c r="AF271" s="16"/>
      <c r="AG271" s="14"/>
    </row>
    <row r="272" spans="19:33" x14ac:dyDescent="0.25">
      <c r="S272" s="26"/>
      <c r="AF272" s="16"/>
      <c r="AG272" s="14"/>
    </row>
    <row r="273" spans="19:33" x14ac:dyDescent="0.25">
      <c r="S273" s="26"/>
      <c r="AF273" s="16"/>
      <c r="AG273" s="14"/>
    </row>
    <row r="274" spans="19:33" x14ac:dyDescent="0.25">
      <c r="S274" s="26"/>
      <c r="AF274" s="16"/>
      <c r="AG274" s="14"/>
    </row>
    <row r="275" spans="19:33" x14ac:dyDescent="0.25">
      <c r="S275" s="26"/>
      <c r="AF275" s="16"/>
      <c r="AG275" s="14"/>
    </row>
    <row r="276" spans="19:33" x14ac:dyDescent="0.25">
      <c r="S276" s="26"/>
      <c r="AF276" s="16"/>
      <c r="AG276" s="14"/>
    </row>
    <row r="277" spans="19:33" x14ac:dyDescent="0.25">
      <c r="S277" s="26"/>
      <c r="AF277" s="16"/>
      <c r="AG277" s="14"/>
    </row>
    <row r="278" spans="19:33" x14ac:dyDescent="0.25">
      <c r="S278" s="26"/>
      <c r="AF278" s="16"/>
      <c r="AG278" s="14"/>
    </row>
    <row r="279" spans="19:33" x14ac:dyDescent="0.25">
      <c r="S279" s="26"/>
      <c r="AF279" s="16"/>
      <c r="AG279" s="14"/>
    </row>
    <row r="280" spans="19:33" x14ac:dyDescent="0.25">
      <c r="S280" s="26"/>
      <c r="AF280" s="16"/>
      <c r="AG280" s="14"/>
    </row>
    <row r="281" spans="19:33" x14ac:dyDescent="0.25">
      <c r="S281" s="26"/>
      <c r="AF281" s="16"/>
      <c r="AG281" s="14"/>
    </row>
    <row r="282" spans="19:33" x14ac:dyDescent="0.25">
      <c r="S282" s="26"/>
      <c r="AF282" s="16"/>
      <c r="AG282" s="14"/>
    </row>
    <row r="283" spans="19:33" x14ac:dyDescent="0.25">
      <c r="S283" s="26"/>
      <c r="AF283" s="16"/>
      <c r="AG283" s="14"/>
    </row>
    <row r="284" spans="19:33" x14ac:dyDescent="0.25">
      <c r="S284" s="26"/>
      <c r="AF284" s="16"/>
      <c r="AG284" s="14"/>
    </row>
    <row r="285" spans="19:33" x14ac:dyDescent="0.25">
      <c r="S285" s="26"/>
      <c r="AF285" s="16"/>
      <c r="AG285" s="14"/>
    </row>
    <row r="286" spans="19:33" x14ac:dyDescent="0.25">
      <c r="S286" s="26"/>
      <c r="AF286" s="16"/>
      <c r="AG286" s="14"/>
    </row>
    <row r="287" spans="19:33" x14ac:dyDescent="0.25">
      <c r="S287" s="26"/>
      <c r="AF287" s="16"/>
      <c r="AG287" s="14"/>
    </row>
    <row r="288" spans="19:33" x14ac:dyDescent="0.25">
      <c r="S288" s="26"/>
      <c r="AF288" s="16"/>
      <c r="AG288" s="14"/>
    </row>
    <row r="289" spans="19:33" x14ac:dyDescent="0.25">
      <c r="S289" s="26"/>
      <c r="AF289" s="16"/>
      <c r="AG289" s="14"/>
    </row>
    <row r="290" spans="19:33" x14ac:dyDescent="0.25">
      <c r="S290" s="26"/>
      <c r="AF290" s="16"/>
      <c r="AG290" s="14"/>
    </row>
    <row r="291" spans="19:33" x14ac:dyDescent="0.25">
      <c r="S291" s="26"/>
      <c r="AF291" s="16"/>
      <c r="AG291" s="14"/>
    </row>
    <row r="292" spans="19:33" x14ac:dyDescent="0.25">
      <c r="S292" s="26"/>
      <c r="AF292" s="16"/>
      <c r="AG292" s="14"/>
    </row>
    <row r="293" spans="19:33" x14ac:dyDescent="0.25">
      <c r="S293" s="26"/>
      <c r="AF293" s="16"/>
      <c r="AG293" s="14"/>
    </row>
    <row r="294" spans="19:33" x14ac:dyDescent="0.25">
      <c r="S294" s="26"/>
      <c r="AF294" s="16"/>
      <c r="AG294" s="14"/>
    </row>
    <row r="295" spans="19:33" x14ac:dyDescent="0.25">
      <c r="S295" s="26"/>
      <c r="AF295" s="16"/>
      <c r="AG295" s="14"/>
    </row>
    <row r="296" spans="19:33" x14ac:dyDescent="0.25">
      <c r="S296" s="26"/>
      <c r="AF296" s="16"/>
      <c r="AG296" s="14"/>
    </row>
    <row r="297" spans="19:33" x14ac:dyDescent="0.25">
      <c r="S297" s="26"/>
      <c r="AF297" s="16"/>
      <c r="AG297" s="14"/>
    </row>
    <row r="298" spans="19:33" x14ac:dyDescent="0.25">
      <c r="S298" s="26"/>
      <c r="AF298" s="16"/>
      <c r="AG298" s="14"/>
    </row>
    <row r="299" spans="19:33" x14ac:dyDescent="0.25">
      <c r="S299" s="26"/>
      <c r="AF299" s="16"/>
      <c r="AG299" s="14"/>
    </row>
    <row r="300" spans="19:33" x14ac:dyDescent="0.25">
      <c r="S300" s="26"/>
      <c r="AF300" s="16"/>
      <c r="AG300" s="14"/>
    </row>
    <row r="301" spans="19:33" x14ac:dyDescent="0.25">
      <c r="AF301" s="16"/>
      <c r="AG301" s="14"/>
    </row>
    <row r="302" spans="19:33" x14ac:dyDescent="0.25">
      <c r="AF302" s="16"/>
      <c r="AG302" s="14"/>
    </row>
    <row r="303" spans="19:33" x14ac:dyDescent="0.25">
      <c r="AF303" s="16"/>
      <c r="AG303" s="14"/>
    </row>
    <row r="304" spans="19:33" x14ac:dyDescent="0.25">
      <c r="AF304" s="16"/>
      <c r="AG304" s="14"/>
    </row>
    <row r="305" spans="32:33" x14ac:dyDescent="0.25">
      <c r="AF305" s="16"/>
      <c r="AG305" s="14"/>
    </row>
    <row r="306" spans="32:33" x14ac:dyDescent="0.25">
      <c r="AF306" s="16"/>
      <c r="AG306" s="14"/>
    </row>
    <row r="307" spans="32:33" x14ac:dyDescent="0.25">
      <c r="AF307" s="16"/>
      <c r="AG307" s="14"/>
    </row>
    <row r="308" spans="32:33" x14ac:dyDescent="0.25">
      <c r="AF308" s="16"/>
      <c r="AG308" s="14"/>
    </row>
    <row r="309" spans="32:33" x14ac:dyDescent="0.25">
      <c r="AF309" s="16"/>
      <c r="AG309" s="14"/>
    </row>
    <row r="310" spans="32:33" x14ac:dyDescent="0.25">
      <c r="AF310" s="16"/>
      <c r="AG310" s="14"/>
    </row>
    <row r="311" spans="32:33" x14ac:dyDescent="0.25">
      <c r="AF311" s="16"/>
      <c r="AG311" s="14"/>
    </row>
    <row r="312" spans="32:33" x14ac:dyDescent="0.25">
      <c r="AF312" s="16"/>
      <c r="AG312" s="14"/>
    </row>
    <row r="313" spans="32:33" x14ac:dyDescent="0.25">
      <c r="AF313" s="16"/>
      <c r="AG313" s="14"/>
    </row>
    <row r="314" spans="32:33" x14ac:dyDescent="0.25">
      <c r="AF314" s="16"/>
      <c r="AG314" s="14"/>
    </row>
    <row r="315" spans="32:33" x14ac:dyDescent="0.25">
      <c r="AF315" s="16"/>
      <c r="AG315" s="14"/>
    </row>
    <row r="316" spans="32:33" x14ac:dyDescent="0.25">
      <c r="AF316" s="16"/>
      <c r="AG316" s="14"/>
    </row>
    <row r="317" spans="32:33" x14ac:dyDescent="0.25">
      <c r="AF317" s="16"/>
      <c r="AG317" s="14"/>
    </row>
    <row r="318" spans="32:33" x14ac:dyDescent="0.25">
      <c r="AF318" s="16"/>
      <c r="AG318" s="14"/>
    </row>
    <row r="319" spans="32:33" x14ac:dyDescent="0.25">
      <c r="AF319" s="16"/>
      <c r="AG319" s="14"/>
    </row>
    <row r="320" spans="32:33" x14ac:dyDescent="0.25">
      <c r="AF320" s="16"/>
      <c r="AG320" s="14"/>
    </row>
    <row r="321" spans="32:33" x14ac:dyDescent="0.25">
      <c r="AF321" s="16"/>
      <c r="AG321" s="14"/>
    </row>
    <row r="322" spans="32:33" x14ac:dyDescent="0.25">
      <c r="AF322" s="16"/>
      <c r="AG322" s="14"/>
    </row>
    <row r="323" spans="32:33" x14ac:dyDescent="0.25">
      <c r="AF323" s="16"/>
      <c r="AG323" s="14"/>
    </row>
    <row r="324" spans="32:33" x14ac:dyDescent="0.25">
      <c r="AF324" s="16"/>
      <c r="AG324" s="14"/>
    </row>
    <row r="325" spans="32:33" x14ac:dyDescent="0.25">
      <c r="AF325" s="16"/>
      <c r="AG325" s="14"/>
    </row>
    <row r="326" spans="32:33" x14ac:dyDescent="0.25">
      <c r="AF326" s="16"/>
      <c r="AG326" s="14"/>
    </row>
    <row r="327" spans="32:33" x14ac:dyDescent="0.25">
      <c r="AF327" s="16"/>
      <c r="AG327" s="14"/>
    </row>
    <row r="328" spans="32:33" x14ac:dyDescent="0.25">
      <c r="AF328" s="16"/>
      <c r="AG328" s="14"/>
    </row>
    <row r="329" spans="32:33" x14ac:dyDescent="0.25">
      <c r="AF329" s="16"/>
      <c r="AG329" s="14"/>
    </row>
    <row r="330" spans="32:33" x14ac:dyDescent="0.25">
      <c r="AF330" s="16"/>
      <c r="AG330" s="14"/>
    </row>
    <row r="331" spans="32:33" x14ac:dyDescent="0.25">
      <c r="AF331" s="16"/>
      <c r="AG331" s="14"/>
    </row>
    <row r="332" spans="32:33" x14ac:dyDescent="0.25">
      <c r="AF332" s="16"/>
      <c r="AG332" s="14"/>
    </row>
    <row r="333" spans="32:33" x14ac:dyDescent="0.25">
      <c r="AF333" s="16"/>
      <c r="AG333" s="14"/>
    </row>
    <row r="334" spans="32:33" x14ac:dyDescent="0.25">
      <c r="AF334" s="16"/>
      <c r="AG334" s="14"/>
    </row>
    <row r="335" spans="32:33" x14ac:dyDescent="0.25">
      <c r="AF335" s="16"/>
      <c r="AG335" s="14"/>
    </row>
    <row r="336" spans="32:33" x14ac:dyDescent="0.25">
      <c r="AF336" s="16"/>
      <c r="AG336" s="14"/>
    </row>
    <row r="337" spans="32:33" x14ac:dyDescent="0.25">
      <c r="AF337" s="16"/>
      <c r="AG337" s="14"/>
    </row>
    <row r="338" spans="32:33" x14ac:dyDescent="0.25">
      <c r="AF338" s="16"/>
      <c r="AG338" s="14"/>
    </row>
    <row r="339" spans="32:33" x14ac:dyDescent="0.25">
      <c r="AF339" s="16"/>
      <c r="AG339" s="14"/>
    </row>
    <row r="340" spans="32:33" x14ac:dyDescent="0.25">
      <c r="AF340" s="16"/>
      <c r="AG340" s="14"/>
    </row>
    <row r="341" spans="32:33" x14ac:dyDescent="0.25">
      <c r="AF341" s="16"/>
      <c r="AG341" s="14"/>
    </row>
    <row r="342" spans="32:33" x14ac:dyDescent="0.25">
      <c r="AF342" s="16"/>
      <c r="AG342" s="14"/>
    </row>
    <row r="343" spans="32:33" x14ac:dyDescent="0.25">
      <c r="AF343" s="16"/>
      <c r="AG343" s="14"/>
    </row>
    <row r="344" spans="32:33" x14ac:dyDescent="0.25">
      <c r="AF344" s="16"/>
      <c r="AG344" s="14"/>
    </row>
    <row r="345" spans="32:33" x14ac:dyDescent="0.25">
      <c r="AF345" s="16"/>
      <c r="AG345" s="14"/>
    </row>
    <row r="346" spans="32:33" x14ac:dyDescent="0.25">
      <c r="AF346" s="16"/>
      <c r="AG346" s="14"/>
    </row>
    <row r="347" spans="32:33" x14ac:dyDescent="0.25">
      <c r="AF347" s="16"/>
      <c r="AG347" s="14"/>
    </row>
    <row r="348" spans="32:33" x14ac:dyDescent="0.25">
      <c r="AF348" s="16"/>
      <c r="AG348" s="14"/>
    </row>
    <row r="349" spans="32:33" x14ac:dyDescent="0.25">
      <c r="AF349" s="16"/>
      <c r="AG349" s="14"/>
    </row>
    <row r="350" spans="32:33" x14ac:dyDescent="0.25">
      <c r="AF350" s="16"/>
      <c r="AG350" s="14"/>
    </row>
    <row r="351" spans="32:33" x14ac:dyDescent="0.25">
      <c r="AF351" s="16"/>
      <c r="AG351" s="14"/>
    </row>
    <row r="352" spans="32:33" x14ac:dyDescent="0.25">
      <c r="AF352" s="16"/>
      <c r="AG352" s="14"/>
    </row>
    <row r="353" spans="32:33" x14ac:dyDescent="0.25">
      <c r="AF353" s="16"/>
      <c r="AG353" s="14"/>
    </row>
    <row r="354" spans="32:33" x14ac:dyDescent="0.25">
      <c r="AF354" s="16"/>
      <c r="AG354" s="14"/>
    </row>
    <row r="355" spans="32:33" x14ac:dyDescent="0.25">
      <c r="AF355" s="16"/>
      <c r="AG355" s="14"/>
    </row>
    <row r="356" spans="32:33" x14ac:dyDescent="0.25">
      <c r="AF356" s="16"/>
      <c r="AG356" s="14"/>
    </row>
    <row r="357" spans="32:33" x14ac:dyDescent="0.25">
      <c r="AF357" s="16"/>
      <c r="AG357" s="14"/>
    </row>
    <row r="358" spans="32:33" x14ac:dyDescent="0.25">
      <c r="AF358" s="16"/>
      <c r="AG358" s="14"/>
    </row>
    <row r="359" spans="32:33" x14ac:dyDescent="0.25">
      <c r="AF359" s="16"/>
      <c r="AG359" s="14"/>
    </row>
    <row r="360" spans="32:33" x14ac:dyDescent="0.25">
      <c r="AF360" s="16"/>
      <c r="AG360" s="14"/>
    </row>
    <row r="361" spans="32:33" x14ac:dyDescent="0.25">
      <c r="AF361" s="16"/>
      <c r="AG361" s="14"/>
    </row>
    <row r="362" spans="32:33" x14ac:dyDescent="0.25">
      <c r="AF362" s="16"/>
      <c r="AG362" s="14"/>
    </row>
    <row r="363" spans="32:33" x14ac:dyDescent="0.25">
      <c r="AF363" s="16"/>
      <c r="AG363" s="14"/>
    </row>
    <row r="364" spans="32:33" x14ac:dyDescent="0.25">
      <c r="AF364" s="16"/>
      <c r="AG364" s="14"/>
    </row>
    <row r="365" spans="32:33" x14ac:dyDescent="0.25">
      <c r="AF365" s="16"/>
      <c r="AG365" s="14"/>
    </row>
    <row r="366" spans="32:33" x14ac:dyDescent="0.25">
      <c r="AF366" s="16"/>
      <c r="AG366" s="14"/>
    </row>
    <row r="367" spans="32:33" x14ac:dyDescent="0.25">
      <c r="AF367" s="16"/>
      <c r="AG367" s="14"/>
    </row>
    <row r="368" spans="32:33" x14ac:dyDescent="0.25">
      <c r="AF368" s="16"/>
      <c r="AG368" s="14"/>
    </row>
    <row r="369" spans="32:33" x14ac:dyDescent="0.25">
      <c r="AF369" s="16"/>
      <c r="AG369" s="14"/>
    </row>
    <row r="370" spans="32:33" x14ac:dyDescent="0.25">
      <c r="AF370" s="16"/>
      <c r="AG370" s="14"/>
    </row>
    <row r="371" spans="32:33" x14ac:dyDescent="0.25">
      <c r="AF371" s="16"/>
      <c r="AG371" s="14"/>
    </row>
    <row r="372" spans="32:33" x14ac:dyDescent="0.25">
      <c r="AF372" s="16"/>
      <c r="AG372" s="14"/>
    </row>
    <row r="373" spans="32:33" x14ac:dyDescent="0.25">
      <c r="AF373" s="16"/>
      <c r="AG373" s="14"/>
    </row>
    <row r="374" spans="32:33" x14ac:dyDescent="0.25">
      <c r="AF374" s="16"/>
      <c r="AG374" s="14"/>
    </row>
    <row r="375" spans="32:33" x14ac:dyDescent="0.25">
      <c r="AF375" s="16"/>
      <c r="AG375" s="14"/>
    </row>
    <row r="376" spans="32:33" x14ac:dyDescent="0.25">
      <c r="AF376" s="16"/>
      <c r="AG376" s="14"/>
    </row>
    <row r="377" spans="32:33" x14ac:dyDescent="0.25">
      <c r="AF377" s="16"/>
      <c r="AG377" s="14"/>
    </row>
    <row r="378" spans="32:33" x14ac:dyDescent="0.25">
      <c r="AF378" s="16"/>
      <c r="AG378" s="14"/>
    </row>
    <row r="379" spans="32:33" x14ac:dyDescent="0.25">
      <c r="AF379" s="16"/>
      <c r="AG379" s="14"/>
    </row>
    <row r="380" spans="32:33" x14ac:dyDescent="0.25">
      <c r="AF380" s="16"/>
      <c r="AG380" s="14"/>
    </row>
    <row r="381" spans="32:33" x14ac:dyDescent="0.25">
      <c r="AF381" s="16"/>
      <c r="AG381" s="14"/>
    </row>
    <row r="382" spans="32:33" x14ac:dyDescent="0.25">
      <c r="AF382" s="16"/>
      <c r="AG382" s="14"/>
    </row>
    <row r="383" spans="32:33" x14ac:dyDescent="0.25">
      <c r="AF383" s="16"/>
      <c r="AG383" s="14"/>
    </row>
    <row r="384" spans="32:33" x14ac:dyDescent="0.25">
      <c r="AF384" s="16"/>
      <c r="AG384" s="14"/>
    </row>
    <row r="385" spans="32:33" x14ac:dyDescent="0.25">
      <c r="AF385" s="16"/>
      <c r="AG385" s="14"/>
    </row>
    <row r="386" spans="32:33" x14ac:dyDescent="0.25">
      <c r="AF386" s="16"/>
      <c r="AG386" s="14"/>
    </row>
    <row r="387" spans="32:33" x14ac:dyDescent="0.25">
      <c r="AF387" s="16"/>
      <c r="AG387" s="14"/>
    </row>
    <row r="388" spans="32:33" x14ac:dyDescent="0.25">
      <c r="AF388" s="16"/>
      <c r="AG388" s="14"/>
    </row>
    <row r="389" spans="32:33" x14ac:dyDescent="0.25">
      <c r="AF389" s="16"/>
      <c r="AG389" s="14"/>
    </row>
    <row r="390" spans="32:33" x14ac:dyDescent="0.25">
      <c r="AF390" s="16"/>
      <c r="AG390" s="14"/>
    </row>
    <row r="391" spans="32:33" x14ac:dyDescent="0.25">
      <c r="AF391" s="16"/>
      <c r="AG391" s="14"/>
    </row>
    <row r="392" spans="32:33" x14ac:dyDescent="0.25">
      <c r="AF392" s="16"/>
      <c r="AG392" s="14"/>
    </row>
    <row r="393" spans="32:33" x14ac:dyDescent="0.25">
      <c r="AF393" s="16"/>
      <c r="AG393" s="14"/>
    </row>
    <row r="394" spans="32:33" x14ac:dyDescent="0.25">
      <c r="AF394" s="16"/>
      <c r="AG394" s="14"/>
    </row>
    <row r="395" spans="32:33" x14ac:dyDescent="0.25">
      <c r="AF395" s="16"/>
      <c r="AG395" s="14"/>
    </row>
    <row r="396" spans="32:33" x14ac:dyDescent="0.25">
      <c r="AF396" s="16"/>
      <c r="AG396" s="14"/>
    </row>
    <row r="397" spans="32:33" x14ac:dyDescent="0.25">
      <c r="AF397" s="16"/>
      <c r="AG397" s="14"/>
    </row>
    <row r="398" spans="32:33" x14ac:dyDescent="0.25">
      <c r="AF398" s="16"/>
      <c r="AG398" s="14"/>
    </row>
    <row r="399" spans="32:33" x14ac:dyDescent="0.25">
      <c r="AF399" s="16"/>
      <c r="AG399" s="14"/>
    </row>
    <row r="400" spans="32:33" x14ac:dyDescent="0.25">
      <c r="AF400" s="16"/>
      <c r="AG400" s="14"/>
    </row>
    <row r="401" spans="32:33" x14ac:dyDescent="0.25">
      <c r="AF401" s="16"/>
      <c r="AG401" s="14"/>
    </row>
    <row r="402" spans="32:33" x14ac:dyDescent="0.25">
      <c r="AF402" s="16"/>
      <c r="AG402" s="14"/>
    </row>
    <row r="403" spans="32:33" x14ac:dyDescent="0.25">
      <c r="AF403" s="16"/>
      <c r="AG403" s="14"/>
    </row>
    <row r="404" spans="32:33" x14ac:dyDescent="0.25">
      <c r="AF404" s="16"/>
      <c r="AG404" s="14"/>
    </row>
    <row r="405" spans="32:33" x14ac:dyDescent="0.25">
      <c r="AF405" s="16"/>
      <c r="AG405" s="14"/>
    </row>
    <row r="406" spans="32:33" x14ac:dyDescent="0.25">
      <c r="AF406" s="16"/>
      <c r="AG406" s="14"/>
    </row>
    <row r="407" spans="32:33" x14ac:dyDescent="0.25">
      <c r="AF407" s="16"/>
      <c r="AG407" s="14"/>
    </row>
    <row r="408" spans="32:33" x14ac:dyDescent="0.25">
      <c r="AF408" s="16"/>
      <c r="AG408" s="14"/>
    </row>
    <row r="409" spans="32:33" x14ac:dyDescent="0.25">
      <c r="AF409" s="16"/>
      <c r="AG409" s="14"/>
    </row>
    <row r="410" spans="32:33" x14ac:dyDescent="0.25">
      <c r="AF410" s="16"/>
      <c r="AG410" s="14"/>
    </row>
    <row r="411" spans="32:33" x14ac:dyDescent="0.25">
      <c r="AF411" s="16"/>
      <c r="AG411" s="14"/>
    </row>
    <row r="412" spans="32:33" x14ac:dyDescent="0.25">
      <c r="AF412" s="16"/>
      <c r="AG412" s="14"/>
    </row>
    <row r="413" spans="32:33" x14ac:dyDescent="0.25">
      <c r="AF413" s="16"/>
      <c r="AG413" s="14"/>
    </row>
    <row r="414" spans="32:33" x14ac:dyDescent="0.25">
      <c r="AF414" s="16"/>
      <c r="AG414" s="14"/>
    </row>
    <row r="415" spans="32:33" x14ac:dyDescent="0.25">
      <c r="AF415" s="16"/>
      <c r="AG415" s="14"/>
    </row>
    <row r="416" spans="32:33" x14ac:dyDescent="0.25">
      <c r="AF416" s="16"/>
      <c r="AG416" s="14"/>
    </row>
    <row r="417" spans="32:33" x14ac:dyDescent="0.25">
      <c r="AF417" s="16"/>
      <c r="AG417" s="14"/>
    </row>
    <row r="418" spans="32:33" x14ac:dyDescent="0.25">
      <c r="AF418" s="16"/>
      <c r="AG418" s="14"/>
    </row>
    <row r="419" spans="32:33" x14ac:dyDescent="0.25">
      <c r="AF419" s="16"/>
      <c r="AG419" s="14"/>
    </row>
    <row r="420" spans="32:33" x14ac:dyDescent="0.25">
      <c r="AF420" s="16"/>
      <c r="AG420" s="14"/>
    </row>
    <row r="421" spans="32:33" x14ac:dyDescent="0.25">
      <c r="AF421" s="16"/>
      <c r="AG421" s="14"/>
    </row>
    <row r="422" spans="32:33" x14ac:dyDescent="0.25">
      <c r="AF422" s="16"/>
      <c r="AG422" s="14"/>
    </row>
    <row r="423" spans="32:33" x14ac:dyDescent="0.25">
      <c r="AF423" s="16"/>
      <c r="AG423" s="14"/>
    </row>
    <row r="424" spans="32:33" x14ac:dyDescent="0.25">
      <c r="AF424" s="16"/>
      <c r="AG424" s="14"/>
    </row>
    <row r="425" spans="32:33" x14ac:dyDescent="0.25">
      <c r="AF425" s="16"/>
      <c r="AG425" s="14"/>
    </row>
    <row r="426" spans="32:33" x14ac:dyDescent="0.25">
      <c r="AF426" s="16"/>
      <c r="AG426" s="14"/>
    </row>
    <row r="427" spans="32:33" x14ac:dyDescent="0.25">
      <c r="AF427" s="16"/>
      <c r="AG427" s="14"/>
    </row>
    <row r="428" spans="32:33" x14ac:dyDescent="0.25">
      <c r="AF428" s="16"/>
      <c r="AG428" s="14"/>
    </row>
    <row r="429" spans="32:33" x14ac:dyDescent="0.25">
      <c r="AF429" s="16"/>
      <c r="AG429" s="14"/>
    </row>
    <row r="430" spans="32:33" x14ac:dyDescent="0.25">
      <c r="AF430" s="16"/>
      <c r="AG430" s="14"/>
    </row>
    <row r="431" spans="32:33" x14ac:dyDescent="0.25">
      <c r="AF431" s="16"/>
      <c r="AG431" s="14"/>
    </row>
    <row r="432" spans="32:33" x14ac:dyDescent="0.25">
      <c r="AF432" s="16"/>
      <c r="AG432" s="14"/>
    </row>
    <row r="433" spans="32:33" x14ac:dyDescent="0.25">
      <c r="AF433" s="16"/>
      <c r="AG433" s="14"/>
    </row>
    <row r="434" spans="32:33" x14ac:dyDescent="0.25">
      <c r="AF434" s="16"/>
      <c r="AG434" s="14"/>
    </row>
    <row r="435" spans="32:33" x14ac:dyDescent="0.25">
      <c r="AF435" s="16"/>
      <c r="AG435" s="14"/>
    </row>
    <row r="436" spans="32:33" x14ac:dyDescent="0.25">
      <c r="AF436" s="16"/>
      <c r="AG436" s="14"/>
    </row>
    <row r="437" spans="32:33" x14ac:dyDescent="0.25">
      <c r="AF437" s="16"/>
      <c r="AG437" s="14"/>
    </row>
    <row r="438" spans="32:33" x14ac:dyDescent="0.25">
      <c r="AF438" s="16"/>
      <c r="AG438" s="14"/>
    </row>
    <row r="439" spans="32:33" x14ac:dyDescent="0.25">
      <c r="AF439" s="16"/>
      <c r="AG439" s="14"/>
    </row>
    <row r="440" spans="32:33" x14ac:dyDescent="0.25">
      <c r="AF440" s="16"/>
      <c r="AG440" s="14"/>
    </row>
    <row r="441" spans="32:33" x14ac:dyDescent="0.25">
      <c r="AF441" s="16"/>
      <c r="AG441" s="14"/>
    </row>
    <row r="442" spans="32:33" x14ac:dyDescent="0.25">
      <c r="AF442" s="16"/>
      <c r="AG442" s="14"/>
    </row>
    <row r="443" spans="32:33" x14ac:dyDescent="0.25">
      <c r="AF443" s="16"/>
      <c r="AG443" s="14"/>
    </row>
    <row r="444" spans="32:33" x14ac:dyDescent="0.25">
      <c r="AF444" s="16"/>
      <c r="AG444" s="14"/>
    </row>
    <row r="445" spans="32:33" x14ac:dyDescent="0.25">
      <c r="AF445" s="16"/>
      <c r="AG445" s="14"/>
    </row>
    <row r="446" spans="32:33" x14ac:dyDescent="0.25">
      <c r="AF446" s="16"/>
      <c r="AG446" s="14"/>
    </row>
    <row r="447" spans="32:33" x14ac:dyDescent="0.25">
      <c r="AF447" s="16"/>
      <c r="AG447" s="14"/>
    </row>
    <row r="448" spans="32:33" x14ac:dyDescent="0.25">
      <c r="AF448" s="16"/>
      <c r="AG448" s="14"/>
    </row>
    <row r="449" spans="32:33" x14ac:dyDescent="0.25">
      <c r="AF449" s="16"/>
      <c r="AG449" s="14"/>
    </row>
    <row r="450" spans="32:33" x14ac:dyDescent="0.25">
      <c r="AF450" s="16"/>
      <c r="AG450" s="14"/>
    </row>
    <row r="451" spans="32:33" x14ac:dyDescent="0.25">
      <c r="AF451" s="16"/>
      <c r="AG451" s="14"/>
    </row>
    <row r="452" spans="32:33" x14ac:dyDescent="0.25">
      <c r="AF452" s="16"/>
      <c r="AG452" s="14"/>
    </row>
    <row r="453" spans="32:33" x14ac:dyDescent="0.25">
      <c r="AF453" s="16"/>
      <c r="AG453" s="14"/>
    </row>
    <row r="454" spans="32:33" x14ac:dyDescent="0.25">
      <c r="AF454" s="16"/>
      <c r="AG454" s="14"/>
    </row>
    <row r="455" spans="32:33" x14ac:dyDescent="0.25">
      <c r="AF455" s="16"/>
      <c r="AG455" s="14"/>
    </row>
    <row r="456" spans="32:33" x14ac:dyDescent="0.25">
      <c r="AF456" s="16"/>
      <c r="AG456" s="14"/>
    </row>
    <row r="457" spans="32:33" x14ac:dyDescent="0.25">
      <c r="AF457" s="16"/>
      <c r="AG457" s="14"/>
    </row>
    <row r="458" spans="32:33" x14ac:dyDescent="0.25">
      <c r="AF458" s="16"/>
      <c r="AG458" s="14"/>
    </row>
    <row r="459" spans="32:33" x14ac:dyDescent="0.25">
      <c r="AF459" s="16"/>
      <c r="AG459" s="14"/>
    </row>
    <row r="460" spans="32:33" x14ac:dyDescent="0.25">
      <c r="AF460" s="16"/>
      <c r="AG460" s="14"/>
    </row>
    <row r="461" spans="32:33" x14ac:dyDescent="0.25">
      <c r="AF461" s="16"/>
      <c r="AG461" s="14"/>
    </row>
    <row r="462" spans="32:33" x14ac:dyDescent="0.25">
      <c r="AF462" s="16"/>
      <c r="AG462" s="14"/>
    </row>
    <row r="463" spans="32:33" x14ac:dyDescent="0.25">
      <c r="AF463" s="16"/>
      <c r="AG463" s="14"/>
    </row>
    <row r="464" spans="32:33" x14ac:dyDescent="0.25">
      <c r="AF464" s="16"/>
      <c r="AG464" s="14"/>
    </row>
    <row r="465" spans="32:33" x14ac:dyDescent="0.25">
      <c r="AF465" s="16"/>
      <c r="AG465" s="14"/>
    </row>
    <row r="466" spans="32:33" x14ac:dyDescent="0.25">
      <c r="AF466" s="16"/>
      <c r="AG466" s="14"/>
    </row>
    <row r="467" spans="32:33" x14ac:dyDescent="0.25">
      <c r="AF467" s="16"/>
      <c r="AG467" s="14"/>
    </row>
    <row r="468" spans="32:33" x14ac:dyDescent="0.25">
      <c r="AF468" s="16"/>
      <c r="AG468" s="14"/>
    </row>
    <row r="469" spans="32:33" x14ac:dyDescent="0.25">
      <c r="AF469" s="16"/>
      <c r="AG469" s="14"/>
    </row>
    <row r="470" spans="32:33" x14ac:dyDescent="0.25">
      <c r="AF470" s="16"/>
      <c r="AG470" s="14"/>
    </row>
    <row r="471" spans="32:33" x14ac:dyDescent="0.25">
      <c r="AF471" s="16"/>
      <c r="AG471" s="14"/>
    </row>
    <row r="472" spans="32:33" x14ac:dyDescent="0.25">
      <c r="AF472" s="16"/>
      <c r="AG472" s="14"/>
    </row>
    <row r="473" spans="32:33" x14ac:dyDescent="0.25">
      <c r="AF473" s="16"/>
      <c r="AG473" s="14"/>
    </row>
    <row r="474" spans="32:33" x14ac:dyDescent="0.25">
      <c r="AF474" s="16"/>
      <c r="AG474" s="14"/>
    </row>
    <row r="475" spans="32:33" x14ac:dyDescent="0.25">
      <c r="AF475" s="16"/>
      <c r="AG475" s="14"/>
    </row>
    <row r="476" spans="32:33" x14ac:dyDescent="0.25">
      <c r="AF476" s="16"/>
      <c r="AG476" s="14"/>
    </row>
    <row r="477" spans="32:33" x14ac:dyDescent="0.25">
      <c r="AF477" s="16"/>
      <c r="AG477" s="14"/>
    </row>
    <row r="478" spans="32:33" x14ac:dyDescent="0.25">
      <c r="AF478" s="16"/>
      <c r="AG478" s="14"/>
    </row>
    <row r="479" spans="32:33" x14ac:dyDescent="0.25">
      <c r="AF479" s="16"/>
      <c r="AG479" s="14"/>
    </row>
    <row r="480" spans="32:33" x14ac:dyDescent="0.25">
      <c r="AF480" s="16"/>
      <c r="AG480" s="14"/>
    </row>
    <row r="481" spans="32:33" x14ac:dyDescent="0.25">
      <c r="AF481" s="16"/>
      <c r="AG481" s="14"/>
    </row>
    <row r="482" spans="32:33" x14ac:dyDescent="0.25">
      <c r="AF482" s="16"/>
      <c r="AG482" s="14"/>
    </row>
    <row r="483" spans="32:33" x14ac:dyDescent="0.25">
      <c r="AF483" s="16"/>
      <c r="AG483" s="14"/>
    </row>
    <row r="484" spans="32:33" x14ac:dyDescent="0.25">
      <c r="AF484" s="16"/>
      <c r="AG484" s="14"/>
    </row>
    <row r="485" spans="32:33" x14ac:dyDescent="0.25">
      <c r="AF485" s="16"/>
      <c r="AG485" s="14"/>
    </row>
    <row r="486" spans="32:33" x14ac:dyDescent="0.25">
      <c r="AF486" s="16"/>
      <c r="AG486" s="14"/>
    </row>
    <row r="487" spans="32:33" x14ac:dyDescent="0.25">
      <c r="AF487" s="16"/>
      <c r="AG487" s="14"/>
    </row>
    <row r="488" spans="32:33" x14ac:dyDescent="0.25">
      <c r="AF488" s="16"/>
      <c r="AG488" s="14"/>
    </row>
    <row r="489" spans="32:33" x14ac:dyDescent="0.25">
      <c r="AF489" s="16"/>
      <c r="AG489" s="14"/>
    </row>
    <row r="490" spans="32:33" x14ac:dyDescent="0.25">
      <c r="AF490" s="16"/>
      <c r="AG490" s="14"/>
    </row>
    <row r="491" spans="32:33" x14ac:dyDescent="0.25">
      <c r="AF491" s="16"/>
      <c r="AG491" s="14"/>
    </row>
    <row r="492" spans="32:33" x14ac:dyDescent="0.25">
      <c r="AF492" s="16"/>
      <c r="AG492" s="14"/>
    </row>
    <row r="493" spans="32:33" x14ac:dyDescent="0.25">
      <c r="AF493" s="16"/>
      <c r="AG493" s="14"/>
    </row>
    <row r="494" spans="32:33" x14ac:dyDescent="0.25">
      <c r="AF494" s="16"/>
      <c r="AG494" s="14"/>
    </row>
    <row r="495" spans="32:33" x14ac:dyDescent="0.25">
      <c r="AF495" s="16"/>
      <c r="AG495" s="14"/>
    </row>
    <row r="496" spans="32:33" x14ac:dyDescent="0.25">
      <c r="AF496" s="16"/>
      <c r="AG496" s="14"/>
    </row>
    <row r="497" spans="32:33" x14ac:dyDescent="0.25">
      <c r="AF497" s="16"/>
      <c r="AG497" s="14"/>
    </row>
    <row r="498" spans="32:33" x14ac:dyDescent="0.25">
      <c r="AF498" s="16"/>
      <c r="AG498" s="14"/>
    </row>
    <row r="499" spans="32:33" x14ac:dyDescent="0.25">
      <c r="AF499" s="16"/>
      <c r="AG499" s="14"/>
    </row>
    <row r="500" spans="32:33" x14ac:dyDescent="0.25">
      <c r="AF500" s="16"/>
      <c r="AG500" s="14"/>
    </row>
    <row r="501" spans="32:33" x14ac:dyDescent="0.25">
      <c r="AF501" s="16"/>
      <c r="AG501" s="14"/>
    </row>
    <row r="502" spans="32:33" x14ac:dyDescent="0.25">
      <c r="AF502" s="16"/>
      <c r="AG502" s="14"/>
    </row>
    <row r="503" spans="32:33" x14ac:dyDescent="0.25">
      <c r="AF503" s="16"/>
      <c r="AG503" s="14"/>
    </row>
    <row r="504" spans="32:33" x14ac:dyDescent="0.25">
      <c r="AF504" s="16"/>
      <c r="AG504" s="14"/>
    </row>
    <row r="505" spans="32:33" x14ac:dyDescent="0.25">
      <c r="AF505" s="16"/>
      <c r="AG505" s="14"/>
    </row>
    <row r="506" spans="32:33" x14ac:dyDescent="0.25">
      <c r="AF506" s="16"/>
      <c r="AG506" s="14"/>
    </row>
    <row r="507" spans="32:33" x14ac:dyDescent="0.25">
      <c r="AF507" s="16"/>
      <c r="AG507" s="14"/>
    </row>
    <row r="508" spans="32:33" x14ac:dyDescent="0.25">
      <c r="AF508" s="16"/>
      <c r="AG508" s="14"/>
    </row>
    <row r="509" spans="32:33" x14ac:dyDescent="0.25">
      <c r="AF509" s="16"/>
      <c r="AG509" s="14"/>
    </row>
    <row r="510" spans="32:33" x14ac:dyDescent="0.25">
      <c r="AF510" s="16"/>
      <c r="AG510" s="14"/>
    </row>
    <row r="511" spans="32:33" x14ac:dyDescent="0.25">
      <c r="AF511" s="16"/>
      <c r="AG511" s="14"/>
    </row>
    <row r="512" spans="32:33" x14ac:dyDescent="0.25">
      <c r="AF512" s="16"/>
      <c r="AG512" s="14"/>
    </row>
    <row r="513" spans="32:33" x14ac:dyDescent="0.25">
      <c r="AF513" s="16"/>
      <c r="AG513" s="14"/>
    </row>
    <row r="514" spans="32:33" x14ac:dyDescent="0.25">
      <c r="AF514" s="16"/>
      <c r="AG514" s="14"/>
    </row>
    <row r="515" spans="32:33" x14ac:dyDescent="0.25">
      <c r="AF515" s="16"/>
      <c r="AG515" s="14"/>
    </row>
    <row r="516" spans="32:33" x14ac:dyDescent="0.25">
      <c r="AF516" s="16"/>
      <c r="AG516" s="14"/>
    </row>
    <row r="517" spans="32:33" x14ac:dyDescent="0.25">
      <c r="AF517" s="16"/>
      <c r="AG517" s="14"/>
    </row>
    <row r="518" spans="32:33" x14ac:dyDescent="0.25">
      <c r="AF518" s="16"/>
      <c r="AG518" s="14"/>
    </row>
    <row r="519" spans="32:33" x14ac:dyDescent="0.25">
      <c r="AF519" s="16"/>
      <c r="AG519" s="14"/>
    </row>
    <row r="520" spans="32:33" x14ac:dyDescent="0.25">
      <c r="AF520" s="16"/>
      <c r="AG520" s="14"/>
    </row>
    <row r="521" spans="32:33" x14ac:dyDescent="0.25">
      <c r="AF521" s="16"/>
      <c r="AG521" s="14"/>
    </row>
    <row r="522" spans="32:33" x14ac:dyDescent="0.25">
      <c r="AF522" s="16"/>
      <c r="AG522" s="14"/>
    </row>
    <row r="523" spans="32:33" x14ac:dyDescent="0.25">
      <c r="AF523" s="16"/>
      <c r="AG523" s="14"/>
    </row>
    <row r="524" spans="32:33" x14ac:dyDescent="0.25">
      <c r="AF524" s="16"/>
      <c r="AG524" s="14"/>
    </row>
    <row r="525" spans="32:33" x14ac:dyDescent="0.25">
      <c r="AF525" s="16"/>
      <c r="AG525" s="14"/>
    </row>
    <row r="526" spans="32:33" x14ac:dyDescent="0.25">
      <c r="AF526" s="16"/>
      <c r="AG526" s="14"/>
    </row>
    <row r="527" spans="32:33" x14ac:dyDescent="0.25">
      <c r="AF527" s="16"/>
      <c r="AG527" s="14"/>
    </row>
    <row r="528" spans="32:33" x14ac:dyDescent="0.25">
      <c r="AF528" s="16"/>
      <c r="AG528" s="14"/>
    </row>
    <row r="529" spans="32:33" x14ac:dyDescent="0.25">
      <c r="AF529" s="16"/>
      <c r="AG529" s="14"/>
    </row>
    <row r="530" spans="32:33" x14ac:dyDescent="0.25">
      <c r="AF530" s="16"/>
      <c r="AG530" s="14"/>
    </row>
    <row r="531" spans="32:33" x14ac:dyDescent="0.25">
      <c r="AF531" s="16"/>
      <c r="AG531" s="14"/>
    </row>
    <row r="532" spans="32:33" x14ac:dyDescent="0.25">
      <c r="AF532" s="16"/>
      <c r="AG532" s="14"/>
    </row>
    <row r="533" spans="32:33" x14ac:dyDescent="0.25">
      <c r="AF533" s="16"/>
      <c r="AG533" s="14"/>
    </row>
    <row r="534" spans="32:33" x14ac:dyDescent="0.25">
      <c r="AF534" s="16"/>
      <c r="AG534" s="14"/>
    </row>
    <row r="535" spans="32:33" x14ac:dyDescent="0.25">
      <c r="AF535" s="16"/>
      <c r="AG535" s="14"/>
    </row>
    <row r="536" spans="32:33" x14ac:dyDescent="0.25">
      <c r="AF536" s="16"/>
      <c r="AG536" s="14"/>
    </row>
    <row r="537" spans="32:33" x14ac:dyDescent="0.25">
      <c r="AF537" s="16"/>
      <c r="AG537" s="14"/>
    </row>
    <row r="538" spans="32:33" x14ac:dyDescent="0.25">
      <c r="AF538" s="16"/>
      <c r="AG538" s="14"/>
    </row>
    <row r="539" spans="32:33" x14ac:dyDescent="0.25">
      <c r="AF539" s="16"/>
      <c r="AG539" s="14"/>
    </row>
    <row r="540" spans="32:33" x14ac:dyDescent="0.25">
      <c r="AF540" s="16"/>
      <c r="AG540" s="14"/>
    </row>
    <row r="541" spans="32:33" x14ac:dyDescent="0.25">
      <c r="AF541" s="16"/>
      <c r="AG541" s="14"/>
    </row>
    <row r="542" spans="32:33" x14ac:dyDescent="0.25">
      <c r="AF542" s="16"/>
      <c r="AG542" s="14"/>
    </row>
    <row r="543" spans="32:33" x14ac:dyDescent="0.25">
      <c r="AF543" s="16"/>
      <c r="AG543" s="14"/>
    </row>
    <row r="544" spans="32:33" x14ac:dyDescent="0.25">
      <c r="AF544" s="16"/>
      <c r="AG544" s="14"/>
    </row>
    <row r="545" spans="32:33" x14ac:dyDescent="0.25">
      <c r="AF545" s="16"/>
      <c r="AG545" s="14"/>
    </row>
    <row r="546" spans="32:33" x14ac:dyDescent="0.25">
      <c r="AF546" s="16"/>
      <c r="AG546" s="14"/>
    </row>
    <row r="547" spans="32:33" x14ac:dyDescent="0.25">
      <c r="AF547" s="16"/>
      <c r="AG547" s="14"/>
    </row>
    <row r="548" spans="32:33" x14ac:dyDescent="0.25">
      <c r="AF548" s="16"/>
      <c r="AG548" s="14"/>
    </row>
    <row r="549" spans="32:33" x14ac:dyDescent="0.25">
      <c r="AF549" s="16"/>
      <c r="AG549" s="14"/>
    </row>
    <row r="550" spans="32:33" x14ac:dyDescent="0.25">
      <c r="AF550" s="16"/>
      <c r="AG550" s="14"/>
    </row>
    <row r="551" spans="32:33" x14ac:dyDescent="0.25">
      <c r="AF551" s="16"/>
      <c r="AG551" s="14"/>
    </row>
    <row r="552" spans="32:33" x14ac:dyDescent="0.25">
      <c r="AF552" s="16"/>
      <c r="AG552" s="14"/>
    </row>
    <row r="553" spans="32:33" x14ac:dyDescent="0.25">
      <c r="AF553" s="16"/>
      <c r="AG553" s="14"/>
    </row>
    <row r="554" spans="32:33" x14ac:dyDescent="0.25">
      <c r="AF554" s="16"/>
      <c r="AG554" s="14"/>
    </row>
    <row r="555" spans="32:33" x14ac:dyDescent="0.25">
      <c r="AF555" s="16"/>
      <c r="AG555" s="14"/>
    </row>
    <row r="556" spans="32:33" x14ac:dyDescent="0.25">
      <c r="AF556" s="16"/>
      <c r="AG556" s="14"/>
    </row>
    <row r="557" spans="32:33" x14ac:dyDescent="0.25">
      <c r="AF557" s="16"/>
      <c r="AG557" s="14"/>
    </row>
    <row r="558" spans="32:33" x14ac:dyDescent="0.25">
      <c r="AF558" s="16"/>
      <c r="AG558" s="14"/>
    </row>
    <row r="559" spans="32:33" x14ac:dyDescent="0.25">
      <c r="AF559" s="16"/>
      <c r="AG559" s="14"/>
    </row>
    <row r="560" spans="32:33" x14ac:dyDescent="0.25">
      <c r="AF560" s="16"/>
      <c r="AG560" s="14"/>
    </row>
    <row r="561" spans="32:33" x14ac:dyDescent="0.25">
      <c r="AF561" s="16"/>
      <c r="AG561" s="14"/>
    </row>
    <row r="562" spans="32:33" x14ac:dyDescent="0.25">
      <c r="AF562" s="16"/>
      <c r="AG562" s="14"/>
    </row>
    <row r="563" spans="32:33" x14ac:dyDescent="0.25">
      <c r="AF563" s="16"/>
      <c r="AG563" s="14"/>
    </row>
    <row r="564" spans="32:33" x14ac:dyDescent="0.25">
      <c r="AF564" s="16"/>
      <c r="AG564" s="14"/>
    </row>
    <row r="565" spans="32:33" x14ac:dyDescent="0.25">
      <c r="AF565" s="16"/>
      <c r="AG565" s="14"/>
    </row>
    <row r="566" spans="32:33" x14ac:dyDescent="0.25">
      <c r="AF566" s="16"/>
      <c r="AG566" s="14"/>
    </row>
    <row r="567" spans="32:33" x14ac:dyDescent="0.25">
      <c r="AF567" s="16"/>
      <c r="AG567" s="14"/>
    </row>
    <row r="568" spans="32:33" x14ac:dyDescent="0.25">
      <c r="AF568" s="16"/>
      <c r="AG568" s="14"/>
    </row>
    <row r="569" spans="32:33" x14ac:dyDescent="0.25">
      <c r="AF569" s="16"/>
      <c r="AG569" s="14"/>
    </row>
    <row r="570" spans="32:33" x14ac:dyDescent="0.25">
      <c r="AF570" s="16"/>
      <c r="AG570" s="14"/>
    </row>
    <row r="571" spans="32:33" x14ac:dyDescent="0.25">
      <c r="AF571" s="16"/>
      <c r="AG571" s="14"/>
    </row>
    <row r="572" spans="32:33" x14ac:dyDescent="0.25">
      <c r="AF572" s="16"/>
      <c r="AG572" s="14"/>
    </row>
    <row r="573" spans="32:33" x14ac:dyDescent="0.25">
      <c r="AF573" s="16"/>
      <c r="AG573" s="14"/>
    </row>
    <row r="574" spans="32:33" x14ac:dyDescent="0.25">
      <c r="AF574" s="16"/>
      <c r="AG574" s="14"/>
    </row>
    <row r="575" spans="32:33" x14ac:dyDescent="0.25">
      <c r="AF575" s="16"/>
      <c r="AG575" s="14"/>
    </row>
    <row r="576" spans="32:33" x14ac:dyDescent="0.25">
      <c r="AF576" s="16"/>
      <c r="AG576" s="14"/>
    </row>
    <row r="577" spans="32:33" x14ac:dyDescent="0.25">
      <c r="AF577" s="16"/>
      <c r="AG577" s="14"/>
    </row>
    <row r="578" spans="32:33" x14ac:dyDescent="0.25">
      <c r="AF578" s="16"/>
      <c r="AG578" s="14"/>
    </row>
    <row r="579" spans="32:33" x14ac:dyDescent="0.25">
      <c r="AF579" s="16"/>
      <c r="AG579" s="14"/>
    </row>
    <row r="580" spans="32:33" x14ac:dyDescent="0.25">
      <c r="AF580" s="16"/>
      <c r="AG580" s="14"/>
    </row>
    <row r="581" spans="32:33" x14ac:dyDescent="0.25">
      <c r="AF581" s="16"/>
      <c r="AG581" s="14"/>
    </row>
    <row r="582" spans="32:33" x14ac:dyDescent="0.25">
      <c r="AF582" s="16"/>
      <c r="AG582" s="14"/>
    </row>
    <row r="583" spans="32:33" x14ac:dyDescent="0.25">
      <c r="AF583" s="16"/>
      <c r="AG583" s="14"/>
    </row>
    <row r="584" spans="32:33" x14ac:dyDescent="0.25">
      <c r="AF584" s="16"/>
      <c r="AG584" s="14"/>
    </row>
    <row r="585" spans="32:33" x14ac:dyDescent="0.25">
      <c r="AF585" s="16"/>
      <c r="AG585" s="14"/>
    </row>
    <row r="586" spans="32:33" x14ac:dyDescent="0.25">
      <c r="AF586" s="16"/>
      <c r="AG586" s="14"/>
    </row>
    <row r="587" spans="32:33" x14ac:dyDescent="0.25">
      <c r="AF587" s="16"/>
      <c r="AG587" s="14"/>
    </row>
  </sheetData>
  <pageMargins left="0.7" right="0.7" top="0.75" bottom="0.75" header="0.3" footer="0.3"/>
  <pageSetup paperSize="9" orientation="portrait" r:id="rId4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6D0B-0467-4A60-865D-733876214DAF}">
  <dimension ref="A1:M48"/>
  <sheetViews>
    <sheetView workbookViewId="0">
      <selection activeCell="M6" sqref="M6"/>
    </sheetView>
  </sheetViews>
  <sheetFormatPr defaultRowHeight="15" x14ac:dyDescent="0.25"/>
  <cols>
    <col min="1" max="1" width="10" bestFit="1" customWidth="1"/>
    <col min="2" max="2" width="12" bestFit="1" customWidth="1"/>
    <col min="3" max="4" width="14.7109375" bestFit="1" customWidth="1"/>
    <col min="5" max="5" width="14.85546875" bestFit="1" customWidth="1"/>
    <col min="6" max="6" width="36.42578125" bestFit="1" customWidth="1"/>
    <col min="7" max="7" width="8.5703125" style="27" bestFit="1" customWidth="1"/>
    <col min="8" max="8" width="10.85546875" style="27" customWidth="1"/>
    <col min="9" max="9" width="17.42578125" bestFit="1" customWidth="1"/>
    <col min="10" max="10" width="13.140625" bestFit="1" customWidth="1"/>
    <col min="11" max="11" width="16.7109375" bestFit="1" customWidth="1"/>
    <col min="12" max="13" width="12.42578125" bestFit="1" customWidth="1"/>
  </cols>
  <sheetData>
    <row r="1" spans="1:13" x14ac:dyDescent="0.25">
      <c r="A1" t="s">
        <v>1</v>
      </c>
      <c r="B1" t="s">
        <v>2</v>
      </c>
      <c r="C1" t="s">
        <v>7</v>
      </c>
      <c r="D1" t="s">
        <v>2101</v>
      </c>
      <c r="E1" t="s">
        <v>2102</v>
      </c>
      <c r="F1" t="s">
        <v>0</v>
      </c>
      <c r="G1" s="27" t="s">
        <v>2072</v>
      </c>
      <c r="J1" s="15" t="s">
        <v>1085</v>
      </c>
      <c r="K1" t="s">
        <v>2104</v>
      </c>
      <c r="L1" t="s">
        <v>2105</v>
      </c>
      <c r="M1" t="s">
        <v>2106</v>
      </c>
    </row>
    <row r="2" spans="1:13" x14ac:dyDescent="0.25">
      <c r="A2" s="14" t="s">
        <v>812</v>
      </c>
      <c r="B2">
        <v>1556335025556</v>
      </c>
      <c r="C2" s="14" t="s">
        <v>4467</v>
      </c>
      <c r="D2">
        <v>132</v>
      </c>
      <c r="E2" s="14" t="s">
        <v>2100</v>
      </c>
      <c r="F2" s="14" t="s">
        <v>2103</v>
      </c>
      <c r="G2" s="14">
        <v>9</v>
      </c>
      <c r="H2" s="14"/>
      <c r="J2" s="16">
        <v>7</v>
      </c>
      <c r="K2" s="14">
        <v>1</v>
      </c>
      <c r="L2" s="26">
        <v>5.2631578947368418E-2</v>
      </c>
      <c r="M2" s="26">
        <v>5.2631578947368418E-2</v>
      </c>
    </row>
    <row r="3" spans="1:13" x14ac:dyDescent="0.25">
      <c r="A3" s="14" t="s">
        <v>353</v>
      </c>
      <c r="B3">
        <v>1556336002396</v>
      </c>
      <c r="C3" s="14" t="s">
        <v>4671</v>
      </c>
      <c r="D3">
        <v>132</v>
      </c>
      <c r="E3" s="14" t="s">
        <v>2100</v>
      </c>
      <c r="F3" s="14" t="s">
        <v>2103</v>
      </c>
      <c r="G3" s="14">
        <v>25</v>
      </c>
      <c r="H3" s="14"/>
      <c r="J3" s="16">
        <v>9</v>
      </c>
      <c r="K3" s="14">
        <v>9</v>
      </c>
      <c r="L3" s="26">
        <v>0.52631578947368418</v>
      </c>
      <c r="M3" s="26">
        <v>0.47368421052631576</v>
      </c>
    </row>
    <row r="4" spans="1:13" x14ac:dyDescent="0.25">
      <c r="A4" s="14" t="s">
        <v>474</v>
      </c>
      <c r="B4">
        <v>1556336018611</v>
      </c>
      <c r="C4" s="14" t="s">
        <v>4850</v>
      </c>
      <c r="D4">
        <v>132</v>
      </c>
      <c r="E4" s="14" t="s">
        <v>2100</v>
      </c>
      <c r="F4" s="14" t="s">
        <v>2103</v>
      </c>
      <c r="G4" s="14">
        <v>9</v>
      </c>
      <c r="H4" s="14"/>
      <c r="J4" s="16">
        <v>25</v>
      </c>
      <c r="K4" s="14">
        <v>9</v>
      </c>
      <c r="L4" s="26">
        <v>1</v>
      </c>
      <c r="M4" s="26">
        <v>0.47368421052631576</v>
      </c>
    </row>
    <row r="5" spans="1:13" x14ac:dyDescent="0.25">
      <c r="A5" s="14" t="s">
        <v>603</v>
      </c>
      <c r="B5">
        <v>1556337002305</v>
      </c>
      <c r="C5" s="14" t="s">
        <v>5051</v>
      </c>
      <c r="D5">
        <v>132</v>
      </c>
      <c r="E5" s="14" t="s">
        <v>2100</v>
      </c>
      <c r="F5" s="14" t="s">
        <v>2103</v>
      </c>
      <c r="G5" s="14">
        <v>25</v>
      </c>
      <c r="H5" s="14"/>
      <c r="J5" s="16" t="s">
        <v>2010</v>
      </c>
      <c r="K5" s="14"/>
      <c r="L5" s="26">
        <v>1</v>
      </c>
      <c r="M5" s="26">
        <v>0</v>
      </c>
    </row>
    <row r="6" spans="1:13" x14ac:dyDescent="0.25">
      <c r="A6" s="14" t="s">
        <v>987</v>
      </c>
      <c r="B6">
        <v>1556337018330</v>
      </c>
      <c r="C6" s="14" t="s">
        <v>5229</v>
      </c>
      <c r="D6">
        <v>132</v>
      </c>
      <c r="E6" s="14" t="s">
        <v>2100</v>
      </c>
      <c r="F6" s="14" t="s">
        <v>2103</v>
      </c>
      <c r="G6" s="14">
        <v>9</v>
      </c>
      <c r="H6" s="14"/>
      <c r="J6" s="16" t="s">
        <v>1084</v>
      </c>
      <c r="K6" s="14">
        <v>19</v>
      </c>
      <c r="L6" s="26"/>
      <c r="M6" s="26">
        <v>1</v>
      </c>
    </row>
    <row r="7" spans="1:13" x14ac:dyDescent="0.25">
      <c r="A7" s="14" t="s">
        <v>1343</v>
      </c>
      <c r="B7">
        <v>1556337996985</v>
      </c>
      <c r="C7" s="14" t="s">
        <v>5498</v>
      </c>
      <c r="D7">
        <v>132</v>
      </c>
      <c r="E7" s="14" t="s">
        <v>2100</v>
      </c>
      <c r="F7" s="14" t="s">
        <v>2103</v>
      </c>
      <c r="G7" s="14">
        <v>25</v>
      </c>
      <c r="H7" s="14"/>
    </row>
    <row r="8" spans="1:13" x14ac:dyDescent="0.25">
      <c r="A8" s="14" t="s">
        <v>1491</v>
      </c>
      <c r="B8">
        <v>1556338013595</v>
      </c>
      <c r="C8" s="14" t="s">
        <v>5665</v>
      </c>
      <c r="D8">
        <v>132</v>
      </c>
      <c r="E8" s="14" t="s">
        <v>2100</v>
      </c>
      <c r="F8" s="14" t="s">
        <v>2103</v>
      </c>
      <c r="G8" s="14">
        <v>9</v>
      </c>
      <c r="H8" s="14"/>
    </row>
    <row r="9" spans="1:13" x14ac:dyDescent="0.25">
      <c r="A9" s="14" t="s">
        <v>1675</v>
      </c>
      <c r="B9">
        <v>1556339002302</v>
      </c>
      <c r="C9" s="14" t="s">
        <v>5873</v>
      </c>
      <c r="D9">
        <v>132</v>
      </c>
      <c r="E9" s="14" t="s">
        <v>2100</v>
      </c>
      <c r="F9" s="14" t="s">
        <v>2103</v>
      </c>
      <c r="G9" s="14">
        <v>25</v>
      </c>
      <c r="H9" s="14"/>
    </row>
    <row r="10" spans="1:13" x14ac:dyDescent="0.25">
      <c r="A10" s="14" t="s">
        <v>1806</v>
      </c>
      <c r="B10">
        <v>1556339018507</v>
      </c>
      <c r="C10" s="14" t="s">
        <v>6053</v>
      </c>
      <c r="D10">
        <v>132</v>
      </c>
      <c r="E10" s="14" t="s">
        <v>2100</v>
      </c>
      <c r="F10" s="14" t="s">
        <v>2103</v>
      </c>
      <c r="G10" s="14">
        <v>9</v>
      </c>
      <c r="H10" s="14"/>
    </row>
    <row r="11" spans="1:13" x14ac:dyDescent="0.25">
      <c r="A11" s="14" t="s">
        <v>2232</v>
      </c>
      <c r="B11">
        <v>1556340008603</v>
      </c>
      <c r="C11" s="14" t="s">
        <v>6268</v>
      </c>
      <c r="D11">
        <v>132</v>
      </c>
      <c r="E11" s="14" t="s">
        <v>2100</v>
      </c>
      <c r="F11" s="14" t="s">
        <v>2103</v>
      </c>
      <c r="G11" s="14">
        <v>25</v>
      </c>
      <c r="H11" s="14"/>
    </row>
    <row r="12" spans="1:13" x14ac:dyDescent="0.25">
      <c r="A12" s="14" t="s">
        <v>2381</v>
      </c>
      <c r="B12">
        <v>1556340024530</v>
      </c>
      <c r="C12" s="14" t="s">
        <v>6433</v>
      </c>
      <c r="D12">
        <v>132</v>
      </c>
      <c r="E12" s="14" t="s">
        <v>2100</v>
      </c>
      <c r="F12" s="14" t="s">
        <v>2103</v>
      </c>
      <c r="G12" s="14">
        <v>9</v>
      </c>
      <c r="H12" s="14"/>
    </row>
    <row r="13" spans="1:13" x14ac:dyDescent="0.25">
      <c r="A13" s="14" t="s">
        <v>2565</v>
      </c>
      <c r="B13">
        <v>1556341000807</v>
      </c>
      <c r="C13" s="14" t="s">
        <v>6643</v>
      </c>
      <c r="D13">
        <v>132</v>
      </c>
      <c r="E13" s="14" t="s">
        <v>2100</v>
      </c>
      <c r="F13" s="14" t="s">
        <v>2103</v>
      </c>
      <c r="G13" s="14">
        <v>25</v>
      </c>
      <c r="H13" s="14"/>
    </row>
    <row r="14" spans="1:13" x14ac:dyDescent="0.25">
      <c r="A14" s="14" t="s">
        <v>2722</v>
      </c>
      <c r="B14">
        <v>1556341016078</v>
      </c>
      <c r="C14" s="14" t="s">
        <v>6818</v>
      </c>
      <c r="D14">
        <v>132</v>
      </c>
      <c r="E14" s="14" t="s">
        <v>2100</v>
      </c>
      <c r="F14" s="14" t="s">
        <v>2103</v>
      </c>
      <c r="G14" s="14">
        <v>9</v>
      </c>
      <c r="H14" s="14"/>
    </row>
    <row r="15" spans="1:13" x14ac:dyDescent="0.25">
      <c r="A15" s="14" t="s">
        <v>2897</v>
      </c>
      <c r="B15">
        <v>1556342004712</v>
      </c>
      <c r="C15" s="14" t="s">
        <v>7020</v>
      </c>
      <c r="D15">
        <v>132</v>
      </c>
      <c r="E15" s="14" t="s">
        <v>2100</v>
      </c>
      <c r="F15" s="14" t="s">
        <v>2103</v>
      </c>
      <c r="G15" s="14">
        <v>25</v>
      </c>
      <c r="H15" s="14"/>
    </row>
    <row r="16" spans="1:13" x14ac:dyDescent="0.25">
      <c r="A16" s="14" t="s">
        <v>3045</v>
      </c>
      <c r="B16">
        <v>1556342020976</v>
      </c>
      <c r="C16" s="14" t="s">
        <v>7188</v>
      </c>
      <c r="D16">
        <v>132</v>
      </c>
      <c r="E16" s="14" t="s">
        <v>2100</v>
      </c>
      <c r="F16" s="14" t="s">
        <v>2103</v>
      </c>
      <c r="G16" s="14">
        <v>9</v>
      </c>
      <c r="H16" s="14"/>
    </row>
    <row r="17" spans="1:8" x14ac:dyDescent="0.25">
      <c r="A17" s="14" t="s">
        <v>3229</v>
      </c>
      <c r="B17">
        <v>1556343002326</v>
      </c>
      <c r="C17" s="14" t="s">
        <v>7401</v>
      </c>
      <c r="D17">
        <v>132</v>
      </c>
      <c r="E17" s="14" t="s">
        <v>2100</v>
      </c>
      <c r="F17" s="14" t="s">
        <v>2103</v>
      </c>
      <c r="G17" s="14">
        <v>25</v>
      </c>
      <c r="H17" s="14"/>
    </row>
    <row r="18" spans="1:8" x14ac:dyDescent="0.25">
      <c r="A18" s="14" t="s">
        <v>3367</v>
      </c>
      <c r="B18">
        <v>1556343033311</v>
      </c>
      <c r="C18" s="14" t="s">
        <v>7556</v>
      </c>
      <c r="D18">
        <v>132</v>
      </c>
      <c r="E18" s="14" t="s">
        <v>2100</v>
      </c>
      <c r="F18" s="14" t="s">
        <v>7967</v>
      </c>
      <c r="G18" s="14">
        <v>7</v>
      </c>
      <c r="H18" s="14"/>
    </row>
    <row r="19" spans="1:8" x14ac:dyDescent="0.25">
      <c r="A19" s="14" t="s">
        <v>3542</v>
      </c>
      <c r="B19">
        <v>1556344011322</v>
      </c>
      <c r="C19" s="14" t="s">
        <v>7758</v>
      </c>
      <c r="D19">
        <v>132</v>
      </c>
      <c r="E19" s="14" t="s">
        <v>2100</v>
      </c>
      <c r="F19" s="14" t="s">
        <v>2103</v>
      </c>
      <c r="G19" s="14">
        <v>25</v>
      </c>
      <c r="H19" s="14"/>
    </row>
    <row r="20" spans="1:8" x14ac:dyDescent="0.25">
      <c r="A20" s="14" t="s">
        <v>3699</v>
      </c>
      <c r="B20">
        <v>1556344028208</v>
      </c>
      <c r="C20" s="14" t="s">
        <v>7938</v>
      </c>
      <c r="D20">
        <v>132</v>
      </c>
      <c r="E20" s="14" t="s">
        <v>2100</v>
      </c>
      <c r="F20" s="14" t="s">
        <v>2103</v>
      </c>
      <c r="G20" s="14">
        <v>9</v>
      </c>
      <c r="H20" s="14"/>
    </row>
    <row r="21" spans="1:8" x14ac:dyDescent="0.25">
      <c r="H21" s="14"/>
    </row>
    <row r="22" spans="1:8" x14ac:dyDescent="0.25">
      <c r="H22" s="14"/>
    </row>
    <row r="23" spans="1:8" x14ac:dyDescent="0.25">
      <c r="H23" s="14"/>
    </row>
    <row r="24" spans="1:8" x14ac:dyDescent="0.25">
      <c r="H24" s="14"/>
    </row>
    <row r="25" spans="1:8" x14ac:dyDescent="0.25">
      <c r="H25" s="14"/>
    </row>
    <row r="26" spans="1:8" x14ac:dyDescent="0.25">
      <c r="H26" s="14"/>
    </row>
    <row r="27" spans="1:8" x14ac:dyDescent="0.25">
      <c r="H27" s="14"/>
    </row>
    <row r="28" spans="1:8" x14ac:dyDescent="0.25">
      <c r="H28" s="14"/>
    </row>
    <row r="29" spans="1:8" x14ac:dyDescent="0.25">
      <c r="H29" s="14"/>
    </row>
    <row r="30" spans="1:8" x14ac:dyDescent="0.25">
      <c r="H30" s="14"/>
    </row>
    <row r="31" spans="1:8" x14ac:dyDescent="0.25">
      <c r="H31" s="14"/>
    </row>
    <row r="32" spans="1:8" x14ac:dyDescent="0.25">
      <c r="H32" s="14"/>
    </row>
    <row r="33" spans="8:8" x14ac:dyDescent="0.25">
      <c r="H33" s="14"/>
    </row>
    <row r="34" spans="8:8" x14ac:dyDescent="0.25">
      <c r="H34" s="14"/>
    </row>
    <row r="35" spans="8:8" x14ac:dyDescent="0.25">
      <c r="H35" s="14"/>
    </row>
    <row r="36" spans="8:8" x14ac:dyDescent="0.25">
      <c r="H36" s="14"/>
    </row>
    <row r="37" spans="8:8" x14ac:dyDescent="0.25">
      <c r="H37" s="14"/>
    </row>
    <row r="38" spans="8:8" x14ac:dyDescent="0.25">
      <c r="H38" s="14"/>
    </row>
    <row r="39" spans="8:8" x14ac:dyDescent="0.25">
      <c r="H39" s="14"/>
    </row>
    <row r="40" spans="8:8" x14ac:dyDescent="0.25">
      <c r="H40" s="14"/>
    </row>
    <row r="41" spans="8:8" x14ac:dyDescent="0.25">
      <c r="H41" s="14"/>
    </row>
    <row r="42" spans="8:8" x14ac:dyDescent="0.25">
      <c r="H42" s="14"/>
    </row>
    <row r="43" spans="8:8" x14ac:dyDescent="0.25">
      <c r="H43" s="14"/>
    </row>
    <row r="44" spans="8:8" x14ac:dyDescent="0.25">
      <c r="H44" s="14"/>
    </row>
    <row r="45" spans="8:8" x14ac:dyDescent="0.25">
      <c r="H45" s="14"/>
    </row>
    <row r="46" spans="8:8" x14ac:dyDescent="0.25">
      <c r="H46" s="14"/>
    </row>
    <row r="47" spans="8:8" x14ac:dyDescent="0.25">
      <c r="H47" s="14"/>
    </row>
    <row r="48" spans="8:8" x14ac:dyDescent="0.25">
      <c r="H48" s="14"/>
    </row>
  </sheetData>
  <phoneticPr fontId="3" type="noConversion"/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2332B-2126-4F21-905A-7200D7FC6CF1}">
  <dimension ref="A1:H303"/>
  <sheetViews>
    <sheetView topLeftCell="A4" workbookViewId="0">
      <selection activeCell="D2" sqref="D2"/>
    </sheetView>
  </sheetViews>
  <sheetFormatPr defaultColWidth="9.140625" defaultRowHeight="15" x14ac:dyDescent="0.25"/>
  <cols>
    <col min="1" max="1" width="40.140625" style="31" bestFit="1" customWidth="1"/>
    <col min="2" max="3" width="9.140625" style="32"/>
    <col min="4" max="4" width="15.85546875" style="36" bestFit="1" customWidth="1"/>
    <col min="6" max="6" width="99.42578125" customWidth="1"/>
    <col min="9" max="9" width="9.140625" style="34"/>
    <col min="10" max="10" width="10" style="34" customWidth="1"/>
    <col min="11" max="13" width="9.140625" style="34"/>
    <col min="14" max="14" width="25.42578125" style="34" bestFit="1" customWidth="1"/>
    <col min="15" max="16384" width="9.140625" style="34"/>
  </cols>
  <sheetData>
    <row r="1" spans="1:8" s="28" customFormat="1" x14ac:dyDescent="0.25">
      <c r="A1" s="28" t="s">
        <v>3777</v>
      </c>
      <c r="B1" s="28" t="s">
        <v>3778</v>
      </c>
      <c r="C1" s="28" t="s">
        <v>3779</v>
      </c>
      <c r="D1" s="29" t="s">
        <v>3780</v>
      </c>
      <c r="E1" s="28" t="s">
        <v>3781</v>
      </c>
      <c r="F1" s="30" t="s">
        <v>3782</v>
      </c>
      <c r="G1" s="30">
        <f ca="1">LEN(F2)</f>
        <v>74</v>
      </c>
      <c r="H1" s="30"/>
    </row>
    <row r="2" spans="1:8" ht="15" customHeight="1" x14ac:dyDescent="0.25">
      <c r="A2" s="31" t="s">
        <v>3783</v>
      </c>
      <c r="B2" s="32">
        <v>0</v>
      </c>
      <c r="C2" s="32" t="str">
        <f>DEC2HEX(B2)</f>
        <v>0</v>
      </c>
      <c r="D2" s="33">
        <v>0</v>
      </c>
      <c r="E2">
        <v>1</v>
      </c>
      <c r="F2" s="40" t="str">
        <f ca="1">_xlfn.CONCAT(mask!G:G)</f>
        <v>80FF6702BCFB033E00C78F3FFFBF0001000000FFFFFFFFFFFFFDF7FFFFFFFFFFFF7FFCFFFF</v>
      </c>
    </row>
    <row r="3" spans="1:8" ht="15" customHeight="1" x14ac:dyDescent="0.25">
      <c r="A3" s="31" t="s">
        <v>3784</v>
      </c>
      <c r="B3" s="32">
        <v>1</v>
      </c>
      <c r="C3" s="32" t="str">
        <f t="shared" ref="C3:C66" si="0">DEC2HEX(B3)</f>
        <v>1</v>
      </c>
      <c r="D3" s="33">
        <v>0</v>
      </c>
      <c r="E3">
        <f t="shared" ref="E3:E66" si="1">IF(MOD(B3,8)=0,E2+1,E2)</f>
        <v>1</v>
      </c>
      <c r="F3" s="40"/>
    </row>
    <row r="4" spans="1:8" x14ac:dyDescent="0.25">
      <c r="A4" s="31" t="s">
        <v>3785</v>
      </c>
      <c r="B4" s="32">
        <v>2</v>
      </c>
      <c r="C4" s="32" t="str">
        <f t="shared" si="0"/>
        <v>2</v>
      </c>
      <c r="D4" s="33">
        <v>0</v>
      </c>
      <c r="E4">
        <f t="shared" si="1"/>
        <v>1</v>
      </c>
      <c r="F4" s="40"/>
    </row>
    <row r="5" spans="1:8" x14ac:dyDescent="0.25">
      <c r="A5" s="31" t="s">
        <v>3786</v>
      </c>
      <c r="B5" s="32">
        <v>3</v>
      </c>
      <c r="C5" s="32" t="str">
        <f t="shared" si="0"/>
        <v>3</v>
      </c>
      <c r="D5" s="33">
        <v>0</v>
      </c>
      <c r="E5">
        <f t="shared" si="1"/>
        <v>1</v>
      </c>
    </row>
    <row r="6" spans="1:8" x14ac:dyDescent="0.25">
      <c r="A6" s="31" t="s">
        <v>3787</v>
      </c>
      <c r="B6" s="32">
        <v>4</v>
      </c>
      <c r="C6" s="32" t="str">
        <f t="shared" si="0"/>
        <v>4</v>
      </c>
      <c r="D6" s="33">
        <v>0</v>
      </c>
      <c r="E6">
        <f t="shared" si="1"/>
        <v>1</v>
      </c>
    </row>
    <row r="7" spans="1:8" x14ac:dyDescent="0.25">
      <c r="A7" s="31" t="s">
        <v>3788</v>
      </c>
      <c r="B7" s="32">
        <v>5</v>
      </c>
      <c r="C7" s="32" t="str">
        <f t="shared" si="0"/>
        <v>5</v>
      </c>
      <c r="D7" s="33">
        <v>0</v>
      </c>
      <c r="E7">
        <f t="shared" si="1"/>
        <v>1</v>
      </c>
    </row>
    <row r="8" spans="1:8" x14ac:dyDescent="0.25">
      <c r="A8" s="31" t="s">
        <v>3789</v>
      </c>
      <c r="B8" s="32">
        <v>6</v>
      </c>
      <c r="C8" s="32" t="str">
        <f t="shared" si="0"/>
        <v>6</v>
      </c>
      <c r="D8" s="33">
        <v>0</v>
      </c>
      <c r="E8">
        <f t="shared" si="1"/>
        <v>1</v>
      </c>
    </row>
    <row r="9" spans="1:8" x14ac:dyDescent="0.25">
      <c r="A9" s="31" t="s">
        <v>3790</v>
      </c>
      <c r="B9" s="32">
        <v>7</v>
      </c>
      <c r="C9" s="32" t="str">
        <f t="shared" si="0"/>
        <v>7</v>
      </c>
      <c r="D9" s="33">
        <v>1</v>
      </c>
      <c r="E9">
        <f t="shared" si="1"/>
        <v>1</v>
      </c>
    </row>
    <row r="10" spans="1:8" x14ac:dyDescent="0.25">
      <c r="A10" s="31" t="s">
        <v>3791</v>
      </c>
      <c r="B10" s="32">
        <v>8</v>
      </c>
      <c r="C10" s="32" t="str">
        <f t="shared" si="0"/>
        <v>8</v>
      </c>
      <c r="D10" s="33">
        <v>1</v>
      </c>
      <c r="E10">
        <f t="shared" si="1"/>
        <v>2</v>
      </c>
    </row>
    <row r="11" spans="1:8" x14ac:dyDescent="0.25">
      <c r="A11" s="31" t="s">
        <v>3792</v>
      </c>
      <c r="B11" s="32">
        <v>9</v>
      </c>
      <c r="C11" s="32" t="str">
        <f t="shared" si="0"/>
        <v>9</v>
      </c>
      <c r="D11" s="33">
        <v>1</v>
      </c>
      <c r="E11">
        <f t="shared" si="1"/>
        <v>2</v>
      </c>
    </row>
    <row r="12" spans="1:8" x14ac:dyDescent="0.25">
      <c r="A12" s="31" t="s">
        <v>3793</v>
      </c>
      <c r="B12" s="32">
        <v>10</v>
      </c>
      <c r="C12" s="32" t="str">
        <f t="shared" si="0"/>
        <v>A</v>
      </c>
      <c r="D12" s="33">
        <v>1</v>
      </c>
      <c r="E12">
        <f t="shared" si="1"/>
        <v>2</v>
      </c>
    </row>
    <row r="13" spans="1:8" x14ac:dyDescent="0.25">
      <c r="A13" s="31" t="s">
        <v>3794</v>
      </c>
      <c r="B13" s="32">
        <v>11</v>
      </c>
      <c r="C13" s="32" t="str">
        <f t="shared" si="0"/>
        <v>B</v>
      </c>
      <c r="D13" s="33">
        <v>1</v>
      </c>
      <c r="E13">
        <f t="shared" si="1"/>
        <v>2</v>
      </c>
    </row>
    <row r="14" spans="1:8" x14ac:dyDescent="0.25">
      <c r="A14" s="31" t="s">
        <v>3795</v>
      </c>
      <c r="B14" s="32">
        <v>12</v>
      </c>
      <c r="C14" s="32" t="str">
        <f t="shared" si="0"/>
        <v>C</v>
      </c>
      <c r="D14" s="33">
        <v>1</v>
      </c>
      <c r="E14">
        <f t="shared" si="1"/>
        <v>2</v>
      </c>
    </row>
    <row r="15" spans="1:8" x14ac:dyDescent="0.25">
      <c r="A15" s="31" t="s">
        <v>3796</v>
      </c>
      <c r="B15" s="32">
        <v>13</v>
      </c>
      <c r="C15" s="32" t="str">
        <f t="shared" si="0"/>
        <v>D</v>
      </c>
      <c r="D15" s="33">
        <v>1</v>
      </c>
      <c r="E15">
        <f t="shared" si="1"/>
        <v>2</v>
      </c>
    </row>
    <row r="16" spans="1:8" x14ac:dyDescent="0.25">
      <c r="A16" s="31" t="s">
        <v>3797</v>
      </c>
      <c r="B16" s="32">
        <v>14</v>
      </c>
      <c r="C16" s="32" t="str">
        <f t="shared" si="0"/>
        <v>E</v>
      </c>
      <c r="D16" s="33">
        <v>1</v>
      </c>
      <c r="E16">
        <f t="shared" si="1"/>
        <v>2</v>
      </c>
    </row>
    <row r="17" spans="1:5" x14ac:dyDescent="0.25">
      <c r="A17" s="31" t="s">
        <v>3798</v>
      </c>
      <c r="B17" s="32">
        <v>15</v>
      </c>
      <c r="C17" s="32" t="str">
        <f t="shared" si="0"/>
        <v>F</v>
      </c>
      <c r="D17" s="33">
        <v>1</v>
      </c>
      <c r="E17">
        <f t="shared" si="1"/>
        <v>2</v>
      </c>
    </row>
    <row r="18" spans="1:5" x14ac:dyDescent="0.25">
      <c r="A18" s="31" t="s">
        <v>3799</v>
      </c>
      <c r="B18" s="32">
        <v>16</v>
      </c>
      <c r="C18" s="32" t="str">
        <f t="shared" si="0"/>
        <v>10</v>
      </c>
      <c r="D18" s="33">
        <v>1</v>
      </c>
      <c r="E18">
        <f t="shared" si="1"/>
        <v>3</v>
      </c>
    </row>
    <row r="19" spans="1:5" x14ac:dyDescent="0.25">
      <c r="A19" s="31" t="s">
        <v>3800</v>
      </c>
      <c r="B19" s="32">
        <v>17</v>
      </c>
      <c r="C19" s="32" t="str">
        <f t="shared" si="0"/>
        <v>11</v>
      </c>
      <c r="D19" s="33">
        <v>1</v>
      </c>
      <c r="E19">
        <f t="shared" si="1"/>
        <v>3</v>
      </c>
    </row>
    <row r="20" spans="1:5" x14ac:dyDescent="0.25">
      <c r="A20" s="31" t="s">
        <v>3801</v>
      </c>
      <c r="B20" s="32">
        <v>18</v>
      </c>
      <c r="C20" s="32" t="str">
        <f t="shared" si="0"/>
        <v>12</v>
      </c>
      <c r="D20" s="33">
        <v>1</v>
      </c>
      <c r="E20">
        <f t="shared" si="1"/>
        <v>3</v>
      </c>
    </row>
    <row r="21" spans="1:5" x14ac:dyDescent="0.25">
      <c r="A21" s="31" t="s">
        <v>3802</v>
      </c>
      <c r="B21" s="32">
        <v>19</v>
      </c>
      <c r="C21" s="32" t="str">
        <f t="shared" si="0"/>
        <v>13</v>
      </c>
      <c r="D21" s="33">
        <v>0</v>
      </c>
      <c r="E21">
        <f t="shared" si="1"/>
        <v>3</v>
      </c>
    </row>
    <row r="22" spans="1:5" x14ac:dyDescent="0.25">
      <c r="A22" s="31" t="s">
        <v>3803</v>
      </c>
      <c r="B22" s="32">
        <v>20</v>
      </c>
      <c r="C22" s="32" t="str">
        <f t="shared" si="0"/>
        <v>14</v>
      </c>
      <c r="D22" s="33">
        <v>0</v>
      </c>
      <c r="E22">
        <f t="shared" si="1"/>
        <v>3</v>
      </c>
    </row>
    <row r="23" spans="1:5" x14ac:dyDescent="0.25">
      <c r="A23" s="31" t="s">
        <v>3804</v>
      </c>
      <c r="B23" s="32">
        <v>21</v>
      </c>
      <c r="C23" s="32" t="str">
        <f t="shared" si="0"/>
        <v>15</v>
      </c>
      <c r="D23" s="33">
        <v>1</v>
      </c>
      <c r="E23">
        <f t="shared" si="1"/>
        <v>3</v>
      </c>
    </row>
    <row r="24" spans="1:5" x14ac:dyDescent="0.25">
      <c r="A24" s="31" t="s">
        <v>3805</v>
      </c>
      <c r="B24" s="32">
        <v>22</v>
      </c>
      <c r="C24" s="32" t="str">
        <f t="shared" si="0"/>
        <v>16</v>
      </c>
      <c r="D24" s="33">
        <v>1</v>
      </c>
      <c r="E24">
        <f t="shared" si="1"/>
        <v>3</v>
      </c>
    </row>
    <row r="25" spans="1:5" x14ac:dyDescent="0.25">
      <c r="A25" s="31" t="s">
        <v>3806</v>
      </c>
      <c r="B25" s="32">
        <v>23</v>
      </c>
      <c r="C25" s="32" t="str">
        <f t="shared" si="0"/>
        <v>17</v>
      </c>
      <c r="D25" s="33">
        <v>0</v>
      </c>
      <c r="E25">
        <f t="shared" si="1"/>
        <v>3</v>
      </c>
    </row>
    <row r="26" spans="1:5" x14ac:dyDescent="0.25">
      <c r="A26" s="31" t="s">
        <v>3807</v>
      </c>
      <c r="B26" s="32">
        <v>24</v>
      </c>
      <c r="C26" s="32" t="str">
        <f t="shared" si="0"/>
        <v>18</v>
      </c>
      <c r="D26" s="33">
        <v>0</v>
      </c>
      <c r="E26">
        <f t="shared" si="1"/>
        <v>4</v>
      </c>
    </row>
    <row r="27" spans="1:5" x14ac:dyDescent="0.25">
      <c r="A27" s="31" t="s">
        <v>3808</v>
      </c>
      <c r="B27" s="32">
        <v>25</v>
      </c>
      <c r="C27" s="32" t="str">
        <f t="shared" si="0"/>
        <v>19</v>
      </c>
      <c r="D27" s="33">
        <v>1</v>
      </c>
      <c r="E27">
        <f t="shared" si="1"/>
        <v>4</v>
      </c>
    </row>
    <row r="28" spans="1:5" x14ac:dyDescent="0.25">
      <c r="A28" s="31" t="s">
        <v>3809</v>
      </c>
      <c r="B28" s="32">
        <v>26</v>
      </c>
      <c r="C28" s="32" t="str">
        <f t="shared" si="0"/>
        <v>1A</v>
      </c>
      <c r="D28" s="33">
        <v>0</v>
      </c>
      <c r="E28">
        <f t="shared" si="1"/>
        <v>4</v>
      </c>
    </row>
    <row r="29" spans="1:5" x14ac:dyDescent="0.25">
      <c r="A29" s="31" t="s">
        <v>3810</v>
      </c>
      <c r="B29" s="32">
        <v>27</v>
      </c>
      <c r="C29" s="32" t="str">
        <f t="shared" si="0"/>
        <v>1B</v>
      </c>
      <c r="D29" s="33">
        <v>0</v>
      </c>
      <c r="E29">
        <f t="shared" si="1"/>
        <v>4</v>
      </c>
    </row>
    <row r="30" spans="1:5" x14ac:dyDescent="0.25">
      <c r="A30" s="31" t="s">
        <v>3811</v>
      </c>
      <c r="B30" s="32">
        <v>28</v>
      </c>
      <c r="C30" s="32" t="str">
        <f t="shared" si="0"/>
        <v>1C</v>
      </c>
      <c r="D30" s="33">
        <v>0</v>
      </c>
      <c r="E30">
        <f t="shared" si="1"/>
        <v>4</v>
      </c>
    </row>
    <row r="31" spans="1:5" x14ac:dyDescent="0.25">
      <c r="A31" s="31" t="s">
        <v>3812</v>
      </c>
      <c r="B31" s="32">
        <v>29</v>
      </c>
      <c r="C31" s="32" t="str">
        <f t="shared" si="0"/>
        <v>1D</v>
      </c>
      <c r="D31" s="33">
        <v>0</v>
      </c>
      <c r="E31">
        <f t="shared" si="1"/>
        <v>4</v>
      </c>
    </row>
    <row r="32" spans="1:5" x14ac:dyDescent="0.25">
      <c r="A32" s="31" t="s">
        <v>3813</v>
      </c>
      <c r="B32" s="32">
        <v>30</v>
      </c>
      <c r="C32" s="32" t="str">
        <f t="shared" si="0"/>
        <v>1E</v>
      </c>
      <c r="D32" s="33">
        <v>0</v>
      </c>
      <c r="E32">
        <f t="shared" si="1"/>
        <v>4</v>
      </c>
    </row>
    <row r="33" spans="1:5" x14ac:dyDescent="0.25">
      <c r="A33" s="31" t="s">
        <v>3814</v>
      </c>
      <c r="B33" s="32">
        <v>31</v>
      </c>
      <c r="C33" s="32" t="str">
        <f t="shared" si="0"/>
        <v>1F</v>
      </c>
      <c r="D33" s="33">
        <v>0</v>
      </c>
      <c r="E33">
        <f t="shared" si="1"/>
        <v>4</v>
      </c>
    </row>
    <row r="34" spans="1:5" x14ac:dyDescent="0.25">
      <c r="A34" s="31" t="s">
        <v>3815</v>
      </c>
      <c r="B34" s="32">
        <v>32</v>
      </c>
      <c r="C34" s="32" t="str">
        <f t="shared" si="0"/>
        <v>20</v>
      </c>
      <c r="D34" s="33">
        <v>0</v>
      </c>
      <c r="E34">
        <f t="shared" si="1"/>
        <v>5</v>
      </c>
    </row>
    <row r="35" spans="1:5" x14ac:dyDescent="0.25">
      <c r="A35" s="31" t="s">
        <v>3816</v>
      </c>
      <c r="B35" s="32">
        <v>33</v>
      </c>
      <c r="C35" s="32" t="str">
        <f t="shared" si="0"/>
        <v>21</v>
      </c>
      <c r="D35" s="33">
        <v>0</v>
      </c>
      <c r="E35">
        <f t="shared" si="1"/>
        <v>5</v>
      </c>
    </row>
    <row r="36" spans="1:5" x14ac:dyDescent="0.25">
      <c r="A36" s="31" t="s">
        <v>3817</v>
      </c>
      <c r="B36" s="32">
        <v>34</v>
      </c>
      <c r="C36" s="32" t="str">
        <f t="shared" si="0"/>
        <v>22</v>
      </c>
      <c r="D36" s="33">
        <v>1</v>
      </c>
      <c r="E36">
        <f t="shared" si="1"/>
        <v>5</v>
      </c>
    </row>
    <row r="37" spans="1:5" x14ac:dyDescent="0.25">
      <c r="A37" s="31" t="s">
        <v>3818</v>
      </c>
      <c r="B37" s="32">
        <v>35</v>
      </c>
      <c r="C37" s="32" t="str">
        <f t="shared" si="0"/>
        <v>23</v>
      </c>
      <c r="D37" s="33">
        <v>1</v>
      </c>
      <c r="E37">
        <f t="shared" si="1"/>
        <v>5</v>
      </c>
    </row>
    <row r="38" spans="1:5" x14ac:dyDescent="0.25">
      <c r="A38" s="31" t="s">
        <v>3819</v>
      </c>
      <c r="B38" s="32">
        <v>36</v>
      </c>
      <c r="C38" s="32" t="str">
        <f t="shared" si="0"/>
        <v>24</v>
      </c>
      <c r="D38" s="33">
        <v>1</v>
      </c>
      <c r="E38">
        <f t="shared" si="1"/>
        <v>5</v>
      </c>
    </row>
    <row r="39" spans="1:5" x14ac:dyDescent="0.25">
      <c r="A39" s="31" t="s">
        <v>3820</v>
      </c>
      <c r="B39" s="32">
        <v>37</v>
      </c>
      <c r="C39" s="32" t="str">
        <f t="shared" si="0"/>
        <v>25</v>
      </c>
      <c r="D39" s="33">
        <v>1</v>
      </c>
      <c r="E39">
        <f t="shared" si="1"/>
        <v>5</v>
      </c>
    </row>
    <row r="40" spans="1:5" x14ac:dyDescent="0.25">
      <c r="A40" s="31" t="s">
        <v>3821</v>
      </c>
      <c r="B40" s="32">
        <v>38</v>
      </c>
      <c r="C40" s="32" t="str">
        <f t="shared" si="0"/>
        <v>26</v>
      </c>
      <c r="D40" s="33">
        <v>0</v>
      </c>
      <c r="E40">
        <f t="shared" si="1"/>
        <v>5</v>
      </c>
    </row>
    <row r="41" spans="1:5" x14ac:dyDescent="0.25">
      <c r="A41" s="31" t="s">
        <v>3822</v>
      </c>
      <c r="B41" s="32">
        <v>39</v>
      </c>
      <c r="C41" s="32" t="str">
        <f t="shared" si="0"/>
        <v>27</v>
      </c>
      <c r="D41" s="33">
        <v>1</v>
      </c>
      <c r="E41">
        <f t="shared" si="1"/>
        <v>5</v>
      </c>
    </row>
    <row r="42" spans="1:5" x14ac:dyDescent="0.25">
      <c r="A42" s="31" t="s">
        <v>3823</v>
      </c>
      <c r="B42" s="32">
        <v>40</v>
      </c>
      <c r="C42" s="32" t="str">
        <f t="shared" si="0"/>
        <v>28</v>
      </c>
      <c r="D42" s="33">
        <v>1</v>
      </c>
      <c r="E42">
        <f t="shared" si="1"/>
        <v>6</v>
      </c>
    </row>
    <row r="43" spans="1:5" x14ac:dyDescent="0.25">
      <c r="A43" s="31" t="s">
        <v>3824</v>
      </c>
      <c r="B43" s="32">
        <v>41</v>
      </c>
      <c r="C43" s="32" t="str">
        <f t="shared" si="0"/>
        <v>29</v>
      </c>
      <c r="D43" s="33">
        <v>1</v>
      </c>
      <c r="E43">
        <f t="shared" si="1"/>
        <v>6</v>
      </c>
    </row>
    <row r="44" spans="1:5" x14ac:dyDescent="0.25">
      <c r="A44" s="31" t="s">
        <v>3825</v>
      </c>
      <c r="B44" s="32">
        <v>42</v>
      </c>
      <c r="C44" s="32" t="str">
        <f t="shared" si="0"/>
        <v>2A</v>
      </c>
      <c r="D44" s="33">
        <v>0</v>
      </c>
      <c r="E44">
        <f t="shared" si="1"/>
        <v>6</v>
      </c>
    </row>
    <row r="45" spans="1:5" x14ac:dyDescent="0.25">
      <c r="A45" s="31" t="s">
        <v>3826</v>
      </c>
      <c r="B45" s="32">
        <v>43</v>
      </c>
      <c r="C45" s="32" t="str">
        <f t="shared" si="0"/>
        <v>2B</v>
      </c>
      <c r="D45" s="33">
        <v>1</v>
      </c>
      <c r="E45">
        <f t="shared" si="1"/>
        <v>6</v>
      </c>
    </row>
    <row r="46" spans="1:5" x14ac:dyDescent="0.25">
      <c r="A46" s="31" t="s">
        <v>3827</v>
      </c>
      <c r="B46" s="32">
        <v>44</v>
      </c>
      <c r="C46" s="32" t="str">
        <f t="shared" si="0"/>
        <v>2C</v>
      </c>
      <c r="D46" s="33">
        <v>1</v>
      </c>
      <c r="E46">
        <f t="shared" si="1"/>
        <v>6</v>
      </c>
    </row>
    <row r="47" spans="1:5" x14ac:dyDescent="0.25">
      <c r="A47" s="31" t="s">
        <v>3828</v>
      </c>
      <c r="B47" s="32">
        <v>45</v>
      </c>
      <c r="C47" s="32" t="str">
        <f t="shared" si="0"/>
        <v>2D</v>
      </c>
      <c r="D47" s="33">
        <v>1</v>
      </c>
      <c r="E47">
        <f t="shared" si="1"/>
        <v>6</v>
      </c>
    </row>
    <row r="48" spans="1:5" x14ac:dyDescent="0.25">
      <c r="A48" s="31" t="s">
        <v>3829</v>
      </c>
      <c r="B48" s="32">
        <v>46</v>
      </c>
      <c r="C48" s="32" t="str">
        <f t="shared" si="0"/>
        <v>2E</v>
      </c>
      <c r="D48" s="33">
        <v>1</v>
      </c>
      <c r="E48">
        <f t="shared" si="1"/>
        <v>6</v>
      </c>
    </row>
    <row r="49" spans="1:5" x14ac:dyDescent="0.25">
      <c r="A49" s="31" t="s">
        <v>3830</v>
      </c>
      <c r="B49" s="32">
        <v>47</v>
      </c>
      <c r="C49" s="32" t="str">
        <f t="shared" si="0"/>
        <v>2F</v>
      </c>
      <c r="D49" s="33">
        <v>1</v>
      </c>
      <c r="E49">
        <f t="shared" si="1"/>
        <v>6</v>
      </c>
    </row>
    <row r="50" spans="1:5" x14ac:dyDescent="0.25">
      <c r="A50" s="31" t="s">
        <v>3831</v>
      </c>
      <c r="B50" s="32">
        <v>48</v>
      </c>
      <c r="C50" s="32" t="str">
        <f t="shared" si="0"/>
        <v>30</v>
      </c>
      <c r="D50" s="33">
        <v>1</v>
      </c>
      <c r="E50">
        <f t="shared" si="1"/>
        <v>7</v>
      </c>
    </row>
    <row r="51" spans="1:5" x14ac:dyDescent="0.25">
      <c r="A51" s="31" t="s">
        <v>3832</v>
      </c>
      <c r="B51" s="32">
        <v>49</v>
      </c>
      <c r="C51" s="32" t="str">
        <f t="shared" si="0"/>
        <v>31</v>
      </c>
      <c r="D51" s="33">
        <v>1</v>
      </c>
      <c r="E51">
        <f t="shared" si="1"/>
        <v>7</v>
      </c>
    </row>
    <row r="52" spans="1:5" x14ac:dyDescent="0.25">
      <c r="A52" s="31" t="s">
        <v>3833</v>
      </c>
      <c r="B52" s="32">
        <v>50</v>
      </c>
      <c r="C52" s="32" t="str">
        <f t="shared" si="0"/>
        <v>32</v>
      </c>
      <c r="D52" s="33">
        <v>0</v>
      </c>
      <c r="E52">
        <f t="shared" si="1"/>
        <v>7</v>
      </c>
    </row>
    <row r="53" spans="1:5" x14ac:dyDescent="0.25">
      <c r="A53" s="31" t="s">
        <v>3834</v>
      </c>
      <c r="B53" s="32">
        <v>51</v>
      </c>
      <c r="C53" s="32" t="str">
        <f t="shared" si="0"/>
        <v>33</v>
      </c>
      <c r="D53" s="33">
        <v>0</v>
      </c>
      <c r="E53">
        <f t="shared" si="1"/>
        <v>7</v>
      </c>
    </row>
    <row r="54" spans="1:5" x14ac:dyDescent="0.25">
      <c r="A54" s="31" t="s">
        <v>3835</v>
      </c>
      <c r="B54" s="32">
        <v>52</v>
      </c>
      <c r="C54" s="32" t="str">
        <f t="shared" si="0"/>
        <v>34</v>
      </c>
      <c r="D54" s="33">
        <v>0</v>
      </c>
      <c r="E54">
        <f t="shared" si="1"/>
        <v>7</v>
      </c>
    </row>
    <row r="55" spans="1:5" x14ac:dyDescent="0.25">
      <c r="A55" s="31" t="s">
        <v>3835</v>
      </c>
      <c r="B55" s="32">
        <v>53</v>
      </c>
      <c r="C55" s="32" t="str">
        <f t="shared" si="0"/>
        <v>35</v>
      </c>
      <c r="D55" s="33">
        <v>0</v>
      </c>
      <c r="E55">
        <f t="shared" si="1"/>
        <v>7</v>
      </c>
    </row>
    <row r="56" spans="1:5" x14ac:dyDescent="0.25">
      <c r="A56" s="31" t="s">
        <v>3835</v>
      </c>
      <c r="B56" s="32">
        <v>54</v>
      </c>
      <c r="C56" s="32" t="str">
        <f t="shared" si="0"/>
        <v>36</v>
      </c>
      <c r="D56" s="33">
        <v>0</v>
      </c>
      <c r="E56">
        <f t="shared" si="1"/>
        <v>7</v>
      </c>
    </row>
    <row r="57" spans="1:5" x14ac:dyDescent="0.25">
      <c r="A57" s="31" t="s">
        <v>3836</v>
      </c>
      <c r="B57" s="32">
        <v>55</v>
      </c>
      <c r="C57" s="32" t="str">
        <f t="shared" si="0"/>
        <v>37</v>
      </c>
      <c r="D57" s="33">
        <v>0</v>
      </c>
      <c r="E57">
        <f t="shared" si="1"/>
        <v>7</v>
      </c>
    </row>
    <row r="58" spans="1:5" x14ac:dyDescent="0.25">
      <c r="A58" s="31" t="s">
        <v>3837</v>
      </c>
      <c r="B58" s="32">
        <v>56</v>
      </c>
      <c r="C58" s="32" t="str">
        <f t="shared" si="0"/>
        <v>38</v>
      </c>
      <c r="D58" s="33">
        <v>0</v>
      </c>
      <c r="E58">
        <f t="shared" si="1"/>
        <v>8</v>
      </c>
    </row>
    <row r="59" spans="1:5" x14ac:dyDescent="0.25">
      <c r="A59" s="31" t="s">
        <v>3838</v>
      </c>
      <c r="B59" s="32">
        <v>57</v>
      </c>
      <c r="C59" s="32" t="str">
        <f t="shared" si="0"/>
        <v>39</v>
      </c>
      <c r="D59" s="33">
        <v>1</v>
      </c>
      <c r="E59">
        <f t="shared" si="1"/>
        <v>8</v>
      </c>
    </row>
    <row r="60" spans="1:5" x14ac:dyDescent="0.25">
      <c r="A60" s="31" t="s">
        <v>3839</v>
      </c>
      <c r="B60" s="32">
        <v>58</v>
      </c>
      <c r="C60" s="32" t="str">
        <f t="shared" si="0"/>
        <v>3A</v>
      </c>
      <c r="D60" s="33">
        <v>1</v>
      </c>
      <c r="E60">
        <f t="shared" si="1"/>
        <v>8</v>
      </c>
    </row>
    <row r="61" spans="1:5" x14ac:dyDescent="0.25">
      <c r="A61" s="31" t="s">
        <v>3835</v>
      </c>
      <c r="B61" s="32">
        <v>59</v>
      </c>
      <c r="C61" s="32" t="str">
        <f t="shared" si="0"/>
        <v>3B</v>
      </c>
      <c r="D61" s="33">
        <v>1</v>
      </c>
      <c r="E61">
        <f t="shared" si="1"/>
        <v>8</v>
      </c>
    </row>
    <row r="62" spans="1:5" x14ac:dyDescent="0.25">
      <c r="A62" s="31" t="s">
        <v>3840</v>
      </c>
      <c r="B62" s="32">
        <v>60</v>
      </c>
      <c r="C62" s="32" t="str">
        <f t="shared" si="0"/>
        <v>3C</v>
      </c>
      <c r="D62" s="33">
        <v>1</v>
      </c>
      <c r="E62">
        <f t="shared" si="1"/>
        <v>8</v>
      </c>
    </row>
    <row r="63" spans="1:5" x14ac:dyDescent="0.25">
      <c r="A63" s="31" t="s">
        <v>3841</v>
      </c>
      <c r="B63" s="32">
        <v>61</v>
      </c>
      <c r="C63" s="32" t="str">
        <f t="shared" si="0"/>
        <v>3D</v>
      </c>
      <c r="D63" s="33">
        <v>1</v>
      </c>
      <c r="E63">
        <f t="shared" si="1"/>
        <v>8</v>
      </c>
    </row>
    <row r="64" spans="1:5" x14ac:dyDescent="0.25">
      <c r="A64" s="31" t="s">
        <v>3842</v>
      </c>
      <c r="B64" s="32">
        <v>62</v>
      </c>
      <c r="C64" s="32" t="str">
        <f t="shared" si="0"/>
        <v>3E</v>
      </c>
      <c r="D64" s="33">
        <v>0</v>
      </c>
      <c r="E64">
        <f t="shared" si="1"/>
        <v>8</v>
      </c>
    </row>
    <row r="65" spans="1:5" x14ac:dyDescent="0.25">
      <c r="A65" s="31" t="s">
        <v>3843</v>
      </c>
      <c r="B65" s="32">
        <v>63</v>
      </c>
      <c r="C65" s="32" t="str">
        <f t="shared" si="0"/>
        <v>3F</v>
      </c>
      <c r="D65" s="33">
        <v>0</v>
      </c>
      <c r="E65">
        <f t="shared" si="1"/>
        <v>8</v>
      </c>
    </row>
    <row r="66" spans="1:5" x14ac:dyDescent="0.25">
      <c r="A66" s="31" t="s">
        <v>3844</v>
      </c>
      <c r="B66" s="32">
        <v>64</v>
      </c>
      <c r="C66" s="32" t="str">
        <f t="shared" si="0"/>
        <v>40</v>
      </c>
      <c r="D66" s="33">
        <v>0</v>
      </c>
      <c r="E66">
        <f t="shared" si="1"/>
        <v>9</v>
      </c>
    </row>
    <row r="67" spans="1:5" x14ac:dyDescent="0.25">
      <c r="A67" s="31" t="s">
        <v>3845</v>
      </c>
      <c r="B67" s="32">
        <v>65</v>
      </c>
      <c r="C67" s="32" t="str">
        <f t="shared" ref="C67:C130" si="2">DEC2HEX(B67)</f>
        <v>41</v>
      </c>
      <c r="D67" s="33">
        <v>0</v>
      </c>
      <c r="E67">
        <f t="shared" ref="E67:E130" si="3">IF(MOD(B67,8)=0,E66+1,E66)</f>
        <v>9</v>
      </c>
    </row>
    <row r="68" spans="1:5" x14ac:dyDescent="0.25">
      <c r="A68" s="31" t="s">
        <v>3846</v>
      </c>
      <c r="B68" s="32">
        <v>66</v>
      </c>
      <c r="C68" s="32" t="str">
        <f t="shared" si="2"/>
        <v>42</v>
      </c>
      <c r="D68" s="33">
        <v>0</v>
      </c>
      <c r="E68">
        <f t="shared" si="3"/>
        <v>9</v>
      </c>
    </row>
    <row r="69" spans="1:5" x14ac:dyDescent="0.25">
      <c r="A69" s="31" t="s">
        <v>3847</v>
      </c>
      <c r="B69" s="32">
        <v>67</v>
      </c>
      <c r="C69" s="32" t="str">
        <f t="shared" si="2"/>
        <v>43</v>
      </c>
      <c r="D69" s="33">
        <v>0</v>
      </c>
      <c r="E69">
        <f t="shared" si="3"/>
        <v>9</v>
      </c>
    </row>
    <row r="70" spans="1:5" x14ac:dyDescent="0.25">
      <c r="A70" s="31" t="s">
        <v>3848</v>
      </c>
      <c r="B70" s="32">
        <v>68</v>
      </c>
      <c r="C70" s="32" t="str">
        <f t="shared" si="2"/>
        <v>44</v>
      </c>
      <c r="D70" s="33">
        <v>0</v>
      </c>
      <c r="E70">
        <f t="shared" si="3"/>
        <v>9</v>
      </c>
    </row>
    <row r="71" spans="1:5" x14ac:dyDescent="0.25">
      <c r="A71" s="31" t="s">
        <v>3849</v>
      </c>
      <c r="B71" s="32">
        <v>69</v>
      </c>
      <c r="C71" s="32" t="str">
        <f t="shared" si="2"/>
        <v>45</v>
      </c>
      <c r="D71" s="33">
        <v>0</v>
      </c>
      <c r="E71">
        <f t="shared" si="3"/>
        <v>9</v>
      </c>
    </row>
    <row r="72" spans="1:5" x14ac:dyDescent="0.25">
      <c r="A72" s="31" t="s">
        <v>3850</v>
      </c>
      <c r="B72" s="32">
        <v>70</v>
      </c>
      <c r="C72" s="32" t="str">
        <f t="shared" si="2"/>
        <v>46</v>
      </c>
      <c r="D72" s="33">
        <v>0</v>
      </c>
      <c r="E72">
        <f t="shared" si="3"/>
        <v>9</v>
      </c>
    </row>
    <row r="73" spans="1:5" x14ac:dyDescent="0.25">
      <c r="A73" s="31" t="s">
        <v>3851</v>
      </c>
      <c r="B73" s="32">
        <v>71</v>
      </c>
      <c r="C73" s="32" t="str">
        <f t="shared" si="2"/>
        <v>47</v>
      </c>
      <c r="D73" s="33">
        <v>0</v>
      </c>
      <c r="E73">
        <f t="shared" si="3"/>
        <v>9</v>
      </c>
    </row>
    <row r="74" spans="1:5" x14ac:dyDescent="0.25">
      <c r="A74" s="31" t="s">
        <v>3852</v>
      </c>
      <c r="B74" s="32">
        <v>72</v>
      </c>
      <c r="C74" s="32" t="str">
        <f t="shared" si="2"/>
        <v>48</v>
      </c>
      <c r="D74" s="33">
        <v>1</v>
      </c>
      <c r="E74">
        <f t="shared" si="3"/>
        <v>10</v>
      </c>
    </row>
    <row r="75" spans="1:5" x14ac:dyDescent="0.25">
      <c r="A75" s="31" t="s">
        <v>3853</v>
      </c>
      <c r="B75" s="32">
        <v>73</v>
      </c>
      <c r="C75" s="32" t="str">
        <f t="shared" si="2"/>
        <v>49</v>
      </c>
      <c r="D75" s="33">
        <v>1</v>
      </c>
      <c r="E75">
        <f t="shared" si="3"/>
        <v>10</v>
      </c>
    </row>
    <row r="76" spans="1:5" x14ac:dyDescent="0.25">
      <c r="A76" s="31" t="s">
        <v>3854</v>
      </c>
      <c r="B76" s="32">
        <v>74</v>
      </c>
      <c r="C76" s="32" t="str">
        <f t="shared" si="2"/>
        <v>4A</v>
      </c>
      <c r="D76" s="33">
        <v>1</v>
      </c>
      <c r="E76">
        <f t="shared" si="3"/>
        <v>10</v>
      </c>
    </row>
    <row r="77" spans="1:5" x14ac:dyDescent="0.25">
      <c r="A77" s="31" t="s">
        <v>3855</v>
      </c>
      <c r="B77" s="32">
        <v>75</v>
      </c>
      <c r="C77" s="32" t="str">
        <f t="shared" si="2"/>
        <v>4B</v>
      </c>
      <c r="D77" s="33">
        <v>0</v>
      </c>
      <c r="E77">
        <f t="shared" si="3"/>
        <v>10</v>
      </c>
    </row>
    <row r="78" spans="1:5" x14ac:dyDescent="0.25">
      <c r="A78" s="31" t="s">
        <v>3856</v>
      </c>
      <c r="B78" s="32">
        <v>76</v>
      </c>
      <c r="C78" s="32" t="str">
        <f t="shared" si="2"/>
        <v>4C</v>
      </c>
      <c r="D78" s="33">
        <v>0</v>
      </c>
      <c r="E78">
        <f t="shared" si="3"/>
        <v>10</v>
      </c>
    </row>
    <row r="79" spans="1:5" x14ac:dyDescent="0.25">
      <c r="A79" s="31" t="s">
        <v>3857</v>
      </c>
      <c r="B79" s="32">
        <v>77</v>
      </c>
      <c r="C79" s="32" t="str">
        <f t="shared" si="2"/>
        <v>4D</v>
      </c>
      <c r="D79" s="33">
        <v>0</v>
      </c>
      <c r="E79">
        <f t="shared" si="3"/>
        <v>10</v>
      </c>
    </row>
    <row r="80" spans="1:5" x14ac:dyDescent="0.25">
      <c r="A80" s="31" t="s">
        <v>3858</v>
      </c>
      <c r="B80" s="32">
        <v>78</v>
      </c>
      <c r="C80" s="32" t="str">
        <f t="shared" si="2"/>
        <v>4E</v>
      </c>
      <c r="D80" s="33">
        <v>1</v>
      </c>
      <c r="E80">
        <f t="shared" si="3"/>
        <v>10</v>
      </c>
    </row>
    <row r="81" spans="1:5" x14ac:dyDescent="0.25">
      <c r="A81" s="31" t="s">
        <v>3859</v>
      </c>
      <c r="B81" s="32">
        <v>79</v>
      </c>
      <c r="C81" s="32" t="str">
        <f t="shared" si="2"/>
        <v>4F</v>
      </c>
      <c r="D81" s="33">
        <v>1</v>
      </c>
      <c r="E81">
        <f t="shared" si="3"/>
        <v>10</v>
      </c>
    </row>
    <row r="82" spans="1:5" x14ac:dyDescent="0.25">
      <c r="A82" s="31" t="s">
        <v>3860</v>
      </c>
      <c r="B82" s="32">
        <v>80</v>
      </c>
      <c r="C82" s="32" t="str">
        <f t="shared" si="2"/>
        <v>50</v>
      </c>
      <c r="D82" s="33">
        <v>1</v>
      </c>
      <c r="E82">
        <f t="shared" si="3"/>
        <v>11</v>
      </c>
    </row>
    <row r="83" spans="1:5" x14ac:dyDescent="0.25">
      <c r="A83" s="31" t="s">
        <v>3861</v>
      </c>
      <c r="B83" s="32">
        <v>81</v>
      </c>
      <c r="C83" s="32" t="str">
        <f t="shared" si="2"/>
        <v>51</v>
      </c>
      <c r="D83" s="33">
        <v>1</v>
      </c>
      <c r="E83">
        <f t="shared" si="3"/>
        <v>11</v>
      </c>
    </row>
    <row r="84" spans="1:5" x14ac:dyDescent="0.25">
      <c r="A84" s="31" t="s">
        <v>3862</v>
      </c>
      <c r="B84" s="32">
        <v>82</v>
      </c>
      <c r="C84" s="32" t="str">
        <f t="shared" si="2"/>
        <v>52</v>
      </c>
      <c r="D84" s="33">
        <v>1</v>
      </c>
      <c r="E84">
        <f t="shared" si="3"/>
        <v>11</v>
      </c>
    </row>
    <row r="85" spans="1:5" x14ac:dyDescent="0.25">
      <c r="A85" s="31" t="s">
        <v>3863</v>
      </c>
      <c r="B85" s="32">
        <v>83</v>
      </c>
      <c r="C85" s="32" t="str">
        <f t="shared" si="2"/>
        <v>53</v>
      </c>
      <c r="D85" s="33">
        <v>1</v>
      </c>
      <c r="E85">
        <f t="shared" si="3"/>
        <v>11</v>
      </c>
    </row>
    <row r="86" spans="1:5" x14ac:dyDescent="0.25">
      <c r="A86" s="31" t="s">
        <v>3864</v>
      </c>
      <c r="B86" s="32">
        <v>84</v>
      </c>
      <c r="C86" s="32" t="str">
        <f t="shared" si="2"/>
        <v>54</v>
      </c>
      <c r="D86" s="33">
        <v>0</v>
      </c>
      <c r="E86">
        <f t="shared" si="3"/>
        <v>11</v>
      </c>
    </row>
    <row r="87" spans="1:5" x14ac:dyDescent="0.25">
      <c r="A87" s="31" t="s">
        <v>3865</v>
      </c>
      <c r="B87" s="32">
        <v>85</v>
      </c>
      <c r="C87" s="32" t="str">
        <f t="shared" si="2"/>
        <v>55</v>
      </c>
      <c r="D87" s="33">
        <v>0</v>
      </c>
      <c r="E87">
        <f t="shared" si="3"/>
        <v>11</v>
      </c>
    </row>
    <row r="88" spans="1:5" x14ac:dyDescent="0.25">
      <c r="A88" s="31" t="s">
        <v>3866</v>
      </c>
      <c r="B88" s="32">
        <v>86</v>
      </c>
      <c r="C88" s="32" t="str">
        <f t="shared" si="2"/>
        <v>56</v>
      </c>
      <c r="D88" s="33">
        <v>0</v>
      </c>
      <c r="E88">
        <f t="shared" si="3"/>
        <v>11</v>
      </c>
    </row>
    <row r="89" spans="1:5" x14ac:dyDescent="0.25">
      <c r="A89" s="31" t="s">
        <v>3867</v>
      </c>
      <c r="B89" s="32">
        <v>87</v>
      </c>
      <c r="C89" s="32" t="str">
        <f t="shared" si="2"/>
        <v>57</v>
      </c>
      <c r="D89" s="33">
        <v>1</v>
      </c>
      <c r="E89">
        <f t="shared" si="3"/>
        <v>11</v>
      </c>
    </row>
    <row r="90" spans="1:5" x14ac:dyDescent="0.25">
      <c r="A90" s="31" t="s">
        <v>3868</v>
      </c>
      <c r="B90" s="32">
        <v>88</v>
      </c>
      <c r="C90" s="32" t="str">
        <f t="shared" si="2"/>
        <v>58</v>
      </c>
      <c r="D90" s="33">
        <v>1</v>
      </c>
      <c r="E90">
        <f t="shared" si="3"/>
        <v>12</v>
      </c>
    </row>
    <row r="91" spans="1:5" x14ac:dyDescent="0.25">
      <c r="A91" s="31" t="s">
        <v>3869</v>
      </c>
      <c r="B91" s="32">
        <v>89</v>
      </c>
      <c r="C91" s="32" t="str">
        <f t="shared" si="2"/>
        <v>59</v>
      </c>
      <c r="D91" s="33">
        <v>1</v>
      </c>
      <c r="E91">
        <f t="shared" si="3"/>
        <v>12</v>
      </c>
    </row>
    <row r="92" spans="1:5" x14ac:dyDescent="0.25">
      <c r="A92" s="31" t="s">
        <v>3870</v>
      </c>
      <c r="B92" s="32">
        <v>90</v>
      </c>
      <c r="C92" s="32" t="str">
        <f t="shared" si="2"/>
        <v>5A</v>
      </c>
      <c r="D92" s="33">
        <v>1</v>
      </c>
      <c r="E92">
        <f t="shared" si="3"/>
        <v>12</v>
      </c>
    </row>
    <row r="93" spans="1:5" x14ac:dyDescent="0.25">
      <c r="A93" s="31" t="s">
        <v>3871</v>
      </c>
      <c r="B93" s="32">
        <v>91</v>
      </c>
      <c r="C93" s="32" t="str">
        <f t="shared" si="2"/>
        <v>5B</v>
      </c>
      <c r="D93" s="33">
        <v>1</v>
      </c>
      <c r="E93">
        <f t="shared" si="3"/>
        <v>12</v>
      </c>
    </row>
    <row r="94" spans="1:5" x14ac:dyDescent="0.25">
      <c r="A94" s="31" t="s">
        <v>3872</v>
      </c>
      <c r="B94" s="32">
        <v>92</v>
      </c>
      <c r="C94" s="32" t="str">
        <f t="shared" si="2"/>
        <v>5C</v>
      </c>
      <c r="D94" s="33">
        <v>1</v>
      </c>
      <c r="E94">
        <f t="shared" si="3"/>
        <v>12</v>
      </c>
    </row>
    <row r="95" spans="1:5" x14ac:dyDescent="0.25">
      <c r="A95" s="31" t="s">
        <v>3873</v>
      </c>
      <c r="B95" s="32">
        <v>93</v>
      </c>
      <c r="C95" s="32" t="str">
        <f t="shared" si="2"/>
        <v>5D</v>
      </c>
      <c r="D95" s="33">
        <v>1</v>
      </c>
      <c r="E95">
        <f t="shared" si="3"/>
        <v>12</v>
      </c>
    </row>
    <row r="96" spans="1:5" x14ac:dyDescent="0.25">
      <c r="A96" s="31" t="s">
        <v>3874</v>
      </c>
      <c r="B96" s="32">
        <v>94</v>
      </c>
      <c r="C96" s="32" t="str">
        <f t="shared" si="2"/>
        <v>5E</v>
      </c>
      <c r="D96" s="33">
        <v>0</v>
      </c>
      <c r="E96">
        <f t="shared" si="3"/>
        <v>12</v>
      </c>
    </row>
    <row r="97" spans="1:5" x14ac:dyDescent="0.25">
      <c r="A97" s="31" t="s">
        <v>3875</v>
      </c>
      <c r="B97" s="32">
        <v>95</v>
      </c>
      <c r="C97" s="32" t="str">
        <f t="shared" si="2"/>
        <v>5F</v>
      </c>
      <c r="D97" s="33">
        <v>0</v>
      </c>
      <c r="E97">
        <f t="shared" si="3"/>
        <v>12</v>
      </c>
    </row>
    <row r="98" spans="1:5" ht="14.45" customHeight="1" x14ac:dyDescent="0.25">
      <c r="A98" s="31" t="s">
        <v>3876</v>
      </c>
      <c r="B98" s="32">
        <v>96</v>
      </c>
      <c r="C98" s="32" t="str">
        <f t="shared" si="2"/>
        <v>60</v>
      </c>
      <c r="D98" s="33">
        <v>1</v>
      </c>
      <c r="E98">
        <f t="shared" si="3"/>
        <v>13</v>
      </c>
    </row>
    <row r="99" spans="1:5" x14ac:dyDescent="0.25">
      <c r="A99" s="31" t="s">
        <v>3877</v>
      </c>
      <c r="B99" s="32">
        <v>97</v>
      </c>
      <c r="C99" s="32" t="str">
        <f t="shared" si="2"/>
        <v>61</v>
      </c>
      <c r="D99" s="35">
        <v>1</v>
      </c>
      <c r="E99">
        <f t="shared" si="3"/>
        <v>13</v>
      </c>
    </row>
    <row r="100" spans="1:5" x14ac:dyDescent="0.25">
      <c r="A100" s="31" t="s">
        <v>3878</v>
      </c>
      <c r="B100" s="32">
        <v>98</v>
      </c>
      <c r="C100" s="32" t="str">
        <f t="shared" si="2"/>
        <v>62</v>
      </c>
      <c r="D100" s="35">
        <v>1</v>
      </c>
      <c r="E100">
        <f t="shared" si="3"/>
        <v>13</v>
      </c>
    </row>
    <row r="101" spans="1:5" x14ac:dyDescent="0.25">
      <c r="A101" s="31" t="s">
        <v>3879</v>
      </c>
      <c r="B101" s="32">
        <v>99</v>
      </c>
      <c r="C101" s="32" t="str">
        <f t="shared" si="2"/>
        <v>63</v>
      </c>
      <c r="D101" s="35">
        <v>1</v>
      </c>
      <c r="E101">
        <f t="shared" si="3"/>
        <v>13</v>
      </c>
    </row>
    <row r="102" spans="1:5" x14ac:dyDescent="0.25">
      <c r="A102" s="31" t="s">
        <v>3880</v>
      </c>
      <c r="B102" s="32">
        <v>100</v>
      </c>
      <c r="C102" s="32" t="str">
        <f t="shared" si="2"/>
        <v>64</v>
      </c>
      <c r="D102" s="35">
        <v>1</v>
      </c>
      <c r="E102">
        <f t="shared" si="3"/>
        <v>13</v>
      </c>
    </row>
    <row r="103" spans="1:5" x14ac:dyDescent="0.25">
      <c r="A103" s="31" t="s">
        <v>3881</v>
      </c>
      <c r="B103" s="32">
        <v>101</v>
      </c>
      <c r="C103" s="32" t="str">
        <f t="shared" si="2"/>
        <v>65</v>
      </c>
      <c r="D103" s="35">
        <v>1</v>
      </c>
      <c r="E103">
        <f t="shared" si="3"/>
        <v>13</v>
      </c>
    </row>
    <row r="104" spans="1:5" x14ac:dyDescent="0.25">
      <c r="A104" s="31" t="s">
        <v>3882</v>
      </c>
      <c r="B104" s="32">
        <v>102</v>
      </c>
      <c r="C104" s="32" t="str">
        <f t="shared" si="2"/>
        <v>66</v>
      </c>
      <c r="D104" s="35">
        <v>1</v>
      </c>
      <c r="E104">
        <f t="shared" si="3"/>
        <v>13</v>
      </c>
    </row>
    <row r="105" spans="1:5" x14ac:dyDescent="0.25">
      <c r="A105" s="31" t="s">
        <v>3883</v>
      </c>
      <c r="B105" s="32">
        <v>102</v>
      </c>
      <c r="C105" s="32" t="str">
        <f t="shared" si="2"/>
        <v>66</v>
      </c>
      <c r="D105" s="35">
        <v>1</v>
      </c>
      <c r="E105">
        <f t="shared" si="3"/>
        <v>13</v>
      </c>
    </row>
    <row r="106" spans="1:5" x14ac:dyDescent="0.25">
      <c r="A106" s="31" t="s">
        <v>3884</v>
      </c>
      <c r="B106" s="32">
        <v>103</v>
      </c>
      <c r="C106" s="32" t="str">
        <f t="shared" si="2"/>
        <v>67</v>
      </c>
      <c r="D106" s="35">
        <v>1</v>
      </c>
      <c r="E106">
        <f t="shared" si="3"/>
        <v>13</v>
      </c>
    </row>
    <row r="107" spans="1:5" x14ac:dyDescent="0.25">
      <c r="A107" s="31" t="s">
        <v>3885</v>
      </c>
      <c r="B107" s="32">
        <v>104</v>
      </c>
      <c r="C107" s="32" t="str">
        <f t="shared" si="2"/>
        <v>68</v>
      </c>
      <c r="D107" s="35">
        <v>1</v>
      </c>
      <c r="E107">
        <f t="shared" si="3"/>
        <v>14</v>
      </c>
    </row>
    <row r="108" spans="1:5" x14ac:dyDescent="0.25">
      <c r="A108" s="31" t="s">
        <v>3886</v>
      </c>
      <c r="B108" s="32">
        <v>105</v>
      </c>
      <c r="C108" s="32" t="str">
        <f t="shared" si="2"/>
        <v>69</v>
      </c>
      <c r="D108" s="35">
        <v>1</v>
      </c>
      <c r="E108">
        <f t="shared" si="3"/>
        <v>14</v>
      </c>
    </row>
    <row r="109" spans="1:5" x14ac:dyDescent="0.25">
      <c r="A109" s="31" t="s">
        <v>3887</v>
      </c>
      <c r="B109" s="32">
        <v>106</v>
      </c>
      <c r="C109" s="32" t="str">
        <f t="shared" si="2"/>
        <v>6A</v>
      </c>
      <c r="D109" s="35">
        <v>1</v>
      </c>
      <c r="E109">
        <f t="shared" si="3"/>
        <v>14</v>
      </c>
    </row>
    <row r="110" spans="1:5" x14ac:dyDescent="0.25">
      <c r="A110" s="31" t="s">
        <v>3888</v>
      </c>
      <c r="B110" s="32">
        <v>107</v>
      </c>
      <c r="C110" s="32" t="str">
        <f t="shared" si="2"/>
        <v>6B</v>
      </c>
      <c r="D110" s="35">
        <v>1</v>
      </c>
      <c r="E110">
        <f t="shared" si="3"/>
        <v>14</v>
      </c>
    </row>
    <row r="111" spans="1:5" x14ac:dyDescent="0.25">
      <c r="A111" s="31" t="s">
        <v>3889</v>
      </c>
      <c r="B111" s="32">
        <v>108</v>
      </c>
      <c r="C111" s="32" t="str">
        <f t="shared" si="2"/>
        <v>6C</v>
      </c>
      <c r="D111" s="35">
        <v>1</v>
      </c>
      <c r="E111">
        <f t="shared" si="3"/>
        <v>14</v>
      </c>
    </row>
    <row r="112" spans="1:5" x14ac:dyDescent="0.25">
      <c r="A112" s="31" t="s">
        <v>3890</v>
      </c>
      <c r="B112" s="32">
        <v>109</v>
      </c>
      <c r="C112" s="32" t="str">
        <f t="shared" si="2"/>
        <v>6D</v>
      </c>
      <c r="D112" s="35">
        <v>1</v>
      </c>
      <c r="E112">
        <f t="shared" si="3"/>
        <v>14</v>
      </c>
    </row>
    <row r="113" spans="1:5" x14ac:dyDescent="0.25">
      <c r="A113" s="31" t="s">
        <v>3891</v>
      </c>
      <c r="B113" s="32">
        <v>110</v>
      </c>
      <c r="C113" s="32" t="str">
        <f t="shared" si="2"/>
        <v>6E</v>
      </c>
      <c r="D113" s="35">
        <v>0</v>
      </c>
      <c r="E113">
        <f t="shared" si="3"/>
        <v>14</v>
      </c>
    </row>
    <row r="114" spans="1:5" x14ac:dyDescent="0.25">
      <c r="A114" s="31" t="s">
        <v>3892</v>
      </c>
      <c r="B114" s="32">
        <v>111</v>
      </c>
      <c r="C114" s="32" t="str">
        <f t="shared" si="2"/>
        <v>6F</v>
      </c>
      <c r="D114" s="35">
        <v>1</v>
      </c>
      <c r="E114">
        <f t="shared" si="3"/>
        <v>14</v>
      </c>
    </row>
    <row r="115" spans="1:5" x14ac:dyDescent="0.25">
      <c r="A115" s="31" t="s">
        <v>3835</v>
      </c>
      <c r="B115" s="32">
        <v>112</v>
      </c>
      <c r="C115" s="32" t="str">
        <f t="shared" si="2"/>
        <v>70</v>
      </c>
      <c r="D115" s="35">
        <v>0</v>
      </c>
      <c r="E115">
        <f t="shared" si="3"/>
        <v>15</v>
      </c>
    </row>
    <row r="116" spans="1:5" x14ac:dyDescent="0.25">
      <c r="A116" s="31" t="s">
        <v>3835</v>
      </c>
      <c r="B116" s="32">
        <v>113</v>
      </c>
      <c r="C116" s="32" t="str">
        <f t="shared" si="2"/>
        <v>71</v>
      </c>
      <c r="D116" s="35">
        <v>0</v>
      </c>
      <c r="E116">
        <f t="shared" si="3"/>
        <v>15</v>
      </c>
    </row>
    <row r="117" spans="1:5" x14ac:dyDescent="0.25">
      <c r="A117" s="31" t="s">
        <v>3835</v>
      </c>
      <c r="B117" s="32">
        <v>114</v>
      </c>
      <c r="C117" s="32" t="str">
        <f t="shared" si="2"/>
        <v>72</v>
      </c>
      <c r="D117" s="35">
        <v>0</v>
      </c>
      <c r="E117">
        <f t="shared" si="3"/>
        <v>15</v>
      </c>
    </row>
    <row r="118" spans="1:5" x14ac:dyDescent="0.25">
      <c r="A118" s="31" t="s">
        <v>3835</v>
      </c>
      <c r="B118" s="32">
        <v>115</v>
      </c>
      <c r="C118" s="32" t="str">
        <f t="shared" si="2"/>
        <v>73</v>
      </c>
      <c r="D118" s="35">
        <v>0</v>
      </c>
      <c r="E118">
        <f t="shared" si="3"/>
        <v>15</v>
      </c>
    </row>
    <row r="119" spans="1:5" x14ac:dyDescent="0.25">
      <c r="A119" s="31" t="s">
        <v>3835</v>
      </c>
      <c r="B119" s="32">
        <v>116</v>
      </c>
      <c r="C119" s="32" t="str">
        <f t="shared" si="2"/>
        <v>74</v>
      </c>
      <c r="D119" s="35">
        <v>0</v>
      </c>
      <c r="E119">
        <f t="shared" si="3"/>
        <v>15</v>
      </c>
    </row>
    <row r="120" spans="1:5" x14ac:dyDescent="0.25">
      <c r="A120" s="31" t="s">
        <v>3835</v>
      </c>
      <c r="B120" s="32">
        <v>117</v>
      </c>
      <c r="C120" s="32" t="str">
        <f t="shared" si="2"/>
        <v>75</v>
      </c>
      <c r="D120" s="35">
        <v>0</v>
      </c>
      <c r="E120">
        <f t="shared" si="3"/>
        <v>15</v>
      </c>
    </row>
    <row r="121" spans="1:5" x14ac:dyDescent="0.25">
      <c r="A121" s="31" t="s">
        <v>3835</v>
      </c>
      <c r="B121" s="32">
        <v>118</v>
      </c>
      <c r="C121" s="32" t="str">
        <f t="shared" si="2"/>
        <v>76</v>
      </c>
      <c r="D121" s="35">
        <v>0</v>
      </c>
      <c r="E121">
        <f t="shared" si="3"/>
        <v>15</v>
      </c>
    </row>
    <row r="122" spans="1:5" x14ac:dyDescent="0.25">
      <c r="A122" s="31" t="s">
        <v>3835</v>
      </c>
      <c r="B122" s="32">
        <v>119</v>
      </c>
      <c r="C122" s="32" t="str">
        <f t="shared" si="2"/>
        <v>77</v>
      </c>
      <c r="D122" s="35">
        <v>0</v>
      </c>
      <c r="E122">
        <f t="shared" si="3"/>
        <v>15</v>
      </c>
    </row>
    <row r="123" spans="1:5" x14ac:dyDescent="0.25">
      <c r="A123" s="31" t="s">
        <v>3893</v>
      </c>
      <c r="B123" s="32">
        <v>120</v>
      </c>
      <c r="C123" s="32" t="str">
        <f t="shared" si="2"/>
        <v>78</v>
      </c>
      <c r="D123" s="35">
        <v>1</v>
      </c>
      <c r="E123">
        <f t="shared" si="3"/>
        <v>16</v>
      </c>
    </row>
    <row r="124" spans="1:5" x14ac:dyDescent="0.25">
      <c r="A124" s="31" t="s">
        <v>3894</v>
      </c>
      <c r="B124" s="32">
        <v>121</v>
      </c>
      <c r="C124" s="32" t="str">
        <f t="shared" si="2"/>
        <v>79</v>
      </c>
      <c r="D124" s="35">
        <v>0</v>
      </c>
      <c r="E124">
        <f t="shared" si="3"/>
        <v>16</v>
      </c>
    </row>
    <row r="125" spans="1:5" x14ac:dyDescent="0.25">
      <c r="A125" s="31" t="s">
        <v>3895</v>
      </c>
      <c r="B125" s="32">
        <v>122</v>
      </c>
      <c r="C125" s="32" t="str">
        <f t="shared" si="2"/>
        <v>7A</v>
      </c>
      <c r="D125" s="35">
        <v>0</v>
      </c>
      <c r="E125">
        <f t="shared" si="3"/>
        <v>16</v>
      </c>
    </row>
    <row r="126" spans="1:5" x14ac:dyDescent="0.25">
      <c r="A126" s="31" t="s">
        <v>3896</v>
      </c>
      <c r="B126" s="32">
        <v>123</v>
      </c>
      <c r="C126" s="32" t="str">
        <f t="shared" si="2"/>
        <v>7B</v>
      </c>
      <c r="D126" s="35">
        <v>0</v>
      </c>
      <c r="E126">
        <f t="shared" si="3"/>
        <v>16</v>
      </c>
    </row>
    <row r="127" spans="1:5" x14ac:dyDescent="0.25">
      <c r="A127" s="31" t="s">
        <v>3897</v>
      </c>
      <c r="B127" s="32">
        <v>124</v>
      </c>
      <c r="C127" s="32" t="str">
        <f t="shared" si="2"/>
        <v>7C</v>
      </c>
      <c r="D127" s="35">
        <v>0</v>
      </c>
      <c r="E127">
        <f t="shared" si="3"/>
        <v>16</v>
      </c>
    </row>
    <row r="128" spans="1:5" x14ac:dyDescent="0.25">
      <c r="A128" s="31" t="s">
        <v>3835</v>
      </c>
      <c r="B128" s="32">
        <v>125</v>
      </c>
      <c r="C128" s="32" t="str">
        <f t="shared" si="2"/>
        <v>7D</v>
      </c>
      <c r="D128" s="35">
        <v>0</v>
      </c>
      <c r="E128">
        <f t="shared" si="3"/>
        <v>16</v>
      </c>
    </row>
    <row r="129" spans="1:5" x14ac:dyDescent="0.25">
      <c r="A129" s="31" t="s">
        <v>3835</v>
      </c>
      <c r="B129" s="32">
        <v>126</v>
      </c>
      <c r="C129" s="32" t="str">
        <f t="shared" si="2"/>
        <v>7E</v>
      </c>
      <c r="D129" s="35">
        <v>0</v>
      </c>
      <c r="E129">
        <f t="shared" si="3"/>
        <v>16</v>
      </c>
    </row>
    <row r="130" spans="1:5" x14ac:dyDescent="0.25">
      <c r="A130" s="31" t="s">
        <v>3835</v>
      </c>
      <c r="B130" s="32">
        <v>127</v>
      </c>
      <c r="C130" s="32" t="str">
        <f t="shared" si="2"/>
        <v>7F</v>
      </c>
      <c r="D130" s="35">
        <v>0</v>
      </c>
      <c r="E130">
        <f t="shared" si="3"/>
        <v>16</v>
      </c>
    </row>
    <row r="131" spans="1:5" x14ac:dyDescent="0.25">
      <c r="A131" s="31" t="s">
        <v>3835</v>
      </c>
      <c r="B131" s="32">
        <v>128</v>
      </c>
      <c r="C131" s="32" t="str">
        <f t="shared" ref="C131:C194" si="4">DEC2HEX(B131)</f>
        <v>80</v>
      </c>
      <c r="D131" s="35">
        <v>0</v>
      </c>
      <c r="E131">
        <f t="shared" ref="E131:E194" si="5">IF(MOD(B131,8)=0,E130+1,E130)</f>
        <v>17</v>
      </c>
    </row>
    <row r="132" spans="1:5" x14ac:dyDescent="0.25">
      <c r="A132" s="31" t="s">
        <v>3898</v>
      </c>
      <c r="B132" s="32">
        <v>129</v>
      </c>
      <c r="C132" s="32" t="str">
        <f t="shared" si="4"/>
        <v>81</v>
      </c>
      <c r="D132" s="35">
        <v>0</v>
      </c>
      <c r="E132">
        <f t="shared" si="5"/>
        <v>17</v>
      </c>
    </row>
    <row r="133" spans="1:5" x14ac:dyDescent="0.25">
      <c r="A133" s="31" t="s">
        <v>3899</v>
      </c>
      <c r="B133" s="32">
        <v>130</v>
      </c>
      <c r="C133" s="32" t="str">
        <f t="shared" si="4"/>
        <v>82</v>
      </c>
      <c r="D133" s="35">
        <v>0</v>
      </c>
      <c r="E133">
        <f t="shared" si="5"/>
        <v>17</v>
      </c>
    </row>
    <row r="134" spans="1:5" x14ac:dyDescent="0.25">
      <c r="A134" s="31" t="s">
        <v>3900</v>
      </c>
      <c r="B134" s="32">
        <v>131</v>
      </c>
      <c r="C134" s="32" t="str">
        <f t="shared" si="4"/>
        <v>83</v>
      </c>
      <c r="D134" s="33">
        <v>0</v>
      </c>
      <c r="E134">
        <f t="shared" si="5"/>
        <v>17</v>
      </c>
    </row>
    <row r="135" spans="1:5" x14ac:dyDescent="0.25">
      <c r="A135" s="31" t="s">
        <v>3901</v>
      </c>
      <c r="B135" s="32">
        <v>132</v>
      </c>
      <c r="C135" s="32" t="str">
        <f t="shared" si="4"/>
        <v>84</v>
      </c>
      <c r="D135" s="33">
        <v>0</v>
      </c>
      <c r="E135">
        <f t="shared" si="5"/>
        <v>17</v>
      </c>
    </row>
    <row r="136" spans="1:5" x14ac:dyDescent="0.25">
      <c r="A136" s="31" t="s">
        <v>3902</v>
      </c>
      <c r="B136" s="32">
        <v>133</v>
      </c>
      <c r="C136" s="32" t="str">
        <f t="shared" si="4"/>
        <v>85</v>
      </c>
      <c r="D136" s="33">
        <v>0</v>
      </c>
      <c r="E136">
        <f t="shared" si="5"/>
        <v>17</v>
      </c>
    </row>
    <row r="137" spans="1:5" x14ac:dyDescent="0.25">
      <c r="A137" s="31" t="s">
        <v>3903</v>
      </c>
      <c r="B137" s="32">
        <v>134</v>
      </c>
      <c r="C137" s="32" t="str">
        <f t="shared" si="4"/>
        <v>86</v>
      </c>
      <c r="D137" s="33">
        <v>0</v>
      </c>
      <c r="E137">
        <f t="shared" si="5"/>
        <v>17</v>
      </c>
    </row>
    <row r="138" spans="1:5" x14ac:dyDescent="0.25">
      <c r="A138" s="31" t="s">
        <v>3904</v>
      </c>
      <c r="B138" s="32">
        <v>135</v>
      </c>
      <c r="C138" s="32" t="str">
        <f t="shared" si="4"/>
        <v>87</v>
      </c>
      <c r="D138" s="33">
        <v>0</v>
      </c>
      <c r="E138">
        <f t="shared" si="5"/>
        <v>17</v>
      </c>
    </row>
    <row r="139" spans="1:5" x14ac:dyDescent="0.25">
      <c r="A139" s="31" t="s">
        <v>3905</v>
      </c>
      <c r="B139" s="32">
        <v>136</v>
      </c>
      <c r="C139" s="32" t="str">
        <f t="shared" si="4"/>
        <v>88</v>
      </c>
      <c r="D139" s="33">
        <v>0</v>
      </c>
      <c r="E139">
        <f t="shared" si="5"/>
        <v>18</v>
      </c>
    </row>
    <row r="140" spans="1:5" x14ac:dyDescent="0.25">
      <c r="A140" s="31" t="s">
        <v>3906</v>
      </c>
      <c r="B140" s="32">
        <v>137</v>
      </c>
      <c r="C140" s="32" t="str">
        <f t="shared" si="4"/>
        <v>89</v>
      </c>
      <c r="D140" s="33">
        <v>0</v>
      </c>
      <c r="E140">
        <f t="shared" si="5"/>
        <v>18</v>
      </c>
    </row>
    <row r="141" spans="1:5" x14ac:dyDescent="0.25">
      <c r="A141" s="31" t="s">
        <v>3907</v>
      </c>
      <c r="B141" s="32">
        <v>138</v>
      </c>
      <c r="C141" s="32" t="str">
        <f t="shared" si="4"/>
        <v>8A</v>
      </c>
      <c r="D141" s="33">
        <v>0</v>
      </c>
      <c r="E141">
        <f t="shared" si="5"/>
        <v>18</v>
      </c>
    </row>
    <row r="142" spans="1:5" x14ac:dyDescent="0.25">
      <c r="A142" s="31" t="s">
        <v>3908</v>
      </c>
      <c r="B142" s="32">
        <v>139</v>
      </c>
      <c r="C142" s="32" t="str">
        <f t="shared" si="4"/>
        <v>8B</v>
      </c>
      <c r="D142" s="33">
        <v>0</v>
      </c>
      <c r="E142">
        <f t="shared" si="5"/>
        <v>18</v>
      </c>
    </row>
    <row r="143" spans="1:5" x14ac:dyDescent="0.25">
      <c r="A143" s="31" t="s">
        <v>3909</v>
      </c>
      <c r="B143" s="32">
        <v>140</v>
      </c>
      <c r="C143" s="32" t="str">
        <f t="shared" si="4"/>
        <v>8C</v>
      </c>
      <c r="D143" s="33">
        <v>0</v>
      </c>
      <c r="E143">
        <f t="shared" si="5"/>
        <v>18</v>
      </c>
    </row>
    <row r="144" spans="1:5" x14ac:dyDescent="0.25">
      <c r="A144" s="31" t="s">
        <v>3910</v>
      </c>
      <c r="B144" s="32">
        <v>141</v>
      </c>
      <c r="C144" s="32" t="str">
        <f t="shared" si="4"/>
        <v>8D</v>
      </c>
      <c r="D144" s="33">
        <v>0</v>
      </c>
      <c r="E144">
        <f t="shared" si="5"/>
        <v>18</v>
      </c>
    </row>
    <row r="145" spans="1:5" x14ac:dyDescent="0.25">
      <c r="A145" s="31" t="s">
        <v>3911</v>
      </c>
      <c r="B145" s="32">
        <v>142</v>
      </c>
      <c r="C145" s="32" t="str">
        <f t="shared" si="4"/>
        <v>8E</v>
      </c>
      <c r="D145" s="33">
        <v>0</v>
      </c>
      <c r="E145">
        <f t="shared" si="5"/>
        <v>18</v>
      </c>
    </row>
    <row r="146" spans="1:5" x14ac:dyDescent="0.25">
      <c r="A146" s="31" t="s">
        <v>3912</v>
      </c>
      <c r="B146" s="32">
        <v>143</v>
      </c>
      <c r="C146" s="32" t="str">
        <f t="shared" si="4"/>
        <v>8F</v>
      </c>
      <c r="D146" s="33">
        <v>0</v>
      </c>
      <c r="E146">
        <f t="shared" si="5"/>
        <v>18</v>
      </c>
    </row>
    <row r="147" spans="1:5" x14ac:dyDescent="0.25">
      <c r="A147" s="31" t="s">
        <v>3913</v>
      </c>
      <c r="B147" s="32">
        <v>144</v>
      </c>
      <c r="C147" s="32" t="str">
        <f t="shared" si="4"/>
        <v>90</v>
      </c>
      <c r="D147" s="33">
        <v>0</v>
      </c>
      <c r="E147">
        <f t="shared" si="5"/>
        <v>19</v>
      </c>
    </row>
    <row r="148" spans="1:5" x14ac:dyDescent="0.25">
      <c r="A148" s="31" t="s">
        <v>3914</v>
      </c>
      <c r="B148" s="32">
        <v>145</v>
      </c>
      <c r="C148" s="32" t="str">
        <f t="shared" si="4"/>
        <v>91</v>
      </c>
      <c r="D148" s="33">
        <v>0</v>
      </c>
      <c r="E148">
        <f t="shared" si="5"/>
        <v>19</v>
      </c>
    </row>
    <row r="149" spans="1:5" x14ac:dyDescent="0.25">
      <c r="A149" s="31" t="s">
        <v>3915</v>
      </c>
      <c r="B149" s="32">
        <v>146</v>
      </c>
      <c r="C149" s="32" t="str">
        <f t="shared" si="4"/>
        <v>92</v>
      </c>
      <c r="D149" s="33">
        <v>0</v>
      </c>
      <c r="E149">
        <f t="shared" si="5"/>
        <v>19</v>
      </c>
    </row>
    <row r="150" spans="1:5" x14ac:dyDescent="0.25">
      <c r="A150" s="31" t="s">
        <v>3916</v>
      </c>
      <c r="B150" s="32">
        <v>147</v>
      </c>
      <c r="C150" s="32" t="str">
        <f t="shared" si="4"/>
        <v>93</v>
      </c>
      <c r="D150" s="33">
        <v>0</v>
      </c>
      <c r="E150">
        <f t="shared" si="5"/>
        <v>19</v>
      </c>
    </row>
    <row r="151" spans="1:5" x14ac:dyDescent="0.25">
      <c r="A151" s="31" t="s">
        <v>3917</v>
      </c>
      <c r="B151" s="32">
        <v>148</v>
      </c>
      <c r="C151" s="32" t="str">
        <f t="shared" si="4"/>
        <v>94</v>
      </c>
      <c r="D151" s="33">
        <v>0</v>
      </c>
      <c r="E151">
        <f t="shared" si="5"/>
        <v>19</v>
      </c>
    </row>
    <row r="152" spans="1:5" x14ac:dyDescent="0.25">
      <c r="A152" s="31" t="s">
        <v>3918</v>
      </c>
      <c r="B152" s="32">
        <v>149</v>
      </c>
      <c r="C152" s="32" t="str">
        <f t="shared" si="4"/>
        <v>95</v>
      </c>
      <c r="D152" s="33">
        <v>0</v>
      </c>
      <c r="E152">
        <f t="shared" si="5"/>
        <v>19</v>
      </c>
    </row>
    <row r="153" spans="1:5" x14ac:dyDescent="0.25">
      <c r="A153" s="31" t="s">
        <v>3919</v>
      </c>
      <c r="B153" s="32">
        <v>150</v>
      </c>
      <c r="C153" s="32" t="str">
        <f t="shared" si="4"/>
        <v>96</v>
      </c>
      <c r="D153" s="33">
        <v>0</v>
      </c>
      <c r="E153">
        <f t="shared" si="5"/>
        <v>19</v>
      </c>
    </row>
    <row r="154" spans="1:5" x14ac:dyDescent="0.25">
      <c r="A154" s="31" t="s">
        <v>3920</v>
      </c>
      <c r="B154" s="32">
        <v>151</v>
      </c>
      <c r="C154" s="32" t="str">
        <f t="shared" si="4"/>
        <v>97</v>
      </c>
      <c r="D154" s="33">
        <v>0</v>
      </c>
      <c r="E154">
        <f t="shared" si="5"/>
        <v>19</v>
      </c>
    </row>
    <row r="155" spans="1:5" x14ac:dyDescent="0.25">
      <c r="A155" s="31" t="s">
        <v>3921</v>
      </c>
      <c r="B155" s="32">
        <v>152</v>
      </c>
      <c r="C155" s="32" t="str">
        <f t="shared" si="4"/>
        <v>98</v>
      </c>
      <c r="D155" s="33">
        <v>1</v>
      </c>
      <c r="E155">
        <f t="shared" si="5"/>
        <v>20</v>
      </c>
    </row>
    <row r="156" spans="1:5" x14ac:dyDescent="0.25">
      <c r="A156" s="31" t="s">
        <v>3922</v>
      </c>
      <c r="B156" s="32">
        <v>153</v>
      </c>
      <c r="C156" s="32" t="str">
        <f t="shared" si="4"/>
        <v>99</v>
      </c>
      <c r="D156" s="33">
        <v>1</v>
      </c>
      <c r="E156">
        <f t="shared" si="5"/>
        <v>20</v>
      </c>
    </row>
    <row r="157" spans="1:5" x14ac:dyDescent="0.25">
      <c r="A157" s="31" t="s">
        <v>3923</v>
      </c>
      <c r="B157" s="32">
        <v>154</v>
      </c>
      <c r="C157" s="32" t="str">
        <f t="shared" si="4"/>
        <v>9A</v>
      </c>
      <c r="D157" s="33">
        <v>1</v>
      </c>
      <c r="E157">
        <f t="shared" si="5"/>
        <v>20</v>
      </c>
    </row>
    <row r="158" spans="1:5" x14ac:dyDescent="0.25">
      <c r="A158" s="31" t="s">
        <v>3924</v>
      </c>
      <c r="B158" s="32">
        <v>155</v>
      </c>
      <c r="C158" s="32" t="str">
        <f t="shared" si="4"/>
        <v>9B</v>
      </c>
      <c r="D158" s="33">
        <v>1</v>
      </c>
      <c r="E158">
        <f t="shared" si="5"/>
        <v>20</v>
      </c>
    </row>
    <row r="159" spans="1:5" x14ac:dyDescent="0.25">
      <c r="A159" s="31" t="s">
        <v>3925</v>
      </c>
      <c r="B159" s="32">
        <v>156</v>
      </c>
      <c r="C159" s="32" t="str">
        <f t="shared" si="4"/>
        <v>9C</v>
      </c>
      <c r="D159" s="33">
        <v>1</v>
      </c>
      <c r="E159">
        <f t="shared" si="5"/>
        <v>20</v>
      </c>
    </row>
    <row r="160" spans="1:5" x14ac:dyDescent="0.25">
      <c r="A160" s="31" t="s">
        <v>3926</v>
      </c>
      <c r="B160" s="32">
        <v>157</v>
      </c>
      <c r="C160" s="32" t="str">
        <f t="shared" si="4"/>
        <v>9D</v>
      </c>
      <c r="D160" s="33">
        <v>1</v>
      </c>
      <c r="E160">
        <f t="shared" si="5"/>
        <v>20</v>
      </c>
    </row>
    <row r="161" spans="1:5" x14ac:dyDescent="0.25">
      <c r="A161" s="31" t="s">
        <v>3927</v>
      </c>
      <c r="B161" s="32">
        <v>158</v>
      </c>
      <c r="C161" s="32" t="str">
        <f t="shared" si="4"/>
        <v>9E</v>
      </c>
      <c r="D161" s="33">
        <v>1</v>
      </c>
      <c r="E161">
        <f t="shared" si="5"/>
        <v>20</v>
      </c>
    </row>
    <row r="162" spans="1:5" x14ac:dyDescent="0.25">
      <c r="A162" s="31" t="s">
        <v>3928</v>
      </c>
      <c r="B162" s="32">
        <v>159</v>
      </c>
      <c r="C162" s="32" t="str">
        <f t="shared" si="4"/>
        <v>9F</v>
      </c>
      <c r="D162" s="33">
        <v>1</v>
      </c>
      <c r="E162">
        <f t="shared" si="5"/>
        <v>20</v>
      </c>
    </row>
    <row r="163" spans="1:5" x14ac:dyDescent="0.25">
      <c r="A163" s="31" t="s">
        <v>3929</v>
      </c>
      <c r="B163" s="32">
        <v>160</v>
      </c>
      <c r="C163" s="32" t="str">
        <f t="shared" si="4"/>
        <v>A0</v>
      </c>
      <c r="D163" s="33">
        <v>1</v>
      </c>
      <c r="E163">
        <f t="shared" si="5"/>
        <v>21</v>
      </c>
    </row>
    <row r="164" spans="1:5" x14ac:dyDescent="0.25">
      <c r="A164" s="31" t="s">
        <v>3930</v>
      </c>
      <c r="B164" s="32">
        <v>161</v>
      </c>
      <c r="C164" s="32" t="str">
        <f t="shared" si="4"/>
        <v>A1</v>
      </c>
      <c r="D164" s="33">
        <v>1</v>
      </c>
      <c r="E164">
        <f t="shared" si="5"/>
        <v>21</v>
      </c>
    </row>
    <row r="165" spans="1:5" x14ac:dyDescent="0.25">
      <c r="A165" s="31" t="s">
        <v>3930</v>
      </c>
      <c r="B165" s="32">
        <v>162</v>
      </c>
      <c r="C165" s="32" t="str">
        <f t="shared" si="4"/>
        <v>A2</v>
      </c>
      <c r="D165" s="33">
        <v>1</v>
      </c>
      <c r="E165">
        <f t="shared" si="5"/>
        <v>21</v>
      </c>
    </row>
    <row r="166" spans="1:5" x14ac:dyDescent="0.25">
      <c r="A166" s="31" t="s">
        <v>3930</v>
      </c>
      <c r="B166" s="32">
        <v>163</v>
      </c>
      <c r="C166" s="32" t="str">
        <f t="shared" si="4"/>
        <v>A3</v>
      </c>
      <c r="D166" s="33">
        <v>1</v>
      </c>
      <c r="E166">
        <f t="shared" si="5"/>
        <v>21</v>
      </c>
    </row>
    <row r="167" spans="1:5" x14ac:dyDescent="0.25">
      <c r="A167" s="31" t="s">
        <v>3930</v>
      </c>
      <c r="B167" s="32">
        <v>164</v>
      </c>
      <c r="C167" s="32" t="str">
        <f t="shared" si="4"/>
        <v>A4</v>
      </c>
      <c r="D167" s="33">
        <v>1</v>
      </c>
      <c r="E167">
        <f t="shared" si="5"/>
        <v>21</v>
      </c>
    </row>
    <row r="168" spans="1:5" x14ac:dyDescent="0.25">
      <c r="A168" s="31" t="s">
        <v>3930</v>
      </c>
      <c r="B168" s="32">
        <v>165</v>
      </c>
      <c r="C168" s="32" t="str">
        <f t="shared" si="4"/>
        <v>A5</v>
      </c>
      <c r="D168" s="33">
        <v>1</v>
      </c>
      <c r="E168">
        <f t="shared" si="5"/>
        <v>21</v>
      </c>
    </row>
    <row r="169" spans="1:5" x14ac:dyDescent="0.25">
      <c r="A169" s="31" t="s">
        <v>3930</v>
      </c>
      <c r="B169" s="32">
        <v>166</v>
      </c>
      <c r="C169" s="32" t="str">
        <f t="shared" si="4"/>
        <v>A6</v>
      </c>
      <c r="D169" s="33">
        <v>1</v>
      </c>
      <c r="E169">
        <f t="shared" si="5"/>
        <v>21</v>
      </c>
    </row>
    <row r="170" spans="1:5" x14ac:dyDescent="0.25">
      <c r="A170" s="31" t="s">
        <v>3930</v>
      </c>
      <c r="B170" s="32">
        <v>167</v>
      </c>
      <c r="C170" s="32" t="str">
        <f t="shared" si="4"/>
        <v>A7</v>
      </c>
      <c r="D170" s="33">
        <v>1</v>
      </c>
      <c r="E170">
        <f t="shared" si="5"/>
        <v>21</v>
      </c>
    </row>
    <row r="171" spans="1:5" x14ac:dyDescent="0.25">
      <c r="A171" s="31" t="s">
        <v>3930</v>
      </c>
      <c r="B171" s="32">
        <v>168</v>
      </c>
      <c r="C171" s="32" t="str">
        <f t="shared" si="4"/>
        <v>A8</v>
      </c>
      <c r="D171" s="33">
        <v>1</v>
      </c>
      <c r="E171">
        <f t="shared" si="5"/>
        <v>22</v>
      </c>
    </row>
    <row r="172" spans="1:5" x14ac:dyDescent="0.25">
      <c r="A172" s="31" t="s">
        <v>3930</v>
      </c>
      <c r="B172" s="32">
        <v>169</v>
      </c>
      <c r="C172" s="32" t="str">
        <f t="shared" si="4"/>
        <v>A9</v>
      </c>
      <c r="D172" s="33">
        <v>1</v>
      </c>
      <c r="E172">
        <f t="shared" si="5"/>
        <v>22</v>
      </c>
    </row>
    <row r="173" spans="1:5" x14ac:dyDescent="0.25">
      <c r="A173" s="31" t="s">
        <v>3930</v>
      </c>
      <c r="B173" s="32">
        <v>170</v>
      </c>
      <c r="C173" s="32" t="str">
        <f t="shared" si="4"/>
        <v>AA</v>
      </c>
      <c r="D173" s="33">
        <v>1</v>
      </c>
      <c r="E173">
        <f t="shared" si="5"/>
        <v>22</v>
      </c>
    </row>
    <row r="174" spans="1:5" x14ac:dyDescent="0.25">
      <c r="A174" s="31" t="s">
        <v>3930</v>
      </c>
      <c r="B174" s="32">
        <v>171</v>
      </c>
      <c r="C174" s="32" t="str">
        <f t="shared" si="4"/>
        <v>AB</v>
      </c>
      <c r="D174" s="33">
        <v>1</v>
      </c>
      <c r="E174">
        <f t="shared" si="5"/>
        <v>22</v>
      </c>
    </row>
    <row r="175" spans="1:5" x14ac:dyDescent="0.25">
      <c r="A175" s="31" t="s">
        <v>3931</v>
      </c>
      <c r="B175" s="32">
        <v>172</v>
      </c>
      <c r="C175" s="32" t="str">
        <f t="shared" si="4"/>
        <v>AC</v>
      </c>
      <c r="D175" s="33">
        <v>1</v>
      </c>
      <c r="E175">
        <f t="shared" si="5"/>
        <v>22</v>
      </c>
    </row>
    <row r="176" spans="1:5" x14ac:dyDescent="0.25">
      <c r="A176" s="31" t="s">
        <v>3932</v>
      </c>
      <c r="B176" s="32">
        <v>173</v>
      </c>
      <c r="C176" s="32" t="str">
        <f t="shared" si="4"/>
        <v>AD</v>
      </c>
      <c r="D176" s="33">
        <v>1</v>
      </c>
      <c r="E176">
        <f t="shared" si="5"/>
        <v>22</v>
      </c>
    </row>
    <row r="177" spans="1:5" x14ac:dyDescent="0.25">
      <c r="A177" s="31" t="s">
        <v>3933</v>
      </c>
      <c r="B177" s="32">
        <v>174</v>
      </c>
      <c r="C177" s="32" t="str">
        <f t="shared" si="4"/>
        <v>AE</v>
      </c>
      <c r="D177" s="33">
        <v>1</v>
      </c>
      <c r="E177">
        <f t="shared" si="5"/>
        <v>22</v>
      </c>
    </row>
    <row r="178" spans="1:5" x14ac:dyDescent="0.25">
      <c r="A178" s="31" t="s">
        <v>3835</v>
      </c>
      <c r="B178" s="32">
        <v>175</v>
      </c>
      <c r="C178" s="32" t="str">
        <f t="shared" si="4"/>
        <v>AF</v>
      </c>
      <c r="D178" s="33">
        <v>1</v>
      </c>
      <c r="E178">
        <f t="shared" si="5"/>
        <v>22</v>
      </c>
    </row>
    <row r="179" spans="1:5" x14ac:dyDescent="0.25">
      <c r="A179" s="31" t="s">
        <v>3835</v>
      </c>
      <c r="B179" s="32">
        <v>176</v>
      </c>
      <c r="C179" s="32" t="str">
        <f t="shared" si="4"/>
        <v>B0</v>
      </c>
      <c r="D179" s="33">
        <v>1</v>
      </c>
      <c r="E179">
        <f t="shared" si="5"/>
        <v>23</v>
      </c>
    </row>
    <row r="180" spans="1:5" x14ac:dyDescent="0.25">
      <c r="A180" s="31" t="s">
        <v>3835</v>
      </c>
      <c r="B180" s="32">
        <v>177</v>
      </c>
      <c r="C180" s="32" t="str">
        <f t="shared" si="4"/>
        <v>B1</v>
      </c>
      <c r="D180" s="33">
        <v>1</v>
      </c>
      <c r="E180">
        <f t="shared" si="5"/>
        <v>23</v>
      </c>
    </row>
    <row r="181" spans="1:5" x14ac:dyDescent="0.25">
      <c r="A181" s="31" t="s">
        <v>3835</v>
      </c>
      <c r="B181" s="32">
        <v>178</v>
      </c>
      <c r="C181" s="32" t="str">
        <f t="shared" si="4"/>
        <v>B2</v>
      </c>
      <c r="D181" s="33">
        <v>1</v>
      </c>
      <c r="E181">
        <f t="shared" si="5"/>
        <v>23</v>
      </c>
    </row>
    <row r="182" spans="1:5" x14ac:dyDescent="0.25">
      <c r="A182" s="31" t="s">
        <v>3835</v>
      </c>
      <c r="B182" s="32">
        <v>179</v>
      </c>
      <c r="C182" s="32" t="str">
        <f t="shared" si="4"/>
        <v>B3</v>
      </c>
      <c r="D182" s="33">
        <v>1</v>
      </c>
      <c r="E182">
        <f t="shared" si="5"/>
        <v>23</v>
      </c>
    </row>
    <row r="183" spans="1:5" x14ac:dyDescent="0.25">
      <c r="A183" s="31" t="s">
        <v>3934</v>
      </c>
      <c r="B183" s="32">
        <v>180</v>
      </c>
      <c r="C183" s="32" t="str">
        <f t="shared" si="4"/>
        <v>B4</v>
      </c>
      <c r="D183" s="33">
        <v>1</v>
      </c>
      <c r="E183">
        <f t="shared" si="5"/>
        <v>23</v>
      </c>
    </row>
    <row r="184" spans="1:5" x14ac:dyDescent="0.25">
      <c r="A184" s="31" t="s">
        <v>3935</v>
      </c>
      <c r="B184" s="32">
        <v>181</v>
      </c>
      <c r="C184" s="32" t="str">
        <f t="shared" si="4"/>
        <v>B5</v>
      </c>
      <c r="D184" s="33">
        <v>1</v>
      </c>
      <c r="E184">
        <f t="shared" si="5"/>
        <v>23</v>
      </c>
    </row>
    <row r="185" spans="1:5" x14ac:dyDescent="0.25">
      <c r="A185" s="31" t="s">
        <v>3936</v>
      </c>
      <c r="B185" s="32">
        <v>182</v>
      </c>
      <c r="C185" s="32" t="str">
        <f t="shared" si="4"/>
        <v>B6</v>
      </c>
      <c r="D185" s="33">
        <v>1</v>
      </c>
      <c r="E185">
        <f t="shared" si="5"/>
        <v>23</v>
      </c>
    </row>
    <row r="186" spans="1:5" x14ac:dyDescent="0.25">
      <c r="A186" s="31" t="s">
        <v>3937</v>
      </c>
      <c r="B186" s="32">
        <v>183</v>
      </c>
      <c r="C186" s="32" t="str">
        <f t="shared" si="4"/>
        <v>B7</v>
      </c>
      <c r="D186" s="33">
        <v>1</v>
      </c>
      <c r="E186">
        <f t="shared" si="5"/>
        <v>23</v>
      </c>
    </row>
    <row r="187" spans="1:5" x14ac:dyDescent="0.25">
      <c r="A187" s="31" t="s">
        <v>3938</v>
      </c>
      <c r="B187" s="32">
        <v>184</v>
      </c>
      <c r="C187" s="32" t="str">
        <f t="shared" si="4"/>
        <v>B8</v>
      </c>
      <c r="D187" s="33">
        <v>1</v>
      </c>
      <c r="E187">
        <f t="shared" si="5"/>
        <v>24</v>
      </c>
    </row>
    <row r="188" spans="1:5" x14ac:dyDescent="0.25">
      <c r="A188" s="31" t="s">
        <v>3939</v>
      </c>
      <c r="B188" s="32">
        <v>185</v>
      </c>
      <c r="C188" s="32" t="str">
        <f t="shared" si="4"/>
        <v>B9</v>
      </c>
      <c r="D188" s="33">
        <v>1</v>
      </c>
      <c r="E188">
        <f t="shared" si="5"/>
        <v>24</v>
      </c>
    </row>
    <row r="189" spans="1:5" x14ac:dyDescent="0.25">
      <c r="A189" s="31" t="s">
        <v>3940</v>
      </c>
      <c r="B189" s="32">
        <v>186</v>
      </c>
      <c r="C189" s="32" t="str">
        <f t="shared" si="4"/>
        <v>BA</v>
      </c>
      <c r="D189" s="33">
        <v>1</v>
      </c>
      <c r="E189">
        <f t="shared" si="5"/>
        <v>24</v>
      </c>
    </row>
    <row r="190" spans="1:5" x14ac:dyDescent="0.25">
      <c r="A190" s="31" t="s">
        <v>3941</v>
      </c>
      <c r="B190" s="32">
        <v>187</v>
      </c>
      <c r="C190" s="32" t="str">
        <f t="shared" si="4"/>
        <v>BB</v>
      </c>
      <c r="D190" s="33">
        <v>1</v>
      </c>
      <c r="E190">
        <f t="shared" si="5"/>
        <v>24</v>
      </c>
    </row>
    <row r="191" spans="1:5" x14ac:dyDescent="0.25">
      <c r="A191" s="31" t="s">
        <v>3942</v>
      </c>
      <c r="B191" s="32">
        <v>188</v>
      </c>
      <c r="C191" s="32" t="str">
        <f t="shared" si="4"/>
        <v>BC</v>
      </c>
      <c r="D191" s="33">
        <v>1</v>
      </c>
      <c r="E191">
        <f t="shared" si="5"/>
        <v>24</v>
      </c>
    </row>
    <row r="192" spans="1:5" x14ac:dyDescent="0.25">
      <c r="A192" s="31" t="s">
        <v>3943</v>
      </c>
      <c r="B192" s="32">
        <v>189</v>
      </c>
      <c r="C192" s="32" t="str">
        <f t="shared" si="4"/>
        <v>BD</v>
      </c>
      <c r="D192" s="33">
        <v>1</v>
      </c>
      <c r="E192">
        <f t="shared" si="5"/>
        <v>24</v>
      </c>
    </row>
    <row r="193" spans="1:5" x14ac:dyDescent="0.25">
      <c r="A193" s="31" t="s">
        <v>3835</v>
      </c>
      <c r="B193" s="32">
        <v>190</v>
      </c>
      <c r="C193" s="32" t="str">
        <f t="shared" si="4"/>
        <v>BE</v>
      </c>
      <c r="D193" s="33">
        <v>1</v>
      </c>
      <c r="E193">
        <f t="shared" si="5"/>
        <v>24</v>
      </c>
    </row>
    <row r="194" spans="1:5" x14ac:dyDescent="0.25">
      <c r="A194" s="31" t="s">
        <v>3835</v>
      </c>
      <c r="B194" s="32">
        <v>191</v>
      </c>
      <c r="C194" s="32" t="str">
        <f t="shared" si="4"/>
        <v>BF</v>
      </c>
      <c r="D194" s="33">
        <v>1</v>
      </c>
      <c r="E194">
        <f t="shared" si="5"/>
        <v>24</v>
      </c>
    </row>
    <row r="195" spans="1:5" x14ac:dyDescent="0.25">
      <c r="A195" s="31" t="s">
        <v>3835</v>
      </c>
      <c r="B195" s="32">
        <v>192</v>
      </c>
      <c r="C195" s="32" t="str">
        <f t="shared" ref="C195:C258" si="6">DEC2HEX(B195)</f>
        <v>C0</v>
      </c>
      <c r="D195" s="33">
        <v>1</v>
      </c>
      <c r="E195">
        <f t="shared" ref="E195:E258" si="7">IF(MOD(B195,8)=0,E194+1,E194)</f>
        <v>25</v>
      </c>
    </row>
    <row r="196" spans="1:5" x14ac:dyDescent="0.25">
      <c r="A196" s="31" t="s">
        <v>3835</v>
      </c>
      <c r="B196" s="32">
        <v>193</v>
      </c>
      <c r="C196" s="32" t="str">
        <f t="shared" si="6"/>
        <v>C1</v>
      </c>
      <c r="D196" s="33">
        <v>1</v>
      </c>
      <c r="E196">
        <f t="shared" si="7"/>
        <v>25</v>
      </c>
    </row>
    <row r="197" spans="1:5" x14ac:dyDescent="0.25">
      <c r="A197" s="31" t="s">
        <v>3835</v>
      </c>
      <c r="B197" s="32">
        <v>194</v>
      </c>
      <c r="C197" s="32" t="str">
        <f t="shared" si="6"/>
        <v>C2</v>
      </c>
      <c r="D197" s="33">
        <v>1</v>
      </c>
      <c r="E197">
        <f t="shared" si="7"/>
        <v>25</v>
      </c>
    </row>
    <row r="198" spans="1:5" x14ac:dyDescent="0.25">
      <c r="A198" s="31" t="s">
        <v>3835</v>
      </c>
      <c r="B198" s="32">
        <v>195</v>
      </c>
      <c r="C198" s="32" t="str">
        <f t="shared" si="6"/>
        <v>C3</v>
      </c>
      <c r="D198" s="33">
        <v>1</v>
      </c>
      <c r="E198">
        <f t="shared" si="7"/>
        <v>25</v>
      </c>
    </row>
    <row r="199" spans="1:5" x14ac:dyDescent="0.25">
      <c r="A199" s="31" t="s">
        <v>3835</v>
      </c>
      <c r="B199" s="32">
        <v>196</v>
      </c>
      <c r="C199" s="32" t="str">
        <f t="shared" si="6"/>
        <v>C4</v>
      </c>
      <c r="D199" s="33">
        <v>1</v>
      </c>
      <c r="E199">
        <f t="shared" si="7"/>
        <v>25</v>
      </c>
    </row>
    <row r="200" spans="1:5" x14ac:dyDescent="0.25">
      <c r="A200" s="31" t="s">
        <v>3835</v>
      </c>
      <c r="B200" s="32">
        <v>197</v>
      </c>
      <c r="C200" s="32" t="str">
        <f t="shared" si="6"/>
        <v>C5</v>
      </c>
      <c r="D200" s="33">
        <v>1</v>
      </c>
      <c r="E200">
        <f t="shared" si="7"/>
        <v>25</v>
      </c>
    </row>
    <row r="201" spans="1:5" x14ac:dyDescent="0.25">
      <c r="A201" s="31" t="s">
        <v>3835</v>
      </c>
      <c r="B201" s="32">
        <v>198</v>
      </c>
      <c r="C201" s="32" t="str">
        <f t="shared" si="6"/>
        <v>C6</v>
      </c>
      <c r="D201" s="33">
        <v>1</v>
      </c>
      <c r="E201">
        <f t="shared" si="7"/>
        <v>25</v>
      </c>
    </row>
    <row r="202" spans="1:5" x14ac:dyDescent="0.25">
      <c r="A202" s="31" t="s">
        <v>3835</v>
      </c>
      <c r="B202" s="32">
        <v>199</v>
      </c>
      <c r="C202" s="32" t="str">
        <f t="shared" si="6"/>
        <v>C7</v>
      </c>
      <c r="D202" s="33">
        <v>1</v>
      </c>
      <c r="E202">
        <f t="shared" si="7"/>
        <v>25</v>
      </c>
    </row>
    <row r="203" spans="1:5" x14ac:dyDescent="0.25">
      <c r="A203" s="31" t="s">
        <v>3944</v>
      </c>
      <c r="B203" s="32">
        <v>200</v>
      </c>
      <c r="C203" s="32" t="str">
        <f t="shared" si="6"/>
        <v>C8</v>
      </c>
      <c r="D203" s="33">
        <v>1</v>
      </c>
      <c r="E203">
        <f t="shared" si="7"/>
        <v>26</v>
      </c>
    </row>
    <row r="204" spans="1:5" x14ac:dyDescent="0.25">
      <c r="A204" s="31" t="s">
        <v>3945</v>
      </c>
      <c r="B204" s="32">
        <v>201</v>
      </c>
      <c r="C204" s="32" t="str">
        <f t="shared" si="6"/>
        <v>C9</v>
      </c>
      <c r="D204" s="33">
        <v>0</v>
      </c>
      <c r="E204">
        <f t="shared" si="7"/>
        <v>26</v>
      </c>
    </row>
    <row r="205" spans="1:5" x14ac:dyDescent="0.25">
      <c r="A205" s="31" t="s">
        <v>3835</v>
      </c>
      <c r="B205" s="32">
        <v>202</v>
      </c>
      <c r="C205" s="32" t="str">
        <f t="shared" si="6"/>
        <v>CA</v>
      </c>
      <c r="D205" s="33">
        <v>1</v>
      </c>
      <c r="E205">
        <f t="shared" si="7"/>
        <v>26</v>
      </c>
    </row>
    <row r="206" spans="1:5" x14ac:dyDescent="0.25">
      <c r="A206" s="31" t="s">
        <v>3835</v>
      </c>
      <c r="B206" s="32">
        <v>203</v>
      </c>
      <c r="C206" s="32" t="str">
        <f t="shared" si="6"/>
        <v>CB</v>
      </c>
      <c r="D206" s="33">
        <v>1</v>
      </c>
      <c r="E206">
        <f t="shared" si="7"/>
        <v>26</v>
      </c>
    </row>
    <row r="207" spans="1:5" x14ac:dyDescent="0.25">
      <c r="A207" s="31" t="s">
        <v>3835</v>
      </c>
      <c r="B207" s="32">
        <v>204</v>
      </c>
      <c r="C207" s="32" t="str">
        <f t="shared" si="6"/>
        <v>CC</v>
      </c>
      <c r="D207" s="33">
        <v>1</v>
      </c>
      <c r="E207">
        <f t="shared" si="7"/>
        <v>26</v>
      </c>
    </row>
    <row r="208" spans="1:5" x14ac:dyDescent="0.25">
      <c r="A208" s="31" t="s">
        <v>3835</v>
      </c>
      <c r="B208" s="32">
        <v>205</v>
      </c>
      <c r="C208" s="32" t="str">
        <f t="shared" si="6"/>
        <v>CD</v>
      </c>
      <c r="D208" s="33">
        <v>1</v>
      </c>
      <c r="E208">
        <f t="shared" si="7"/>
        <v>26</v>
      </c>
    </row>
    <row r="209" spans="1:5" x14ac:dyDescent="0.25">
      <c r="A209" s="31" t="s">
        <v>3835</v>
      </c>
      <c r="B209" s="32">
        <v>206</v>
      </c>
      <c r="C209" s="32" t="str">
        <f t="shared" si="6"/>
        <v>CE</v>
      </c>
      <c r="D209" s="33">
        <v>1</v>
      </c>
      <c r="E209">
        <f t="shared" si="7"/>
        <v>26</v>
      </c>
    </row>
    <row r="210" spans="1:5" x14ac:dyDescent="0.25">
      <c r="A210" s="31" t="s">
        <v>3835</v>
      </c>
      <c r="B210" s="32">
        <v>207</v>
      </c>
      <c r="C210" s="32" t="str">
        <f t="shared" si="6"/>
        <v>CF</v>
      </c>
      <c r="D210" s="33">
        <v>1</v>
      </c>
      <c r="E210">
        <f t="shared" si="7"/>
        <v>26</v>
      </c>
    </row>
    <row r="211" spans="1:5" x14ac:dyDescent="0.25">
      <c r="A211" s="31" t="s">
        <v>3835</v>
      </c>
      <c r="B211" s="32">
        <v>208</v>
      </c>
      <c r="C211" s="32" t="str">
        <f t="shared" si="6"/>
        <v>D0</v>
      </c>
      <c r="D211" s="33">
        <v>1</v>
      </c>
      <c r="E211">
        <f t="shared" si="7"/>
        <v>27</v>
      </c>
    </row>
    <row r="212" spans="1:5" x14ac:dyDescent="0.25">
      <c r="A212" s="31" t="s">
        <v>3835</v>
      </c>
      <c r="B212" s="32">
        <v>209</v>
      </c>
      <c r="C212" s="32" t="str">
        <f t="shared" si="6"/>
        <v>D1</v>
      </c>
      <c r="D212" s="33">
        <v>1</v>
      </c>
      <c r="E212">
        <f t="shared" si="7"/>
        <v>27</v>
      </c>
    </row>
    <row r="213" spans="1:5" x14ac:dyDescent="0.25">
      <c r="A213" s="31" t="s">
        <v>3835</v>
      </c>
      <c r="B213" s="32">
        <v>210</v>
      </c>
      <c r="C213" s="32" t="str">
        <f t="shared" si="6"/>
        <v>D2</v>
      </c>
      <c r="D213" s="33">
        <v>1</v>
      </c>
      <c r="E213">
        <f t="shared" si="7"/>
        <v>27</v>
      </c>
    </row>
    <row r="214" spans="1:5" x14ac:dyDescent="0.25">
      <c r="A214" s="31" t="s">
        <v>3946</v>
      </c>
      <c r="B214" s="32">
        <v>211</v>
      </c>
      <c r="C214" s="32" t="str">
        <f t="shared" si="6"/>
        <v>D3</v>
      </c>
      <c r="D214" s="33">
        <v>0</v>
      </c>
      <c r="E214">
        <f t="shared" si="7"/>
        <v>27</v>
      </c>
    </row>
    <row r="215" spans="1:5" x14ac:dyDescent="0.25">
      <c r="A215" s="31" t="s">
        <v>3947</v>
      </c>
      <c r="B215" s="32">
        <v>212</v>
      </c>
      <c r="C215" s="32" t="str">
        <f t="shared" si="6"/>
        <v>D4</v>
      </c>
      <c r="D215" s="33">
        <v>1</v>
      </c>
      <c r="E215">
        <f t="shared" si="7"/>
        <v>27</v>
      </c>
    </row>
    <row r="216" spans="1:5" x14ac:dyDescent="0.25">
      <c r="A216" s="31" t="s">
        <v>3948</v>
      </c>
      <c r="B216" s="32">
        <v>213</v>
      </c>
      <c r="C216" s="32" t="str">
        <f t="shared" si="6"/>
        <v>D5</v>
      </c>
      <c r="D216" s="33">
        <v>1</v>
      </c>
      <c r="E216">
        <f t="shared" si="7"/>
        <v>27</v>
      </c>
    </row>
    <row r="217" spans="1:5" x14ac:dyDescent="0.25">
      <c r="A217" s="31" t="s">
        <v>3949</v>
      </c>
      <c r="B217" s="32">
        <v>214</v>
      </c>
      <c r="C217" s="32" t="str">
        <f t="shared" si="6"/>
        <v>D6</v>
      </c>
      <c r="D217" s="33">
        <v>1</v>
      </c>
      <c r="E217">
        <f t="shared" si="7"/>
        <v>27</v>
      </c>
    </row>
    <row r="218" spans="1:5" x14ac:dyDescent="0.25">
      <c r="A218" s="31" t="s">
        <v>3950</v>
      </c>
      <c r="B218" s="32">
        <v>215</v>
      </c>
      <c r="C218" s="32" t="str">
        <f t="shared" si="6"/>
        <v>D7</v>
      </c>
      <c r="D218" s="33">
        <v>1</v>
      </c>
      <c r="E218">
        <f t="shared" si="7"/>
        <v>27</v>
      </c>
    </row>
    <row r="219" spans="1:5" x14ac:dyDescent="0.25">
      <c r="A219" s="31" t="s">
        <v>3951</v>
      </c>
      <c r="B219" s="32">
        <v>216</v>
      </c>
      <c r="C219" s="32" t="str">
        <f t="shared" si="6"/>
        <v>D8</v>
      </c>
      <c r="D219" s="33">
        <v>1</v>
      </c>
      <c r="E219">
        <f t="shared" si="7"/>
        <v>28</v>
      </c>
    </row>
    <row r="220" spans="1:5" x14ac:dyDescent="0.25">
      <c r="A220" s="31" t="s">
        <v>3952</v>
      </c>
      <c r="B220" s="32">
        <v>217</v>
      </c>
      <c r="C220" s="32" t="str">
        <f t="shared" si="6"/>
        <v>D9</v>
      </c>
      <c r="D220" s="33">
        <v>1</v>
      </c>
      <c r="E220">
        <f t="shared" si="7"/>
        <v>28</v>
      </c>
    </row>
    <row r="221" spans="1:5" x14ac:dyDescent="0.25">
      <c r="A221" s="31" t="s">
        <v>3953</v>
      </c>
      <c r="B221" s="32">
        <v>218</v>
      </c>
      <c r="C221" s="32" t="str">
        <f t="shared" si="6"/>
        <v>DA</v>
      </c>
      <c r="D221" s="33">
        <v>1</v>
      </c>
      <c r="E221">
        <f t="shared" si="7"/>
        <v>28</v>
      </c>
    </row>
    <row r="222" spans="1:5" x14ac:dyDescent="0.25">
      <c r="A222" s="31" t="s">
        <v>3954</v>
      </c>
      <c r="B222" s="32">
        <v>219</v>
      </c>
      <c r="C222" s="32" t="str">
        <f t="shared" si="6"/>
        <v>DB</v>
      </c>
      <c r="D222" s="33">
        <v>1</v>
      </c>
      <c r="E222">
        <f t="shared" si="7"/>
        <v>28</v>
      </c>
    </row>
    <row r="223" spans="1:5" x14ac:dyDescent="0.25">
      <c r="A223" s="31" t="s">
        <v>3955</v>
      </c>
      <c r="B223" s="32">
        <v>220</v>
      </c>
      <c r="C223" s="32" t="str">
        <f t="shared" si="6"/>
        <v>DC</v>
      </c>
      <c r="D223" s="33">
        <v>1</v>
      </c>
      <c r="E223">
        <f t="shared" si="7"/>
        <v>28</v>
      </c>
    </row>
    <row r="224" spans="1:5" x14ac:dyDescent="0.25">
      <c r="A224" s="31" t="s">
        <v>3956</v>
      </c>
      <c r="B224" s="32">
        <v>221</v>
      </c>
      <c r="C224" s="32" t="str">
        <f t="shared" si="6"/>
        <v>DD</v>
      </c>
      <c r="D224" s="33">
        <v>1</v>
      </c>
      <c r="E224">
        <f t="shared" si="7"/>
        <v>28</v>
      </c>
    </row>
    <row r="225" spans="1:5" x14ac:dyDescent="0.25">
      <c r="A225" s="31" t="s">
        <v>3957</v>
      </c>
      <c r="B225" s="32">
        <v>222</v>
      </c>
      <c r="C225" s="32" t="str">
        <f t="shared" si="6"/>
        <v>DE</v>
      </c>
      <c r="D225" s="33">
        <v>1</v>
      </c>
      <c r="E225">
        <f t="shared" si="7"/>
        <v>28</v>
      </c>
    </row>
    <row r="226" spans="1:5" x14ac:dyDescent="0.25">
      <c r="A226" s="31" t="s">
        <v>3958</v>
      </c>
      <c r="B226" s="32">
        <v>223</v>
      </c>
      <c r="C226" s="32" t="str">
        <f t="shared" si="6"/>
        <v>DF</v>
      </c>
      <c r="D226" s="33">
        <v>1</v>
      </c>
      <c r="E226">
        <f t="shared" si="7"/>
        <v>28</v>
      </c>
    </row>
    <row r="227" spans="1:5" x14ac:dyDescent="0.25">
      <c r="A227" s="31" t="s">
        <v>3959</v>
      </c>
      <c r="B227" s="32">
        <v>224</v>
      </c>
      <c r="C227" s="32" t="str">
        <f t="shared" si="6"/>
        <v>E0</v>
      </c>
      <c r="D227" s="33">
        <v>1</v>
      </c>
      <c r="E227">
        <f t="shared" si="7"/>
        <v>29</v>
      </c>
    </row>
    <row r="228" spans="1:5" x14ac:dyDescent="0.25">
      <c r="A228" s="31" t="s">
        <v>3960</v>
      </c>
      <c r="B228" s="32">
        <v>225</v>
      </c>
      <c r="C228" s="32" t="str">
        <f t="shared" si="6"/>
        <v>E1</v>
      </c>
      <c r="D228" s="33">
        <v>1</v>
      </c>
      <c r="E228">
        <f t="shared" si="7"/>
        <v>29</v>
      </c>
    </row>
    <row r="229" spans="1:5" x14ac:dyDescent="0.25">
      <c r="A229" s="31" t="s">
        <v>3961</v>
      </c>
      <c r="B229" s="32">
        <v>226</v>
      </c>
      <c r="C229" s="32" t="str">
        <f t="shared" si="6"/>
        <v>E2</v>
      </c>
      <c r="D229" s="33">
        <v>1</v>
      </c>
      <c r="E229">
        <f t="shared" si="7"/>
        <v>29</v>
      </c>
    </row>
    <row r="230" spans="1:5" x14ac:dyDescent="0.25">
      <c r="A230" s="31" t="s">
        <v>3962</v>
      </c>
      <c r="B230" s="32">
        <v>227</v>
      </c>
      <c r="C230" s="32" t="str">
        <f t="shared" si="6"/>
        <v>E3</v>
      </c>
      <c r="D230" s="33">
        <v>1</v>
      </c>
      <c r="E230">
        <f t="shared" si="7"/>
        <v>29</v>
      </c>
    </row>
    <row r="231" spans="1:5" x14ac:dyDescent="0.25">
      <c r="A231" s="31" t="s">
        <v>3963</v>
      </c>
      <c r="B231" s="32">
        <v>228</v>
      </c>
      <c r="C231" s="32" t="str">
        <f t="shared" si="6"/>
        <v>E4</v>
      </c>
      <c r="D231" s="33">
        <v>1</v>
      </c>
      <c r="E231">
        <f t="shared" si="7"/>
        <v>29</v>
      </c>
    </row>
    <row r="232" spans="1:5" x14ac:dyDescent="0.25">
      <c r="A232" s="31" t="s">
        <v>3964</v>
      </c>
      <c r="B232" s="32">
        <v>229</v>
      </c>
      <c r="C232" s="32" t="str">
        <f t="shared" si="6"/>
        <v>E5</v>
      </c>
      <c r="D232" s="33">
        <v>1</v>
      </c>
      <c r="E232">
        <f t="shared" si="7"/>
        <v>29</v>
      </c>
    </row>
    <row r="233" spans="1:5" x14ac:dyDescent="0.25">
      <c r="A233" s="31" t="s">
        <v>3965</v>
      </c>
      <c r="B233" s="32">
        <v>230</v>
      </c>
      <c r="C233" s="32" t="str">
        <f t="shared" si="6"/>
        <v>E6</v>
      </c>
      <c r="D233" s="33">
        <v>1</v>
      </c>
      <c r="E233">
        <f t="shared" si="7"/>
        <v>29</v>
      </c>
    </row>
    <row r="234" spans="1:5" x14ac:dyDescent="0.25">
      <c r="A234" s="31" t="s">
        <v>3966</v>
      </c>
      <c r="B234" s="32">
        <v>231</v>
      </c>
      <c r="C234" s="32" t="str">
        <f t="shared" si="6"/>
        <v>E7</v>
      </c>
      <c r="D234" s="33">
        <v>1</v>
      </c>
      <c r="E234">
        <f t="shared" si="7"/>
        <v>29</v>
      </c>
    </row>
    <row r="235" spans="1:5" x14ac:dyDescent="0.25">
      <c r="A235" s="31" t="s">
        <v>3835</v>
      </c>
      <c r="B235" s="32">
        <v>232</v>
      </c>
      <c r="C235" s="32" t="str">
        <f t="shared" si="6"/>
        <v>E8</v>
      </c>
      <c r="D235" s="33">
        <v>1</v>
      </c>
      <c r="E235">
        <f t="shared" si="7"/>
        <v>30</v>
      </c>
    </row>
    <row r="236" spans="1:5" x14ac:dyDescent="0.25">
      <c r="A236" s="31" t="s">
        <v>3835</v>
      </c>
      <c r="B236" s="32">
        <v>233</v>
      </c>
      <c r="C236" s="32" t="str">
        <f t="shared" si="6"/>
        <v>E9</v>
      </c>
      <c r="D236" s="33">
        <v>1</v>
      </c>
      <c r="E236">
        <f t="shared" si="7"/>
        <v>30</v>
      </c>
    </row>
    <row r="237" spans="1:5" x14ac:dyDescent="0.25">
      <c r="A237" s="31" t="s">
        <v>3835</v>
      </c>
      <c r="B237" s="32">
        <v>234</v>
      </c>
      <c r="C237" s="32" t="str">
        <f t="shared" si="6"/>
        <v>EA</v>
      </c>
      <c r="D237" s="33">
        <v>1</v>
      </c>
      <c r="E237">
        <f t="shared" si="7"/>
        <v>30</v>
      </c>
    </row>
    <row r="238" spans="1:5" x14ac:dyDescent="0.25">
      <c r="A238" s="31" t="s">
        <v>3967</v>
      </c>
      <c r="B238" s="32">
        <v>235</v>
      </c>
      <c r="C238" s="32" t="str">
        <f t="shared" si="6"/>
        <v>EB</v>
      </c>
      <c r="D238" s="33">
        <v>1</v>
      </c>
      <c r="E238">
        <f t="shared" si="7"/>
        <v>30</v>
      </c>
    </row>
    <row r="239" spans="1:5" x14ac:dyDescent="0.25">
      <c r="A239" s="31" t="s">
        <v>3835</v>
      </c>
      <c r="B239" s="32">
        <v>236</v>
      </c>
      <c r="C239" s="32" t="str">
        <f t="shared" si="6"/>
        <v>EC</v>
      </c>
      <c r="D239" s="33">
        <v>1</v>
      </c>
      <c r="E239">
        <f t="shared" si="7"/>
        <v>30</v>
      </c>
    </row>
    <row r="240" spans="1:5" x14ac:dyDescent="0.25">
      <c r="A240" s="31" t="s">
        <v>3835</v>
      </c>
      <c r="B240" s="32">
        <v>237</v>
      </c>
      <c r="C240" s="32" t="str">
        <f t="shared" si="6"/>
        <v>ED</v>
      </c>
      <c r="D240" s="33">
        <v>1</v>
      </c>
      <c r="E240">
        <f t="shared" si="7"/>
        <v>30</v>
      </c>
    </row>
    <row r="241" spans="1:5" x14ac:dyDescent="0.25">
      <c r="A241" s="31" t="s">
        <v>3835</v>
      </c>
      <c r="B241" s="32">
        <v>238</v>
      </c>
      <c r="C241" s="32" t="str">
        <f t="shared" si="6"/>
        <v>EE</v>
      </c>
      <c r="D241" s="33">
        <v>1</v>
      </c>
      <c r="E241">
        <f t="shared" si="7"/>
        <v>30</v>
      </c>
    </row>
    <row r="242" spans="1:5" x14ac:dyDescent="0.25">
      <c r="A242" s="31" t="s">
        <v>3835</v>
      </c>
      <c r="B242" s="32">
        <v>239</v>
      </c>
      <c r="C242" s="32" t="str">
        <f t="shared" si="6"/>
        <v>EF</v>
      </c>
      <c r="D242" s="33">
        <v>1</v>
      </c>
      <c r="E242">
        <f t="shared" si="7"/>
        <v>30</v>
      </c>
    </row>
    <row r="243" spans="1:5" x14ac:dyDescent="0.25">
      <c r="A243" s="31" t="s">
        <v>3835</v>
      </c>
      <c r="B243" s="32">
        <v>240</v>
      </c>
      <c r="C243" s="32" t="str">
        <f t="shared" si="6"/>
        <v>F0</v>
      </c>
      <c r="D243" s="33">
        <v>1</v>
      </c>
      <c r="E243">
        <f t="shared" si="7"/>
        <v>31</v>
      </c>
    </row>
    <row r="244" spans="1:5" x14ac:dyDescent="0.25">
      <c r="A244" s="31" t="s">
        <v>3968</v>
      </c>
      <c r="B244" s="32">
        <v>241</v>
      </c>
      <c r="C244" s="32" t="str">
        <f t="shared" si="6"/>
        <v>F1</v>
      </c>
      <c r="D244" s="33">
        <v>1</v>
      </c>
      <c r="E244">
        <f t="shared" si="7"/>
        <v>31</v>
      </c>
    </row>
    <row r="245" spans="1:5" x14ac:dyDescent="0.25">
      <c r="A245" s="31" t="s">
        <v>3969</v>
      </c>
      <c r="B245" s="32">
        <v>242</v>
      </c>
      <c r="C245" s="32" t="str">
        <f t="shared" si="6"/>
        <v>F2</v>
      </c>
      <c r="D245" s="33">
        <v>1</v>
      </c>
      <c r="E245">
        <f t="shared" si="7"/>
        <v>31</v>
      </c>
    </row>
    <row r="246" spans="1:5" x14ac:dyDescent="0.25">
      <c r="A246" s="31" t="s">
        <v>3970</v>
      </c>
      <c r="B246" s="32">
        <v>243</v>
      </c>
      <c r="C246" s="32" t="str">
        <f t="shared" si="6"/>
        <v>F3</v>
      </c>
      <c r="D246" s="33">
        <v>1</v>
      </c>
      <c r="E246">
        <f t="shared" si="7"/>
        <v>31</v>
      </c>
    </row>
    <row r="247" spans="1:5" x14ac:dyDescent="0.25">
      <c r="A247" s="31" t="s">
        <v>3971</v>
      </c>
      <c r="B247" s="32">
        <v>244</v>
      </c>
      <c r="C247" s="32" t="str">
        <f t="shared" si="6"/>
        <v>F4</v>
      </c>
      <c r="D247" s="33">
        <v>1</v>
      </c>
      <c r="E247">
        <f t="shared" si="7"/>
        <v>31</v>
      </c>
    </row>
    <row r="248" spans="1:5" x14ac:dyDescent="0.25">
      <c r="A248" s="31" t="s">
        <v>3835</v>
      </c>
      <c r="B248" s="32">
        <v>245</v>
      </c>
      <c r="C248" s="32" t="str">
        <f t="shared" si="6"/>
        <v>F5</v>
      </c>
      <c r="D248" s="33">
        <v>1</v>
      </c>
      <c r="E248">
        <f t="shared" si="7"/>
        <v>31</v>
      </c>
    </row>
    <row r="249" spans="1:5" x14ac:dyDescent="0.25">
      <c r="A249" s="31" t="s">
        <v>3835</v>
      </c>
      <c r="B249" s="32">
        <v>246</v>
      </c>
      <c r="C249" s="32" t="str">
        <f t="shared" si="6"/>
        <v>F6</v>
      </c>
      <c r="D249" s="33">
        <v>1</v>
      </c>
      <c r="E249">
        <f t="shared" si="7"/>
        <v>31</v>
      </c>
    </row>
    <row r="250" spans="1:5" x14ac:dyDescent="0.25">
      <c r="A250" s="31" t="s">
        <v>3835</v>
      </c>
      <c r="B250" s="32">
        <v>247</v>
      </c>
      <c r="C250" s="32" t="str">
        <f t="shared" si="6"/>
        <v>F7</v>
      </c>
      <c r="D250" s="33">
        <v>1</v>
      </c>
      <c r="E250">
        <f t="shared" si="7"/>
        <v>31</v>
      </c>
    </row>
    <row r="251" spans="1:5" x14ac:dyDescent="0.25">
      <c r="A251" s="31" t="s">
        <v>3835</v>
      </c>
      <c r="B251" s="32">
        <v>248</v>
      </c>
      <c r="C251" s="32" t="str">
        <f t="shared" si="6"/>
        <v>F8</v>
      </c>
      <c r="D251" s="33">
        <v>1</v>
      </c>
      <c r="E251">
        <f t="shared" si="7"/>
        <v>32</v>
      </c>
    </row>
    <row r="252" spans="1:5" x14ac:dyDescent="0.25">
      <c r="A252" s="31" t="s">
        <v>3835</v>
      </c>
      <c r="B252" s="32">
        <v>249</v>
      </c>
      <c r="C252" s="32" t="str">
        <f t="shared" si="6"/>
        <v>F9</v>
      </c>
      <c r="D252" s="33">
        <v>1</v>
      </c>
      <c r="E252">
        <f t="shared" si="7"/>
        <v>32</v>
      </c>
    </row>
    <row r="253" spans="1:5" x14ac:dyDescent="0.25">
      <c r="A253" s="31" t="s">
        <v>3835</v>
      </c>
      <c r="B253" s="32">
        <v>250</v>
      </c>
      <c r="C253" s="32" t="str">
        <f t="shared" si="6"/>
        <v>FA</v>
      </c>
      <c r="D253" s="33">
        <v>1</v>
      </c>
      <c r="E253">
        <f t="shared" si="7"/>
        <v>32</v>
      </c>
    </row>
    <row r="254" spans="1:5" x14ac:dyDescent="0.25">
      <c r="A254" s="31" t="s">
        <v>3835</v>
      </c>
      <c r="B254" s="32">
        <v>251</v>
      </c>
      <c r="C254" s="32" t="str">
        <f t="shared" si="6"/>
        <v>FB</v>
      </c>
      <c r="D254" s="33">
        <v>1</v>
      </c>
      <c r="E254">
        <f t="shared" si="7"/>
        <v>32</v>
      </c>
    </row>
    <row r="255" spans="1:5" x14ac:dyDescent="0.25">
      <c r="A255" s="31" t="s">
        <v>3835</v>
      </c>
      <c r="B255" s="32">
        <v>252</v>
      </c>
      <c r="C255" s="32" t="str">
        <f t="shared" si="6"/>
        <v>FC</v>
      </c>
      <c r="D255" s="33">
        <v>1</v>
      </c>
      <c r="E255">
        <f t="shared" si="7"/>
        <v>32</v>
      </c>
    </row>
    <row r="256" spans="1:5" x14ac:dyDescent="0.25">
      <c r="A256" s="31" t="s">
        <v>3835</v>
      </c>
      <c r="B256" s="32">
        <v>253</v>
      </c>
      <c r="C256" s="32" t="str">
        <f t="shared" si="6"/>
        <v>FD</v>
      </c>
      <c r="D256" s="33">
        <v>1</v>
      </c>
      <c r="E256">
        <f t="shared" si="7"/>
        <v>32</v>
      </c>
    </row>
    <row r="257" spans="1:5" x14ac:dyDescent="0.25">
      <c r="A257" s="31" t="s">
        <v>3835</v>
      </c>
      <c r="B257" s="32">
        <v>254</v>
      </c>
      <c r="C257" s="32" t="str">
        <f t="shared" si="6"/>
        <v>FE</v>
      </c>
      <c r="D257" s="33">
        <v>1</v>
      </c>
      <c r="E257">
        <f t="shared" si="7"/>
        <v>32</v>
      </c>
    </row>
    <row r="258" spans="1:5" x14ac:dyDescent="0.25">
      <c r="A258" s="31" t="s">
        <v>3835</v>
      </c>
      <c r="B258" s="32">
        <v>255</v>
      </c>
      <c r="C258" s="32" t="str">
        <f t="shared" si="6"/>
        <v>FF</v>
      </c>
      <c r="D258" s="33">
        <v>1</v>
      </c>
      <c r="E258">
        <f t="shared" si="7"/>
        <v>32</v>
      </c>
    </row>
    <row r="259" spans="1:5" x14ac:dyDescent="0.25">
      <c r="A259" s="31" t="s">
        <v>3835</v>
      </c>
      <c r="B259" s="32">
        <v>256</v>
      </c>
      <c r="C259" s="32" t="str">
        <f t="shared" ref="C259:C273" si="8">DEC2HEX(B259)</f>
        <v>100</v>
      </c>
      <c r="D259" s="33">
        <v>1</v>
      </c>
      <c r="E259">
        <f t="shared" ref="E259:E273" si="9">IF(MOD(B259,8)=0,E258+1,E258)</f>
        <v>33</v>
      </c>
    </row>
    <row r="260" spans="1:5" x14ac:dyDescent="0.25">
      <c r="A260" s="31" t="s">
        <v>3835</v>
      </c>
      <c r="B260" s="32">
        <v>257</v>
      </c>
      <c r="C260" s="32" t="str">
        <f t="shared" si="8"/>
        <v>101</v>
      </c>
      <c r="D260" s="33">
        <v>1</v>
      </c>
      <c r="E260">
        <f t="shared" si="9"/>
        <v>33</v>
      </c>
    </row>
    <row r="261" spans="1:5" x14ac:dyDescent="0.25">
      <c r="A261" s="31" t="s">
        <v>3835</v>
      </c>
      <c r="B261" s="32">
        <v>258</v>
      </c>
      <c r="C261" s="32" t="str">
        <f t="shared" si="8"/>
        <v>102</v>
      </c>
      <c r="D261" s="33">
        <v>1</v>
      </c>
      <c r="E261">
        <f t="shared" si="9"/>
        <v>33</v>
      </c>
    </row>
    <row r="262" spans="1:5" x14ac:dyDescent="0.25">
      <c r="A262" s="31" t="s">
        <v>3835</v>
      </c>
      <c r="B262" s="32">
        <v>259</v>
      </c>
      <c r="C262" s="32" t="str">
        <f t="shared" si="8"/>
        <v>103</v>
      </c>
      <c r="D262" s="33">
        <v>1</v>
      </c>
      <c r="E262">
        <f t="shared" si="9"/>
        <v>33</v>
      </c>
    </row>
    <row r="263" spans="1:5" x14ac:dyDescent="0.25">
      <c r="A263" s="31" t="s">
        <v>3835</v>
      </c>
      <c r="B263" s="32">
        <v>260</v>
      </c>
      <c r="C263" s="32" t="str">
        <f t="shared" si="8"/>
        <v>104</v>
      </c>
      <c r="D263" s="33">
        <v>1</v>
      </c>
      <c r="E263">
        <f t="shared" si="9"/>
        <v>33</v>
      </c>
    </row>
    <row r="264" spans="1:5" x14ac:dyDescent="0.25">
      <c r="A264" s="31" t="s">
        <v>3835</v>
      </c>
      <c r="B264" s="32">
        <v>261</v>
      </c>
      <c r="C264" s="32" t="str">
        <f t="shared" si="8"/>
        <v>105</v>
      </c>
      <c r="D264" s="33">
        <v>1</v>
      </c>
      <c r="E264">
        <f t="shared" si="9"/>
        <v>33</v>
      </c>
    </row>
    <row r="265" spans="1:5" x14ac:dyDescent="0.25">
      <c r="A265" s="31" t="s">
        <v>3835</v>
      </c>
      <c r="B265" s="32">
        <v>262</v>
      </c>
      <c r="C265" s="32" t="str">
        <f t="shared" si="8"/>
        <v>106</v>
      </c>
      <c r="D265" s="33">
        <v>1</v>
      </c>
      <c r="E265">
        <f t="shared" si="9"/>
        <v>33</v>
      </c>
    </row>
    <row r="266" spans="1:5" x14ac:dyDescent="0.25">
      <c r="A266" s="31" t="s">
        <v>3835</v>
      </c>
      <c r="B266" s="32">
        <v>263</v>
      </c>
      <c r="C266" s="32" t="str">
        <f t="shared" si="8"/>
        <v>107</v>
      </c>
      <c r="D266" s="33">
        <v>1</v>
      </c>
      <c r="E266">
        <f t="shared" si="9"/>
        <v>33</v>
      </c>
    </row>
    <row r="267" spans="1:5" x14ac:dyDescent="0.25">
      <c r="A267" s="31" t="s">
        <v>3835</v>
      </c>
      <c r="B267" s="32">
        <v>264</v>
      </c>
      <c r="C267" s="32" t="str">
        <f t="shared" si="8"/>
        <v>108</v>
      </c>
      <c r="D267" s="33">
        <v>1</v>
      </c>
      <c r="E267">
        <f t="shared" si="9"/>
        <v>34</v>
      </c>
    </row>
    <row r="268" spans="1:5" x14ac:dyDescent="0.25">
      <c r="A268" s="31" t="s">
        <v>3835</v>
      </c>
      <c r="B268" s="32">
        <v>265</v>
      </c>
      <c r="C268" s="32" t="str">
        <f t="shared" si="8"/>
        <v>109</v>
      </c>
      <c r="D268" s="33">
        <v>1</v>
      </c>
      <c r="E268">
        <f t="shared" si="9"/>
        <v>34</v>
      </c>
    </row>
    <row r="269" spans="1:5" x14ac:dyDescent="0.25">
      <c r="A269" s="31" t="s">
        <v>3835</v>
      </c>
      <c r="B269" s="32">
        <v>266</v>
      </c>
      <c r="C269" s="32" t="str">
        <f t="shared" si="8"/>
        <v>10A</v>
      </c>
      <c r="D269" s="33">
        <v>1</v>
      </c>
      <c r="E269">
        <f t="shared" si="9"/>
        <v>34</v>
      </c>
    </row>
    <row r="270" spans="1:5" x14ac:dyDescent="0.25">
      <c r="A270" s="31" t="s">
        <v>3835</v>
      </c>
      <c r="B270" s="32">
        <v>267</v>
      </c>
      <c r="C270" s="32" t="str">
        <f t="shared" si="8"/>
        <v>10B</v>
      </c>
      <c r="D270" s="33">
        <v>1</v>
      </c>
      <c r="E270">
        <f t="shared" si="9"/>
        <v>34</v>
      </c>
    </row>
    <row r="271" spans="1:5" x14ac:dyDescent="0.25">
      <c r="A271" s="31" t="s">
        <v>3835</v>
      </c>
      <c r="B271" s="32">
        <v>268</v>
      </c>
      <c r="C271" s="32" t="str">
        <f t="shared" si="8"/>
        <v>10C</v>
      </c>
      <c r="D271" s="33">
        <v>1</v>
      </c>
      <c r="E271">
        <f t="shared" si="9"/>
        <v>34</v>
      </c>
    </row>
    <row r="272" spans="1:5" x14ac:dyDescent="0.25">
      <c r="A272" s="31" t="s">
        <v>3835</v>
      </c>
      <c r="B272" s="32">
        <v>269</v>
      </c>
      <c r="C272" s="32" t="str">
        <f t="shared" si="8"/>
        <v>10D</v>
      </c>
      <c r="D272" s="33">
        <v>1</v>
      </c>
      <c r="E272">
        <f t="shared" si="9"/>
        <v>34</v>
      </c>
    </row>
    <row r="273" spans="1:5" x14ac:dyDescent="0.25">
      <c r="A273" s="31" t="s">
        <v>3972</v>
      </c>
      <c r="B273" s="32">
        <v>270</v>
      </c>
      <c r="C273" s="32" t="str">
        <f t="shared" si="8"/>
        <v>10E</v>
      </c>
      <c r="D273" s="33">
        <v>1</v>
      </c>
      <c r="E273">
        <f t="shared" si="9"/>
        <v>34</v>
      </c>
    </row>
    <row r="274" spans="1:5" x14ac:dyDescent="0.25">
      <c r="A274" s="31" t="s">
        <v>3973</v>
      </c>
      <c r="B274" s="32">
        <v>271</v>
      </c>
      <c r="C274" s="32" t="str">
        <f>DEC2HEX(B274)</f>
        <v>10F</v>
      </c>
      <c r="D274" s="33">
        <v>0</v>
      </c>
      <c r="E274">
        <f>IF(MOD(B274,8)=0,E273+1,E273)</f>
        <v>34</v>
      </c>
    </row>
    <row r="275" spans="1:5" x14ac:dyDescent="0.25">
      <c r="A275" s="31" t="s">
        <v>3974</v>
      </c>
      <c r="B275" s="32">
        <v>272</v>
      </c>
      <c r="C275" s="32" t="str">
        <f t="shared" ref="C275:C299" si="10">DEC2HEX(B275)</f>
        <v>110</v>
      </c>
      <c r="D275" s="33">
        <v>0</v>
      </c>
      <c r="E275">
        <f t="shared" ref="E275:E299" si="11">IF(MOD(B275,8)=0,E274+1,E274)</f>
        <v>35</v>
      </c>
    </row>
    <row r="276" spans="1:5" x14ac:dyDescent="0.25">
      <c r="A276" s="31" t="s">
        <v>3975</v>
      </c>
      <c r="B276" s="32">
        <v>273</v>
      </c>
      <c r="C276" s="32" t="str">
        <f t="shared" si="10"/>
        <v>111</v>
      </c>
      <c r="D276" s="33">
        <v>0</v>
      </c>
      <c r="E276">
        <f t="shared" si="11"/>
        <v>35</v>
      </c>
    </row>
    <row r="277" spans="1:5" x14ac:dyDescent="0.25">
      <c r="B277" s="32">
        <v>274</v>
      </c>
      <c r="C277" s="32" t="str">
        <f t="shared" si="10"/>
        <v>112</v>
      </c>
      <c r="D277" s="33">
        <v>1</v>
      </c>
      <c r="E277">
        <f t="shared" si="11"/>
        <v>35</v>
      </c>
    </row>
    <row r="278" spans="1:5" x14ac:dyDescent="0.25">
      <c r="B278" s="32">
        <v>275</v>
      </c>
      <c r="C278" s="32" t="str">
        <f t="shared" si="10"/>
        <v>113</v>
      </c>
      <c r="D278" s="33">
        <v>1</v>
      </c>
      <c r="E278">
        <f t="shared" si="11"/>
        <v>35</v>
      </c>
    </row>
    <row r="279" spans="1:5" x14ac:dyDescent="0.25">
      <c r="B279" s="32">
        <v>276</v>
      </c>
      <c r="C279" s="32" t="str">
        <f t="shared" si="10"/>
        <v>114</v>
      </c>
      <c r="D279" s="33">
        <v>1</v>
      </c>
      <c r="E279">
        <f t="shared" si="11"/>
        <v>35</v>
      </c>
    </row>
    <row r="280" spans="1:5" x14ac:dyDescent="0.25">
      <c r="B280" s="32">
        <v>277</v>
      </c>
      <c r="C280" s="32" t="str">
        <f t="shared" si="10"/>
        <v>115</v>
      </c>
      <c r="D280" s="33">
        <v>1</v>
      </c>
      <c r="E280">
        <f t="shared" si="11"/>
        <v>35</v>
      </c>
    </row>
    <row r="281" spans="1:5" x14ac:dyDescent="0.25">
      <c r="B281" s="32">
        <v>278</v>
      </c>
      <c r="C281" s="32" t="str">
        <f t="shared" si="10"/>
        <v>116</v>
      </c>
      <c r="D281" s="33">
        <v>1</v>
      </c>
      <c r="E281">
        <f t="shared" si="11"/>
        <v>35</v>
      </c>
    </row>
    <row r="282" spans="1:5" x14ac:dyDescent="0.25">
      <c r="B282" s="32">
        <v>279</v>
      </c>
      <c r="C282" s="32" t="str">
        <f t="shared" si="10"/>
        <v>117</v>
      </c>
      <c r="D282" s="33">
        <v>1</v>
      </c>
      <c r="E282">
        <f t="shared" si="11"/>
        <v>35</v>
      </c>
    </row>
    <row r="283" spans="1:5" x14ac:dyDescent="0.25">
      <c r="B283" s="32">
        <v>280</v>
      </c>
      <c r="C283" s="32" t="str">
        <f t="shared" si="10"/>
        <v>118</v>
      </c>
      <c r="D283" s="33">
        <v>1</v>
      </c>
      <c r="E283">
        <f t="shared" si="11"/>
        <v>36</v>
      </c>
    </row>
    <row r="284" spans="1:5" x14ac:dyDescent="0.25">
      <c r="B284" s="32">
        <v>281</v>
      </c>
      <c r="C284" s="32" t="str">
        <f t="shared" si="10"/>
        <v>119</v>
      </c>
      <c r="D284" s="33">
        <v>1</v>
      </c>
      <c r="E284">
        <f t="shared" si="11"/>
        <v>36</v>
      </c>
    </row>
    <row r="285" spans="1:5" x14ac:dyDescent="0.25">
      <c r="B285" s="32">
        <v>282</v>
      </c>
      <c r="C285" s="32" t="str">
        <f t="shared" si="10"/>
        <v>11A</v>
      </c>
      <c r="D285" s="33">
        <v>1</v>
      </c>
      <c r="E285">
        <f t="shared" si="11"/>
        <v>36</v>
      </c>
    </row>
    <row r="286" spans="1:5" x14ac:dyDescent="0.25">
      <c r="B286" s="32">
        <v>283</v>
      </c>
      <c r="C286" s="32" t="str">
        <f t="shared" si="10"/>
        <v>11B</v>
      </c>
      <c r="D286" s="33">
        <v>1</v>
      </c>
      <c r="E286">
        <f t="shared" si="11"/>
        <v>36</v>
      </c>
    </row>
    <row r="287" spans="1:5" x14ac:dyDescent="0.25">
      <c r="B287" s="32">
        <v>284</v>
      </c>
      <c r="C287" s="32" t="str">
        <f t="shared" si="10"/>
        <v>11C</v>
      </c>
      <c r="D287" s="33">
        <v>1</v>
      </c>
      <c r="E287">
        <f t="shared" si="11"/>
        <v>36</v>
      </c>
    </row>
    <row r="288" spans="1:5" x14ac:dyDescent="0.25">
      <c r="B288" s="32">
        <v>285</v>
      </c>
      <c r="C288" s="32" t="str">
        <f t="shared" si="10"/>
        <v>11D</v>
      </c>
      <c r="D288" s="33">
        <v>1</v>
      </c>
      <c r="E288">
        <f t="shared" si="11"/>
        <v>36</v>
      </c>
    </row>
    <row r="289" spans="1:5" x14ac:dyDescent="0.25">
      <c r="B289" s="32">
        <v>286</v>
      </c>
      <c r="C289" s="32" t="str">
        <f t="shared" si="10"/>
        <v>11E</v>
      </c>
      <c r="D289" s="33">
        <v>1</v>
      </c>
      <c r="E289">
        <f t="shared" si="11"/>
        <v>36</v>
      </c>
    </row>
    <row r="290" spans="1:5" x14ac:dyDescent="0.25">
      <c r="B290" s="32">
        <v>287</v>
      </c>
      <c r="C290" s="32" t="str">
        <f t="shared" si="10"/>
        <v>11F</v>
      </c>
      <c r="D290" s="33">
        <v>1</v>
      </c>
      <c r="E290">
        <f t="shared" si="11"/>
        <v>36</v>
      </c>
    </row>
    <row r="291" spans="1:5" x14ac:dyDescent="0.25">
      <c r="B291" s="32">
        <v>288</v>
      </c>
      <c r="C291" s="32" t="str">
        <f t="shared" si="10"/>
        <v>120</v>
      </c>
      <c r="D291" s="33">
        <v>1</v>
      </c>
      <c r="E291">
        <f t="shared" si="11"/>
        <v>37</v>
      </c>
    </row>
    <row r="292" spans="1:5" x14ac:dyDescent="0.25">
      <c r="B292" s="32">
        <v>289</v>
      </c>
      <c r="C292" s="32" t="str">
        <f t="shared" si="10"/>
        <v>121</v>
      </c>
      <c r="D292" s="33">
        <v>1</v>
      </c>
      <c r="E292">
        <f t="shared" si="11"/>
        <v>37</v>
      </c>
    </row>
    <row r="293" spans="1:5" x14ac:dyDescent="0.25">
      <c r="A293" s="31" t="s">
        <v>3976</v>
      </c>
      <c r="B293" s="32">
        <v>290</v>
      </c>
      <c r="C293" s="32" t="str">
        <f t="shared" si="10"/>
        <v>122</v>
      </c>
      <c r="D293" s="33">
        <v>1</v>
      </c>
      <c r="E293">
        <f t="shared" si="11"/>
        <v>37</v>
      </c>
    </row>
    <row r="294" spans="1:5" x14ac:dyDescent="0.25">
      <c r="A294" s="31" t="s">
        <v>3977</v>
      </c>
      <c r="B294" s="32">
        <v>291</v>
      </c>
      <c r="C294" s="32" t="str">
        <f t="shared" si="10"/>
        <v>123</v>
      </c>
      <c r="D294" s="33">
        <v>1</v>
      </c>
      <c r="E294">
        <f t="shared" si="11"/>
        <v>37</v>
      </c>
    </row>
    <row r="295" spans="1:5" x14ac:dyDescent="0.25">
      <c r="B295" s="32">
        <v>292</v>
      </c>
      <c r="C295" s="32" t="str">
        <f t="shared" si="10"/>
        <v>124</v>
      </c>
      <c r="D295" s="33">
        <v>1</v>
      </c>
      <c r="E295">
        <f t="shared" si="11"/>
        <v>37</v>
      </c>
    </row>
    <row r="296" spans="1:5" x14ac:dyDescent="0.25">
      <c r="B296" s="32">
        <v>293</v>
      </c>
      <c r="C296" s="32" t="str">
        <f t="shared" si="10"/>
        <v>125</v>
      </c>
      <c r="D296" s="33">
        <v>1</v>
      </c>
      <c r="E296">
        <f t="shared" si="11"/>
        <v>37</v>
      </c>
    </row>
    <row r="297" spans="1:5" x14ac:dyDescent="0.25">
      <c r="B297" s="32">
        <v>294</v>
      </c>
      <c r="C297" s="32" t="str">
        <f t="shared" si="10"/>
        <v>126</v>
      </c>
      <c r="D297" s="33">
        <v>1</v>
      </c>
      <c r="E297">
        <f t="shared" si="11"/>
        <v>37</v>
      </c>
    </row>
    <row r="298" spans="1:5" x14ac:dyDescent="0.25">
      <c r="B298" s="32">
        <v>295</v>
      </c>
      <c r="C298" s="32" t="str">
        <f t="shared" si="10"/>
        <v>127</v>
      </c>
      <c r="D298" s="33">
        <v>1</v>
      </c>
      <c r="E298">
        <f t="shared" si="11"/>
        <v>37</v>
      </c>
    </row>
    <row r="299" spans="1:5" x14ac:dyDescent="0.25">
      <c r="B299" s="32">
        <v>296</v>
      </c>
      <c r="C299" s="32" t="str">
        <f t="shared" si="10"/>
        <v>128</v>
      </c>
      <c r="D299" s="33">
        <v>1</v>
      </c>
      <c r="E299">
        <f t="shared" si="11"/>
        <v>38</v>
      </c>
    </row>
    <row r="300" spans="1:5" x14ac:dyDescent="0.25">
      <c r="D300" s="33"/>
    </row>
    <row r="301" spans="1:5" x14ac:dyDescent="0.25">
      <c r="D301" s="33"/>
    </row>
    <row r="302" spans="1:5" x14ac:dyDescent="0.25">
      <c r="D302" s="33"/>
    </row>
    <row r="303" spans="1:5" x14ac:dyDescent="0.25">
      <c r="D303" s="33"/>
    </row>
  </sheetData>
  <mergeCells count="1">
    <mergeCell ref="F2:F4"/>
  </mergeCells>
  <conditionalFormatting sqref="D1:D1048576">
    <cfRule type="cellIs" dxfId="47" priority="1" operator="equal">
      <formula>1</formula>
    </cfRule>
  </conditionalFormatting>
  <dataValidations count="1">
    <dataValidation type="whole" allowBlank="1" showErrorMessage="1" errorTitle="INVALID" error="Please insert either 1 or 0" promptTitle="Enable or disable" prompt="Please insert either 0 or 1" sqref="D1:D1048576" xr:uid="{6E29782C-AE73-4241-B882-7E27717B7E11}">
      <formula1>0</formula1>
      <formula2>1</formula2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D87B-ABD1-4A75-B6FF-E9424DABBCD8}">
  <dimension ref="A1:J299"/>
  <sheetViews>
    <sheetView zoomScaleNormal="100" workbookViewId="0">
      <selection activeCell="C2" sqref="C2"/>
    </sheetView>
  </sheetViews>
  <sheetFormatPr defaultColWidth="8.85546875" defaultRowHeight="15" x14ac:dyDescent="0.25"/>
  <cols>
    <col min="4" max="4" width="8.85546875" style="37"/>
    <col min="5" max="5" width="9.28515625" style="37" customWidth="1"/>
    <col min="6" max="7" width="8.85546875" style="37"/>
  </cols>
  <sheetData>
    <row r="1" spans="1:10" x14ac:dyDescent="0.25">
      <c r="A1" t="s">
        <v>3978</v>
      </c>
      <c r="C1" t="s">
        <v>3979</v>
      </c>
      <c r="J1" t="s">
        <v>3980</v>
      </c>
    </row>
    <row r="2" spans="1:10" x14ac:dyDescent="0.25">
      <c r="A2" t="s">
        <v>3981</v>
      </c>
      <c r="B2">
        <f>Table2[[#This Row],[DISABLE=1]]</f>
        <v>0</v>
      </c>
      <c r="C2">
        <v>1</v>
      </c>
      <c r="D2" s="37">
        <f>IF(MOD(DEBUG_MASK!B2,8),0,1)</f>
        <v>1</v>
      </c>
      <c r="F2" s="37" t="str" cm="1">
        <f t="array" aca="1" ref="F2" ca="1">IF(D2=1,RIGHT(SUM(VALUE(MID(E2&amp;"1",ROW(INDIRECT("1:"&amp;LEN(E2&amp;"1"))),1))*10^(ROW(INDIRECT("1:"&amp;LEN(E2&amp;"1")))-1)),LEN(E2)),"")</f>
        <v/>
      </c>
    </row>
    <row r="3" spans="1:10" x14ac:dyDescent="0.25">
      <c r="B3">
        <f>Table2[[#This Row],[DISABLE=1]]</f>
        <v>0</v>
      </c>
      <c r="C3">
        <f t="shared" ref="C3:C66" si="0">IF(D3=1,C2+1,C2)</f>
        <v>1</v>
      </c>
      <c r="D3" s="37">
        <f>IF(MOD(DEBUG_MASK!B3,8),0,1)</f>
        <v>0</v>
      </c>
      <c r="E3" s="37" t="str">
        <f>IF(D3=1,_xlfn.CONCAT(#REF!),"")</f>
        <v/>
      </c>
      <c r="F3" s="37" t="str" cm="1">
        <f t="array" aca="1" ref="F3" ca="1">IF(D3=1,RIGHT(SUM(VALUE(MID(E3&amp;"1",ROW(INDIRECT("1:"&amp;LEN(E3&amp;"1"))),1))*10^(ROW(INDIRECT("1:"&amp;LEN(E3&amp;"1")))-1)),LEN(E3)),"")</f>
        <v/>
      </c>
      <c r="G3" s="37" t="str">
        <f t="shared" ref="G3:G66" si="1">IF(D3=1,BIN2HEX(F3,2),"")</f>
        <v/>
      </c>
    </row>
    <row r="4" spans="1:10" x14ac:dyDescent="0.25">
      <c r="B4">
        <f>Table2[[#This Row],[DISABLE=1]]</f>
        <v>0</v>
      </c>
      <c r="C4">
        <f t="shared" si="0"/>
        <v>1</v>
      </c>
      <c r="D4" s="37">
        <f>IF(MOD(DEBUG_MASK!B4,8),0,1)</f>
        <v>0</v>
      </c>
      <c r="E4" s="37" t="str">
        <f>IF(D4=1,_xlfn.CONCAT(#REF!),"")</f>
        <v/>
      </c>
      <c r="F4" s="37" t="str" cm="1">
        <f t="array" aca="1" ref="F4" ca="1">IF(D4=1,RIGHT(SUM(VALUE(MID(E4&amp;"1",ROW(INDIRECT("1:"&amp;LEN(E4&amp;"1"))),1))*10^(ROW(INDIRECT("1:"&amp;LEN(E4&amp;"1")))-1)),LEN(E4)),"")</f>
        <v/>
      </c>
      <c r="G4" s="37" t="str">
        <f t="shared" si="1"/>
        <v/>
      </c>
    </row>
    <row r="5" spans="1:10" x14ac:dyDescent="0.25">
      <c r="B5">
        <f>Table2[[#This Row],[DISABLE=1]]</f>
        <v>0</v>
      </c>
      <c r="C5">
        <f t="shared" si="0"/>
        <v>1</v>
      </c>
      <c r="D5" s="37">
        <f>IF(MOD(DEBUG_MASK!B5,8),0,1)</f>
        <v>0</v>
      </c>
      <c r="E5" s="37" t="str">
        <f>IF(D5=1,_xlfn.CONCAT(#REF!),"")</f>
        <v/>
      </c>
      <c r="F5" s="37" t="str" cm="1">
        <f t="array" aca="1" ref="F5" ca="1">IF(D5=1,RIGHT(SUM(VALUE(MID(E5&amp;"1",ROW(INDIRECT("1:"&amp;LEN(E5&amp;"1"))),1))*10^(ROW(INDIRECT("1:"&amp;LEN(E5&amp;"1")))-1)),LEN(E5)),"")</f>
        <v/>
      </c>
      <c r="G5" s="37" t="str">
        <f t="shared" si="1"/>
        <v/>
      </c>
    </row>
    <row r="6" spans="1:10" x14ac:dyDescent="0.25">
      <c r="B6">
        <f>Table2[[#This Row],[DISABLE=1]]</f>
        <v>0</v>
      </c>
      <c r="C6">
        <f t="shared" si="0"/>
        <v>1</v>
      </c>
      <c r="D6" s="37">
        <f>IF(MOD(DEBUG_MASK!B6,8),0,1)</f>
        <v>0</v>
      </c>
      <c r="E6" s="37" t="str">
        <f>IF(D6=1,_xlfn.CONCAT(#REF!),"")</f>
        <v/>
      </c>
      <c r="F6" s="38" t="str" cm="1">
        <f t="array" aca="1" ref="F6" ca="1">IF(D6=1,RIGHT(SUM(VALUE(MID(E6&amp;"1",ROW(INDIRECT("1:"&amp;LEN(E6&amp;"1"))),1))*10^(ROW(INDIRECT("1:"&amp;LEN(E6&amp;"1")))-1)),LEN(E6)),"")</f>
        <v/>
      </c>
      <c r="G6" s="37" t="str">
        <f t="shared" si="1"/>
        <v/>
      </c>
    </row>
    <row r="7" spans="1:10" x14ac:dyDescent="0.25">
      <c r="B7">
        <f>Table2[[#This Row],[DISABLE=1]]</f>
        <v>0</v>
      </c>
      <c r="C7">
        <f t="shared" si="0"/>
        <v>1</v>
      </c>
      <c r="D7" s="37">
        <f>IF(MOD(DEBUG_MASK!B7,8),0,1)</f>
        <v>0</v>
      </c>
      <c r="E7" s="37" t="str">
        <f>IF(D7=1,_xlfn.CONCAT(#REF!),"")</f>
        <v/>
      </c>
      <c r="F7" s="39" t="str" cm="1">
        <f t="array" aca="1" ref="F7" ca="1">IF(D7=1,RIGHT(SUM(VALUE(MID(E7&amp;"1",ROW(INDIRECT("1:"&amp;LEN(E7&amp;"1"))),1))*10^(ROW(INDIRECT("1:"&amp;LEN(E7&amp;"1")))-1)),LEN(E7)),"")</f>
        <v/>
      </c>
      <c r="G7" s="37" t="str">
        <f t="shared" si="1"/>
        <v/>
      </c>
    </row>
    <row r="8" spans="1:10" x14ac:dyDescent="0.25">
      <c r="B8">
        <f>Table2[[#This Row],[DISABLE=1]]</f>
        <v>0</v>
      </c>
      <c r="C8">
        <f t="shared" si="0"/>
        <v>1</v>
      </c>
      <c r="D8" s="37">
        <f>IF(MOD(DEBUG_MASK!B8,8),0,1)</f>
        <v>0</v>
      </c>
      <c r="E8" s="37" t="str">
        <f>IF(D8=1,_xlfn.CONCAT(#REF!),"")</f>
        <v/>
      </c>
      <c r="F8" s="37" t="str" cm="1">
        <f t="array" aca="1" ref="F8" ca="1">IF(D8=1,RIGHT(SUM(VALUE(MID(E8&amp;"1",ROW(INDIRECT("1:"&amp;LEN(E8&amp;"1"))),1))*10^(ROW(INDIRECT("1:"&amp;LEN(E8&amp;"1")))-1)),LEN(E8)),"")</f>
        <v/>
      </c>
      <c r="G8" s="37" t="str">
        <f t="shared" si="1"/>
        <v/>
      </c>
    </row>
    <row r="9" spans="1:10" x14ac:dyDescent="0.25">
      <c r="B9">
        <f>Table2[[#This Row],[DISABLE=1]]</f>
        <v>1</v>
      </c>
      <c r="C9">
        <f t="shared" si="0"/>
        <v>1</v>
      </c>
      <c r="D9" s="37">
        <f>IF(MOD(DEBUG_MASK!B9,8),0,1)</f>
        <v>0</v>
      </c>
      <c r="E9" s="37" t="str">
        <f>IF(D9=1,_xlfn.CONCAT(#REF!),"")</f>
        <v/>
      </c>
      <c r="F9" s="37" t="str" cm="1">
        <f t="array" aca="1" ref="F9" ca="1">IF(D9=1,RIGHT(SUM(VALUE(MID(E9&amp;"1",ROW(INDIRECT("1:"&amp;LEN(E9&amp;"1"))),1))*10^(ROW(INDIRECT("1:"&amp;LEN(E9&amp;"1")))-1)),LEN(E9)),"")</f>
        <v/>
      </c>
      <c r="G9" s="37" t="str">
        <f t="shared" si="1"/>
        <v/>
      </c>
    </row>
    <row r="10" spans="1:10" x14ac:dyDescent="0.25">
      <c r="B10">
        <f>Table2[[#This Row],[DISABLE=1]]</f>
        <v>1</v>
      </c>
      <c r="C10">
        <f t="shared" si="0"/>
        <v>2</v>
      </c>
      <c r="D10" s="37">
        <f>IF(MOD(DEBUG_MASK!B10,8),0,1)</f>
        <v>1</v>
      </c>
      <c r="E10" s="37" t="str">
        <f>IF(D10=1,_xlfn.CONCAT(DEBUG_MASK!D2:D9),"")</f>
        <v>00000001</v>
      </c>
      <c r="F10" s="37" t="str" cm="1">
        <f t="array" aca="1" ref="F10" ca="1">IF(D10=1,RIGHT(SUM(VALUE(MID(E10&amp;"1",ROW(INDIRECT("1:"&amp;LEN(E10&amp;"1"))),1))*10^(ROW(INDIRECT("1:"&amp;LEN(E10&amp;"1")))-1)),LEN(E10)),"")</f>
        <v>10000000</v>
      </c>
      <c r="G10" s="37" t="str">
        <f t="shared" ca="1" si="1"/>
        <v>80</v>
      </c>
    </row>
    <row r="11" spans="1:10" x14ac:dyDescent="0.25">
      <c r="B11">
        <f>Table2[[#This Row],[DISABLE=1]]</f>
        <v>1</v>
      </c>
      <c r="C11">
        <f t="shared" si="0"/>
        <v>2</v>
      </c>
      <c r="D11" s="37">
        <f>IF(MOD(DEBUG_MASK!B11,8),0,1)</f>
        <v>0</v>
      </c>
      <c r="E11" s="37" t="str">
        <f>IF(D11=1,_xlfn.CONCAT(DEBUG_MASK!D3:D10),"")</f>
        <v/>
      </c>
      <c r="F11" s="37" t="str" cm="1">
        <f t="array" aca="1" ref="F11" ca="1">IF(D11=1,RIGHT(SUM(VALUE(MID(E11&amp;"1",ROW(INDIRECT("1:"&amp;LEN(E11&amp;"1"))),1))*10^(ROW(INDIRECT("1:"&amp;LEN(E11&amp;"1")))-1)),LEN(E11)),"")</f>
        <v/>
      </c>
      <c r="G11" s="37" t="str">
        <f t="shared" si="1"/>
        <v/>
      </c>
    </row>
    <row r="12" spans="1:10" x14ac:dyDescent="0.25">
      <c r="B12">
        <f>Table2[[#This Row],[DISABLE=1]]</f>
        <v>1</v>
      </c>
      <c r="C12">
        <f t="shared" si="0"/>
        <v>2</v>
      </c>
      <c r="D12" s="37">
        <f>IF(MOD(DEBUG_MASK!B12,8),0,1)</f>
        <v>0</v>
      </c>
      <c r="E12" s="37" t="str">
        <f>IF(D12=1,_xlfn.CONCAT(DEBUG_MASK!D4:D11),"")</f>
        <v/>
      </c>
      <c r="F12" s="37" t="str" cm="1">
        <f t="array" aca="1" ref="F12" ca="1">IF(D12=1,RIGHT(SUM(VALUE(MID(E12&amp;"1",ROW(INDIRECT("1:"&amp;LEN(E12&amp;"1"))),1))*10^(ROW(INDIRECT("1:"&amp;LEN(E12&amp;"1")))-1)),LEN(E12)),"")</f>
        <v/>
      </c>
      <c r="G12" s="37" t="str">
        <f t="shared" si="1"/>
        <v/>
      </c>
    </row>
    <row r="13" spans="1:10" x14ac:dyDescent="0.25">
      <c r="B13">
        <f>Table2[[#This Row],[DISABLE=1]]</f>
        <v>1</v>
      </c>
      <c r="C13">
        <f t="shared" si="0"/>
        <v>2</v>
      </c>
      <c r="D13" s="37">
        <f>IF(MOD(DEBUG_MASK!B13,8),0,1)</f>
        <v>0</v>
      </c>
      <c r="E13" s="37" t="str">
        <f>IF(D13=1,_xlfn.CONCAT(DEBUG_MASK!D5:D12),"")</f>
        <v/>
      </c>
      <c r="F13" s="37" t="str" cm="1">
        <f t="array" aca="1" ref="F13" ca="1">IF(D13=1,RIGHT(SUM(VALUE(MID(E13&amp;"1",ROW(INDIRECT("1:"&amp;LEN(E13&amp;"1"))),1))*10^(ROW(INDIRECT("1:"&amp;LEN(E13&amp;"1")))-1)),LEN(E13)),"")</f>
        <v/>
      </c>
      <c r="G13" s="37" t="str">
        <f t="shared" si="1"/>
        <v/>
      </c>
    </row>
    <row r="14" spans="1:10" x14ac:dyDescent="0.25">
      <c r="B14">
        <f>Table2[[#This Row],[DISABLE=1]]</f>
        <v>1</v>
      </c>
      <c r="C14">
        <f t="shared" si="0"/>
        <v>2</v>
      </c>
      <c r="D14" s="37">
        <f>IF(MOD(DEBUG_MASK!B14,8),0,1)</f>
        <v>0</v>
      </c>
      <c r="E14" s="37" t="str">
        <f>IF(D14=1,_xlfn.CONCAT(DEBUG_MASK!D6:D13),"")</f>
        <v/>
      </c>
      <c r="F14" s="37" t="str" cm="1">
        <f t="array" aca="1" ref="F14" ca="1">IF(D14=1,RIGHT(SUM(VALUE(MID(E14&amp;"1",ROW(INDIRECT("1:"&amp;LEN(E14&amp;"1"))),1))*10^(ROW(INDIRECT("1:"&amp;LEN(E14&amp;"1")))-1)),LEN(E14)),"")</f>
        <v/>
      </c>
      <c r="G14" s="37" t="str">
        <f t="shared" si="1"/>
        <v/>
      </c>
    </row>
    <row r="15" spans="1:10" x14ac:dyDescent="0.25">
      <c r="B15">
        <f>Table2[[#This Row],[DISABLE=1]]</f>
        <v>1</v>
      </c>
      <c r="C15">
        <f t="shared" si="0"/>
        <v>2</v>
      </c>
      <c r="D15" s="37">
        <f>IF(MOD(DEBUG_MASK!B15,8),0,1)</f>
        <v>0</v>
      </c>
      <c r="E15" s="37" t="str">
        <f>IF(D15=1,_xlfn.CONCAT(DEBUG_MASK!D7:D14),"")</f>
        <v/>
      </c>
      <c r="F15" s="37" t="str" cm="1">
        <f t="array" aca="1" ref="F15" ca="1">IF(D15=1,RIGHT(SUM(VALUE(MID(E15&amp;"1",ROW(INDIRECT("1:"&amp;LEN(E15&amp;"1"))),1))*10^(ROW(INDIRECT("1:"&amp;LEN(E15&amp;"1")))-1)),LEN(E15)),"")</f>
        <v/>
      </c>
      <c r="G15" s="37" t="str">
        <f t="shared" si="1"/>
        <v/>
      </c>
    </row>
    <row r="16" spans="1:10" x14ac:dyDescent="0.25">
      <c r="B16">
        <f>Table2[[#This Row],[DISABLE=1]]</f>
        <v>1</v>
      </c>
      <c r="C16">
        <f t="shared" si="0"/>
        <v>2</v>
      </c>
      <c r="D16" s="37">
        <f>IF(MOD(DEBUG_MASK!B16,8),0,1)</f>
        <v>0</v>
      </c>
      <c r="E16" s="37" t="str">
        <f>IF(D16=1,_xlfn.CONCAT(DEBUG_MASK!D8:D15),"")</f>
        <v/>
      </c>
      <c r="F16" s="37" t="str" cm="1">
        <f t="array" aca="1" ref="F16" ca="1">IF(D16=1,RIGHT(SUM(VALUE(MID(E16&amp;"1",ROW(INDIRECT("1:"&amp;LEN(E16&amp;"1"))),1))*10^(ROW(INDIRECT("1:"&amp;LEN(E16&amp;"1")))-1)),LEN(E16)),"")</f>
        <v/>
      </c>
      <c r="G16" s="37" t="str">
        <f t="shared" si="1"/>
        <v/>
      </c>
    </row>
    <row r="17" spans="2:7" x14ac:dyDescent="0.25">
      <c r="B17">
        <f>Table2[[#This Row],[DISABLE=1]]</f>
        <v>1</v>
      </c>
      <c r="C17">
        <f t="shared" si="0"/>
        <v>2</v>
      </c>
      <c r="D17" s="37">
        <f>IF(MOD(DEBUG_MASK!B17,8),0,1)</f>
        <v>0</v>
      </c>
      <c r="E17" s="37" t="str">
        <f>IF(D17=1,_xlfn.CONCAT(DEBUG_MASK!D9:D16),"")</f>
        <v/>
      </c>
      <c r="F17" s="37" t="str" cm="1">
        <f t="array" aca="1" ref="F17" ca="1">IF(D17=1,RIGHT(SUM(VALUE(MID(E17&amp;"1",ROW(INDIRECT("1:"&amp;LEN(E17&amp;"1"))),1))*10^(ROW(INDIRECT("1:"&amp;LEN(E17&amp;"1")))-1)),LEN(E17)),"")</f>
        <v/>
      </c>
      <c r="G17" s="37" t="str">
        <f t="shared" si="1"/>
        <v/>
      </c>
    </row>
    <row r="18" spans="2:7" x14ac:dyDescent="0.25">
      <c r="B18">
        <f>Table2[[#This Row],[DISABLE=1]]</f>
        <v>1</v>
      </c>
      <c r="C18">
        <f t="shared" si="0"/>
        <v>3</v>
      </c>
      <c r="D18" s="37">
        <f>IF(MOD(DEBUG_MASK!B18,8),0,1)</f>
        <v>1</v>
      </c>
      <c r="E18" s="37" t="str">
        <f>IF(D18=1,_xlfn.CONCAT(DEBUG_MASK!D10:D17),"")</f>
        <v>11111111</v>
      </c>
      <c r="F18" s="37" t="str" cm="1">
        <f t="array" aca="1" ref="F18" ca="1">IF(D18=1,RIGHT(SUM(VALUE(MID(E18&amp;"1",ROW(INDIRECT("1:"&amp;LEN(E18&amp;"1"))),1))*10^(ROW(INDIRECT("1:"&amp;LEN(E18&amp;"1")))-1)),LEN(E18)),"")</f>
        <v>11111111</v>
      </c>
      <c r="G18" s="37" t="str">
        <f t="shared" ca="1" si="1"/>
        <v>FF</v>
      </c>
    </row>
    <row r="19" spans="2:7" x14ac:dyDescent="0.25">
      <c r="B19">
        <f>Table2[[#This Row],[DISABLE=1]]</f>
        <v>1</v>
      </c>
      <c r="C19">
        <f t="shared" si="0"/>
        <v>3</v>
      </c>
      <c r="D19" s="37">
        <f>IF(MOD(DEBUG_MASK!B19,8),0,1)</f>
        <v>0</v>
      </c>
      <c r="E19" s="37" t="str">
        <f>IF(D19=1,_xlfn.CONCAT(DEBUG_MASK!D11:D18),"")</f>
        <v/>
      </c>
      <c r="F19" s="37" t="str" cm="1">
        <f t="array" aca="1" ref="F19" ca="1">IF(D19=1,RIGHT(SUM(VALUE(MID(E19&amp;"1",ROW(INDIRECT("1:"&amp;LEN(E19&amp;"1"))),1))*10^(ROW(INDIRECT("1:"&amp;LEN(E19&amp;"1")))-1)),LEN(E19)),"")</f>
        <v/>
      </c>
      <c r="G19" s="37" t="str">
        <f t="shared" si="1"/>
        <v/>
      </c>
    </row>
    <row r="20" spans="2:7" x14ac:dyDescent="0.25">
      <c r="B20">
        <f>Table2[[#This Row],[DISABLE=1]]</f>
        <v>1</v>
      </c>
      <c r="C20">
        <f t="shared" si="0"/>
        <v>3</v>
      </c>
      <c r="D20" s="37">
        <f>IF(MOD(DEBUG_MASK!B20,8),0,1)</f>
        <v>0</v>
      </c>
      <c r="E20" s="37" t="str">
        <f>IF(D20=1,_xlfn.CONCAT(DEBUG_MASK!D12:D19),"")</f>
        <v/>
      </c>
      <c r="F20" s="37" t="str" cm="1">
        <f t="array" aca="1" ref="F20" ca="1">IF(D20=1,RIGHT(SUM(VALUE(MID(E20&amp;"1",ROW(INDIRECT("1:"&amp;LEN(E20&amp;"1"))),1))*10^(ROW(INDIRECT("1:"&amp;LEN(E20&amp;"1")))-1)),LEN(E20)),"")</f>
        <v/>
      </c>
      <c r="G20" s="37" t="str">
        <f t="shared" si="1"/>
        <v/>
      </c>
    </row>
    <row r="21" spans="2:7" x14ac:dyDescent="0.25">
      <c r="B21">
        <f>Table2[[#This Row],[DISABLE=1]]</f>
        <v>0</v>
      </c>
      <c r="C21">
        <f t="shared" si="0"/>
        <v>3</v>
      </c>
      <c r="D21" s="37">
        <f>IF(MOD(DEBUG_MASK!B21,8),0,1)</f>
        <v>0</v>
      </c>
      <c r="E21" s="37" t="str">
        <f>IF(D21=1,_xlfn.CONCAT(DEBUG_MASK!D13:D20),"")</f>
        <v/>
      </c>
      <c r="F21" s="37" t="str" cm="1">
        <f t="array" aca="1" ref="F21" ca="1">IF(D21=1,RIGHT(SUM(VALUE(MID(E21&amp;"1",ROW(INDIRECT("1:"&amp;LEN(E21&amp;"1"))),1))*10^(ROW(INDIRECT("1:"&amp;LEN(E21&amp;"1")))-1)),LEN(E21)),"")</f>
        <v/>
      </c>
      <c r="G21" s="37" t="str">
        <f t="shared" si="1"/>
        <v/>
      </c>
    </row>
    <row r="22" spans="2:7" x14ac:dyDescent="0.25">
      <c r="B22">
        <f>Table2[[#This Row],[DISABLE=1]]</f>
        <v>0</v>
      </c>
      <c r="C22">
        <f t="shared" si="0"/>
        <v>3</v>
      </c>
      <c r="D22" s="37">
        <f>IF(MOD(DEBUG_MASK!B22,8),0,1)</f>
        <v>0</v>
      </c>
      <c r="E22" s="37" t="str">
        <f>IF(D22=1,_xlfn.CONCAT(DEBUG_MASK!D14:D21),"")</f>
        <v/>
      </c>
      <c r="F22" s="37" t="str" cm="1">
        <f t="array" aca="1" ref="F22" ca="1">IF(D22=1,RIGHT(SUM(VALUE(MID(E22&amp;"1",ROW(INDIRECT("1:"&amp;LEN(E22&amp;"1"))),1))*10^(ROW(INDIRECT("1:"&amp;LEN(E22&amp;"1")))-1)),LEN(E22)),"")</f>
        <v/>
      </c>
      <c r="G22" s="37" t="str">
        <f t="shared" si="1"/>
        <v/>
      </c>
    </row>
    <row r="23" spans="2:7" x14ac:dyDescent="0.25">
      <c r="B23">
        <f>Table2[[#This Row],[DISABLE=1]]</f>
        <v>1</v>
      </c>
      <c r="C23">
        <f t="shared" si="0"/>
        <v>3</v>
      </c>
      <c r="D23" s="37">
        <f>IF(MOD(DEBUG_MASK!B23,8),0,1)</f>
        <v>0</v>
      </c>
      <c r="E23" s="37" t="str">
        <f>IF(D23=1,_xlfn.CONCAT(DEBUG_MASK!D15:D22),"")</f>
        <v/>
      </c>
      <c r="F23" s="37" t="str" cm="1">
        <f t="array" aca="1" ref="F23" ca="1">IF(D23=1,RIGHT(SUM(VALUE(MID(E23&amp;"1",ROW(INDIRECT("1:"&amp;LEN(E23&amp;"1"))),1))*10^(ROW(INDIRECT("1:"&amp;LEN(E23&amp;"1")))-1)),LEN(E23)),"")</f>
        <v/>
      </c>
      <c r="G23" s="37" t="str">
        <f t="shared" si="1"/>
        <v/>
      </c>
    </row>
    <row r="24" spans="2:7" x14ac:dyDescent="0.25">
      <c r="B24">
        <f>Table2[[#This Row],[DISABLE=1]]</f>
        <v>1</v>
      </c>
      <c r="C24">
        <f t="shared" si="0"/>
        <v>3</v>
      </c>
      <c r="D24" s="37">
        <f>IF(MOD(DEBUG_MASK!B24,8),0,1)</f>
        <v>0</v>
      </c>
      <c r="E24" s="37" t="str">
        <f>IF(D24=1,_xlfn.CONCAT(DEBUG_MASK!D16:D23),"")</f>
        <v/>
      </c>
      <c r="F24" s="37" t="str" cm="1">
        <f t="array" aca="1" ref="F24" ca="1">IF(D24=1,RIGHT(SUM(VALUE(MID(E24&amp;"1",ROW(INDIRECT("1:"&amp;LEN(E24&amp;"1"))),1))*10^(ROW(INDIRECT("1:"&amp;LEN(E24&amp;"1")))-1)),LEN(E24)),"")</f>
        <v/>
      </c>
      <c r="G24" s="37" t="str">
        <f t="shared" si="1"/>
        <v/>
      </c>
    </row>
    <row r="25" spans="2:7" x14ac:dyDescent="0.25">
      <c r="B25">
        <f>Table2[[#This Row],[DISABLE=1]]</f>
        <v>0</v>
      </c>
      <c r="C25">
        <f t="shared" si="0"/>
        <v>3</v>
      </c>
      <c r="D25" s="37">
        <f>IF(MOD(DEBUG_MASK!B25,8),0,1)</f>
        <v>0</v>
      </c>
      <c r="E25" s="37" t="str">
        <f>IF(D25=1,_xlfn.CONCAT(DEBUG_MASK!D17:D24),"")</f>
        <v/>
      </c>
      <c r="F25" s="37" t="str" cm="1">
        <f t="array" aca="1" ref="F25" ca="1">IF(D25=1,RIGHT(SUM(VALUE(MID(E25&amp;"1",ROW(INDIRECT("1:"&amp;LEN(E25&amp;"1"))),1))*10^(ROW(INDIRECT("1:"&amp;LEN(E25&amp;"1")))-1)),LEN(E25)),"")</f>
        <v/>
      </c>
      <c r="G25" s="37" t="str">
        <f t="shared" si="1"/>
        <v/>
      </c>
    </row>
    <row r="26" spans="2:7" x14ac:dyDescent="0.25">
      <c r="B26">
        <f>Table2[[#This Row],[DISABLE=1]]</f>
        <v>0</v>
      </c>
      <c r="C26">
        <f t="shared" si="0"/>
        <v>4</v>
      </c>
      <c r="D26" s="37">
        <f>IF(MOD(DEBUG_MASK!B26,8),0,1)</f>
        <v>1</v>
      </c>
      <c r="E26" s="37" t="str">
        <f>IF(D26=1,_xlfn.CONCAT(DEBUG_MASK!D18:D25),"")</f>
        <v>11100110</v>
      </c>
      <c r="F26" s="37" t="str" cm="1">
        <f t="array" aca="1" ref="F26" ca="1">IF(D26=1,RIGHT(SUM(VALUE(MID(E26&amp;"1",ROW(INDIRECT("1:"&amp;LEN(E26&amp;"1"))),1))*10^(ROW(INDIRECT("1:"&amp;LEN(E26&amp;"1")))-1)),LEN(E26)),"")</f>
        <v>01100111</v>
      </c>
      <c r="G26" s="37" t="str">
        <f t="shared" ca="1" si="1"/>
        <v>67</v>
      </c>
    </row>
    <row r="27" spans="2:7" x14ac:dyDescent="0.25">
      <c r="B27">
        <f>Table2[[#This Row],[DISABLE=1]]</f>
        <v>1</v>
      </c>
      <c r="C27">
        <f t="shared" si="0"/>
        <v>4</v>
      </c>
      <c r="D27" s="37">
        <f>IF(MOD(DEBUG_MASK!B27,8),0,1)</f>
        <v>0</v>
      </c>
      <c r="E27" s="37" t="str">
        <f>IF(D27=1,_xlfn.CONCAT(DEBUG_MASK!D19:D26),"")</f>
        <v/>
      </c>
      <c r="F27" s="37" t="str" cm="1">
        <f t="array" aca="1" ref="F27" ca="1">IF(D27=1,RIGHT(SUM(VALUE(MID(E27&amp;"1",ROW(INDIRECT("1:"&amp;LEN(E27&amp;"1"))),1))*10^(ROW(INDIRECT("1:"&amp;LEN(E27&amp;"1")))-1)),LEN(E27)),"")</f>
        <v/>
      </c>
      <c r="G27" s="37" t="str">
        <f t="shared" si="1"/>
        <v/>
      </c>
    </row>
    <row r="28" spans="2:7" x14ac:dyDescent="0.25">
      <c r="B28">
        <f>Table2[[#This Row],[DISABLE=1]]</f>
        <v>0</v>
      </c>
      <c r="C28">
        <f t="shared" si="0"/>
        <v>4</v>
      </c>
      <c r="D28" s="37">
        <f>IF(MOD(DEBUG_MASK!B28,8),0,1)</f>
        <v>0</v>
      </c>
      <c r="E28" s="37" t="str">
        <f>IF(D28=1,_xlfn.CONCAT(DEBUG_MASK!D20:D27),"")</f>
        <v/>
      </c>
      <c r="F28" s="37" t="str" cm="1">
        <f t="array" aca="1" ref="F28" ca="1">IF(D28=1,RIGHT(SUM(VALUE(MID(E28&amp;"1",ROW(INDIRECT("1:"&amp;LEN(E28&amp;"1"))),1))*10^(ROW(INDIRECT("1:"&amp;LEN(E28&amp;"1")))-1)),LEN(E28)),"")</f>
        <v/>
      </c>
      <c r="G28" s="37" t="str">
        <f t="shared" si="1"/>
        <v/>
      </c>
    </row>
    <row r="29" spans="2:7" x14ac:dyDescent="0.25">
      <c r="B29">
        <f>Table2[[#This Row],[DISABLE=1]]</f>
        <v>0</v>
      </c>
      <c r="C29">
        <f t="shared" si="0"/>
        <v>4</v>
      </c>
      <c r="D29" s="37">
        <f>IF(MOD(DEBUG_MASK!B29,8),0,1)</f>
        <v>0</v>
      </c>
      <c r="E29" s="37" t="str">
        <f>IF(D29=1,_xlfn.CONCAT(DEBUG_MASK!D21:D28),"")</f>
        <v/>
      </c>
      <c r="F29" s="37" t="str" cm="1">
        <f t="array" aca="1" ref="F29" ca="1">IF(D29=1,RIGHT(SUM(VALUE(MID(E29&amp;"1",ROW(INDIRECT("1:"&amp;LEN(E29&amp;"1"))),1))*10^(ROW(INDIRECT("1:"&amp;LEN(E29&amp;"1")))-1)),LEN(E29)),"")</f>
        <v/>
      </c>
      <c r="G29" s="37" t="str">
        <f t="shared" si="1"/>
        <v/>
      </c>
    </row>
    <row r="30" spans="2:7" x14ac:dyDescent="0.25">
      <c r="B30">
        <f>Table2[[#This Row],[DISABLE=1]]</f>
        <v>0</v>
      </c>
      <c r="C30">
        <f t="shared" si="0"/>
        <v>4</v>
      </c>
      <c r="D30" s="37">
        <f>IF(MOD(DEBUG_MASK!B30,8),0,1)</f>
        <v>0</v>
      </c>
      <c r="E30" s="37" t="str">
        <f>IF(D30=1,_xlfn.CONCAT(DEBUG_MASK!D22:D29),"")</f>
        <v/>
      </c>
      <c r="F30" s="37" t="str" cm="1">
        <f t="array" aca="1" ref="F30" ca="1">IF(D30=1,RIGHT(SUM(VALUE(MID(E30&amp;"1",ROW(INDIRECT("1:"&amp;LEN(E30&amp;"1"))),1))*10^(ROW(INDIRECT("1:"&amp;LEN(E30&amp;"1")))-1)),LEN(E30)),"")</f>
        <v/>
      </c>
      <c r="G30" s="37" t="str">
        <f t="shared" si="1"/>
        <v/>
      </c>
    </row>
    <row r="31" spans="2:7" x14ac:dyDescent="0.25">
      <c r="B31">
        <f>Table2[[#This Row],[DISABLE=1]]</f>
        <v>0</v>
      </c>
      <c r="C31">
        <f t="shared" si="0"/>
        <v>4</v>
      </c>
      <c r="D31" s="37">
        <f>IF(MOD(DEBUG_MASK!B31,8),0,1)</f>
        <v>0</v>
      </c>
      <c r="E31" s="37" t="str">
        <f>IF(D31=1,_xlfn.CONCAT(DEBUG_MASK!D23:D30),"")</f>
        <v/>
      </c>
      <c r="F31" s="37" t="str" cm="1">
        <f t="array" aca="1" ref="F31" ca="1">IF(D31=1,RIGHT(SUM(VALUE(MID(E31&amp;"1",ROW(INDIRECT("1:"&amp;LEN(E31&amp;"1"))),1))*10^(ROW(INDIRECT("1:"&amp;LEN(E31&amp;"1")))-1)),LEN(E31)),"")</f>
        <v/>
      </c>
      <c r="G31" s="37" t="str">
        <f t="shared" si="1"/>
        <v/>
      </c>
    </row>
    <row r="32" spans="2:7" x14ac:dyDescent="0.25">
      <c r="B32">
        <f>Table2[[#This Row],[DISABLE=1]]</f>
        <v>0</v>
      </c>
      <c r="C32">
        <f t="shared" si="0"/>
        <v>4</v>
      </c>
      <c r="D32" s="37">
        <f>IF(MOD(DEBUG_MASK!B32,8),0,1)</f>
        <v>0</v>
      </c>
      <c r="E32" s="37" t="str">
        <f>IF(D32=1,_xlfn.CONCAT(DEBUG_MASK!D24:D31),"")</f>
        <v/>
      </c>
      <c r="F32" s="37" t="str" cm="1">
        <f t="array" aca="1" ref="F32" ca="1">IF(D32=1,RIGHT(SUM(VALUE(MID(E32&amp;"1",ROW(INDIRECT("1:"&amp;LEN(E32&amp;"1"))),1))*10^(ROW(INDIRECT("1:"&amp;LEN(E32&amp;"1")))-1)),LEN(E32)),"")</f>
        <v/>
      </c>
      <c r="G32" s="37" t="str">
        <f t="shared" si="1"/>
        <v/>
      </c>
    </row>
    <row r="33" spans="2:7" x14ac:dyDescent="0.25">
      <c r="B33">
        <f>Table2[[#This Row],[DISABLE=1]]</f>
        <v>0</v>
      </c>
      <c r="C33">
        <f t="shared" si="0"/>
        <v>4</v>
      </c>
      <c r="D33" s="37">
        <f>IF(MOD(DEBUG_MASK!B33,8),0,1)</f>
        <v>0</v>
      </c>
      <c r="E33" s="37" t="str">
        <f>IF(D33=1,_xlfn.CONCAT(DEBUG_MASK!D25:D32),"")</f>
        <v/>
      </c>
      <c r="F33" s="37" t="str" cm="1">
        <f t="array" aca="1" ref="F33" ca="1">IF(D33=1,RIGHT(SUM(VALUE(MID(E33&amp;"1",ROW(INDIRECT("1:"&amp;LEN(E33&amp;"1"))),1))*10^(ROW(INDIRECT("1:"&amp;LEN(E33&amp;"1")))-1)),LEN(E33)),"")</f>
        <v/>
      </c>
      <c r="G33" s="37" t="str">
        <f t="shared" si="1"/>
        <v/>
      </c>
    </row>
    <row r="34" spans="2:7" x14ac:dyDescent="0.25">
      <c r="B34">
        <f>Table2[[#This Row],[DISABLE=1]]</f>
        <v>0</v>
      </c>
      <c r="C34">
        <f t="shared" si="0"/>
        <v>5</v>
      </c>
      <c r="D34" s="37">
        <f>IF(MOD(DEBUG_MASK!B34,8),0,1)</f>
        <v>1</v>
      </c>
      <c r="E34" s="37" t="str">
        <f>IF(D34=1,_xlfn.CONCAT(DEBUG_MASK!D26:D33),"")</f>
        <v>01000000</v>
      </c>
      <c r="F34" s="37" t="str" cm="1">
        <f t="array" aca="1" ref="F34" ca="1">IF(D34=1,RIGHT(SUM(VALUE(MID(E34&amp;"1",ROW(INDIRECT("1:"&amp;LEN(E34&amp;"1"))),1))*10^(ROW(INDIRECT("1:"&amp;LEN(E34&amp;"1")))-1)),LEN(E34)),"")</f>
        <v>00000010</v>
      </c>
      <c r="G34" s="37" t="str">
        <f t="shared" ca="1" si="1"/>
        <v>02</v>
      </c>
    </row>
    <row r="35" spans="2:7" x14ac:dyDescent="0.25">
      <c r="B35">
        <f>Table2[[#This Row],[DISABLE=1]]</f>
        <v>0</v>
      </c>
      <c r="C35">
        <f t="shared" si="0"/>
        <v>5</v>
      </c>
      <c r="D35" s="37">
        <f>IF(MOD(DEBUG_MASK!B35,8),0,1)</f>
        <v>0</v>
      </c>
      <c r="E35" s="37" t="str">
        <f>IF(D35=1,_xlfn.CONCAT(DEBUG_MASK!D27:D34),"")</f>
        <v/>
      </c>
      <c r="F35" s="37" t="str" cm="1">
        <f t="array" aca="1" ref="F35" ca="1">IF(D35=1,RIGHT(SUM(VALUE(MID(E35&amp;"1",ROW(INDIRECT("1:"&amp;LEN(E35&amp;"1"))),1))*10^(ROW(INDIRECT("1:"&amp;LEN(E35&amp;"1")))-1)),LEN(E35)),"")</f>
        <v/>
      </c>
      <c r="G35" s="37" t="str">
        <f t="shared" si="1"/>
        <v/>
      </c>
    </row>
    <row r="36" spans="2:7" x14ac:dyDescent="0.25">
      <c r="B36">
        <f>Table2[[#This Row],[DISABLE=1]]</f>
        <v>1</v>
      </c>
      <c r="C36">
        <f t="shared" si="0"/>
        <v>5</v>
      </c>
      <c r="D36" s="37">
        <f>IF(MOD(DEBUG_MASK!B36,8),0,1)</f>
        <v>0</v>
      </c>
      <c r="E36" s="37" t="str">
        <f>IF(D36=1,_xlfn.CONCAT(DEBUG_MASK!D28:D35),"")</f>
        <v/>
      </c>
      <c r="F36" s="37" t="str" cm="1">
        <f t="array" aca="1" ref="F36" ca="1">IF(D36=1,RIGHT(SUM(VALUE(MID(E36&amp;"1",ROW(INDIRECT("1:"&amp;LEN(E36&amp;"1"))),1))*10^(ROW(INDIRECT("1:"&amp;LEN(E36&amp;"1")))-1)),LEN(E36)),"")</f>
        <v/>
      </c>
      <c r="G36" s="37" t="str">
        <f t="shared" si="1"/>
        <v/>
      </c>
    </row>
    <row r="37" spans="2:7" x14ac:dyDescent="0.25">
      <c r="B37">
        <f>Table2[[#This Row],[DISABLE=1]]</f>
        <v>1</v>
      </c>
      <c r="C37">
        <f t="shared" si="0"/>
        <v>5</v>
      </c>
      <c r="D37" s="37">
        <f>IF(MOD(DEBUG_MASK!B37,8),0,1)</f>
        <v>0</v>
      </c>
      <c r="E37" s="37" t="str">
        <f>IF(D37=1,_xlfn.CONCAT(DEBUG_MASK!D29:D36),"")</f>
        <v/>
      </c>
      <c r="F37" s="37" t="str" cm="1">
        <f t="array" aca="1" ref="F37" ca="1">IF(D37=1,RIGHT(SUM(VALUE(MID(E37&amp;"1",ROW(INDIRECT("1:"&amp;LEN(E37&amp;"1"))),1))*10^(ROW(INDIRECT("1:"&amp;LEN(E37&amp;"1")))-1)),LEN(E37)),"")</f>
        <v/>
      </c>
      <c r="G37" s="37" t="str">
        <f t="shared" si="1"/>
        <v/>
      </c>
    </row>
    <row r="38" spans="2:7" x14ac:dyDescent="0.25">
      <c r="B38">
        <f>Table2[[#This Row],[DISABLE=1]]</f>
        <v>1</v>
      </c>
      <c r="C38">
        <f t="shared" si="0"/>
        <v>5</v>
      </c>
      <c r="D38" s="37">
        <f>IF(MOD(DEBUG_MASK!B38,8),0,1)</f>
        <v>0</v>
      </c>
      <c r="E38" s="37" t="str">
        <f>IF(D38=1,_xlfn.CONCAT(DEBUG_MASK!D30:D37),"")</f>
        <v/>
      </c>
      <c r="F38" s="37" t="str" cm="1">
        <f t="array" aca="1" ref="F38" ca="1">IF(D38=1,RIGHT(SUM(VALUE(MID(E38&amp;"1",ROW(INDIRECT("1:"&amp;LEN(E38&amp;"1"))),1))*10^(ROW(INDIRECT("1:"&amp;LEN(E38&amp;"1")))-1)),LEN(E38)),"")</f>
        <v/>
      </c>
      <c r="G38" s="37" t="str">
        <f t="shared" si="1"/>
        <v/>
      </c>
    </row>
    <row r="39" spans="2:7" x14ac:dyDescent="0.25">
      <c r="B39">
        <f>Table2[[#This Row],[DISABLE=1]]</f>
        <v>1</v>
      </c>
      <c r="C39">
        <f t="shared" si="0"/>
        <v>5</v>
      </c>
      <c r="D39" s="37">
        <f>IF(MOD(DEBUG_MASK!B39,8),0,1)</f>
        <v>0</v>
      </c>
      <c r="E39" s="37" t="str">
        <f>IF(D39=1,_xlfn.CONCAT(DEBUG_MASK!D31:D38),"")</f>
        <v/>
      </c>
      <c r="F39" s="37" t="str" cm="1">
        <f t="array" aca="1" ref="F39" ca="1">IF(D39=1,RIGHT(SUM(VALUE(MID(E39&amp;"1",ROW(INDIRECT("1:"&amp;LEN(E39&amp;"1"))),1))*10^(ROW(INDIRECT("1:"&amp;LEN(E39&amp;"1")))-1)),LEN(E39)),"")</f>
        <v/>
      </c>
      <c r="G39" s="37" t="str">
        <f t="shared" si="1"/>
        <v/>
      </c>
    </row>
    <row r="40" spans="2:7" x14ac:dyDescent="0.25">
      <c r="B40">
        <f>Table2[[#This Row],[DISABLE=1]]</f>
        <v>0</v>
      </c>
      <c r="C40">
        <f t="shared" si="0"/>
        <v>5</v>
      </c>
      <c r="D40" s="37">
        <f>IF(MOD(DEBUG_MASK!B40,8),0,1)</f>
        <v>0</v>
      </c>
      <c r="E40" s="37" t="str">
        <f>IF(D40=1,_xlfn.CONCAT(DEBUG_MASK!D32:D39),"")</f>
        <v/>
      </c>
      <c r="F40" s="37" t="str" cm="1">
        <f t="array" aca="1" ref="F40" ca="1">IF(D40=1,RIGHT(SUM(VALUE(MID(E40&amp;"1",ROW(INDIRECT("1:"&amp;LEN(E40&amp;"1"))),1))*10^(ROW(INDIRECT("1:"&amp;LEN(E40&amp;"1")))-1)),LEN(E40)),"")</f>
        <v/>
      </c>
      <c r="G40" s="37" t="str">
        <f t="shared" si="1"/>
        <v/>
      </c>
    </row>
    <row r="41" spans="2:7" x14ac:dyDescent="0.25">
      <c r="B41">
        <f>Table2[[#This Row],[DISABLE=1]]</f>
        <v>1</v>
      </c>
      <c r="C41">
        <f t="shared" si="0"/>
        <v>5</v>
      </c>
      <c r="D41" s="37">
        <f>IF(MOD(DEBUG_MASK!B41,8),0,1)</f>
        <v>0</v>
      </c>
      <c r="E41" s="37" t="str">
        <f>IF(D41=1,_xlfn.CONCAT(DEBUG_MASK!D33:D40),"")</f>
        <v/>
      </c>
      <c r="F41" s="37" t="str" cm="1">
        <f t="array" aca="1" ref="F41" ca="1">IF(D41=1,RIGHT(SUM(VALUE(MID(E41&amp;"1",ROW(INDIRECT("1:"&amp;LEN(E41&amp;"1"))),1))*10^(ROW(INDIRECT("1:"&amp;LEN(E41&amp;"1")))-1)),LEN(E41)),"")</f>
        <v/>
      </c>
      <c r="G41" s="37" t="str">
        <f t="shared" si="1"/>
        <v/>
      </c>
    </row>
    <row r="42" spans="2:7" x14ac:dyDescent="0.25">
      <c r="B42">
        <f>Table2[[#This Row],[DISABLE=1]]</f>
        <v>1</v>
      </c>
      <c r="C42">
        <f t="shared" si="0"/>
        <v>6</v>
      </c>
      <c r="D42" s="37">
        <f>IF(MOD(DEBUG_MASK!B42,8),0,1)</f>
        <v>1</v>
      </c>
      <c r="E42" s="37" t="str">
        <f>IF(D42=1,_xlfn.CONCAT(DEBUG_MASK!D34:D41),"")</f>
        <v>00111101</v>
      </c>
      <c r="F42" s="37" t="str" cm="1">
        <f t="array" aca="1" ref="F42" ca="1">IF(D42=1,RIGHT(SUM(VALUE(MID(E42&amp;"1",ROW(INDIRECT("1:"&amp;LEN(E42&amp;"1"))),1))*10^(ROW(INDIRECT("1:"&amp;LEN(E42&amp;"1")))-1)),LEN(E42)),"")</f>
        <v>10111100</v>
      </c>
      <c r="G42" s="37" t="str">
        <f t="shared" ca="1" si="1"/>
        <v>BC</v>
      </c>
    </row>
    <row r="43" spans="2:7" x14ac:dyDescent="0.25">
      <c r="B43">
        <f>Table2[[#This Row],[DISABLE=1]]</f>
        <v>1</v>
      </c>
      <c r="C43">
        <f t="shared" si="0"/>
        <v>6</v>
      </c>
      <c r="D43" s="37">
        <f>IF(MOD(DEBUG_MASK!B43,8),0,1)</f>
        <v>0</v>
      </c>
      <c r="E43" s="37" t="str">
        <f>IF(D43=1,_xlfn.CONCAT(DEBUG_MASK!D35:D42),"")</f>
        <v/>
      </c>
      <c r="F43" s="37" t="str" cm="1">
        <f t="array" aca="1" ref="F43" ca="1">IF(D43=1,RIGHT(SUM(VALUE(MID(E43&amp;"1",ROW(INDIRECT("1:"&amp;LEN(E43&amp;"1"))),1))*10^(ROW(INDIRECT("1:"&amp;LEN(E43&amp;"1")))-1)),LEN(E43)),"")</f>
        <v/>
      </c>
      <c r="G43" s="37" t="str">
        <f t="shared" si="1"/>
        <v/>
      </c>
    </row>
    <row r="44" spans="2:7" x14ac:dyDescent="0.25">
      <c r="B44">
        <f>Table2[[#This Row],[DISABLE=1]]</f>
        <v>0</v>
      </c>
      <c r="C44">
        <f t="shared" si="0"/>
        <v>6</v>
      </c>
      <c r="D44" s="37">
        <f>IF(MOD(DEBUG_MASK!B44,8),0,1)</f>
        <v>0</v>
      </c>
      <c r="E44" s="37" t="str">
        <f>IF(D44=1,_xlfn.CONCAT(DEBUG_MASK!D36:D43),"")</f>
        <v/>
      </c>
      <c r="F44" s="37" t="str" cm="1">
        <f t="array" aca="1" ref="F44" ca="1">IF(D44=1,RIGHT(SUM(VALUE(MID(E44&amp;"1",ROW(INDIRECT("1:"&amp;LEN(E44&amp;"1"))),1))*10^(ROW(INDIRECT("1:"&amp;LEN(E44&amp;"1")))-1)),LEN(E44)),"")</f>
        <v/>
      </c>
      <c r="G44" s="37" t="str">
        <f t="shared" si="1"/>
        <v/>
      </c>
    </row>
    <row r="45" spans="2:7" x14ac:dyDescent="0.25">
      <c r="B45">
        <f>Table2[[#This Row],[DISABLE=1]]</f>
        <v>1</v>
      </c>
      <c r="C45">
        <f t="shared" si="0"/>
        <v>6</v>
      </c>
      <c r="D45" s="37">
        <f>IF(MOD(DEBUG_MASK!B45,8),0,1)</f>
        <v>0</v>
      </c>
      <c r="E45" s="37" t="str">
        <f>IF(D45=1,_xlfn.CONCAT(DEBUG_MASK!D37:D44),"")</f>
        <v/>
      </c>
      <c r="F45" s="37" t="str" cm="1">
        <f t="array" aca="1" ref="F45" ca="1">IF(D45=1,RIGHT(SUM(VALUE(MID(E45&amp;"1",ROW(INDIRECT("1:"&amp;LEN(E45&amp;"1"))),1))*10^(ROW(INDIRECT("1:"&amp;LEN(E45&amp;"1")))-1)),LEN(E45)),"")</f>
        <v/>
      </c>
      <c r="G45" s="37" t="str">
        <f t="shared" si="1"/>
        <v/>
      </c>
    </row>
    <row r="46" spans="2:7" x14ac:dyDescent="0.25">
      <c r="B46">
        <f>Table2[[#This Row],[DISABLE=1]]</f>
        <v>1</v>
      </c>
      <c r="C46">
        <f t="shared" si="0"/>
        <v>6</v>
      </c>
      <c r="D46" s="37">
        <f>IF(MOD(DEBUG_MASK!B46,8),0,1)</f>
        <v>0</v>
      </c>
      <c r="E46" s="37" t="str">
        <f>IF(D46=1,_xlfn.CONCAT(DEBUG_MASK!D38:D45),"")</f>
        <v/>
      </c>
      <c r="F46" s="37" t="str" cm="1">
        <f t="array" aca="1" ref="F46" ca="1">IF(D46=1,RIGHT(SUM(VALUE(MID(E46&amp;"1",ROW(INDIRECT("1:"&amp;LEN(E46&amp;"1"))),1))*10^(ROW(INDIRECT("1:"&amp;LEN(E46&amp;"1")))-1)),LEN(E46)),"")</f>
        <v/>
      </c>
      <c r="G46" s="37" t="str">
        <f t="shared" si="1"/>
        <v/>
      </c>
    </row>
    <row r="47" spans="2:7" x14ac:dyDescent="0.25">
      <c r="B47">
        <f>Table2[[#This Row],[DISABLE=1]]</f>
        <v>1</v>
      </c>
      <c r="C47">
        <f t="shared" si="0"/>
        <v>6</v>
      </c>
      <c r="D47" s="37">
        <f>IF(MOD(DEBUG_MASK!B47,8),0,1)</f>
        <v>0</v>
      </c>
      <c r="E47" s="37" t="str">
        <f>IF(D47=1,_xlfn.CONCAT(DEBUG_MASK!D39:D46),"")</f>
        <v/>
      </c>
      <c r="F47" s="37" t="str" cm="1">
        <f t="array" aca="1" ref="F47" ca="1">IF(D47=1,RIGHT(SUM(VALUE(MID(E47&amp;"1",ROW(INDIRECT("1:"&amp;LEN(E47&amp;"1"))),1))*10^(ROW(INDIRECT("1:"&amp;LEN(E47&amp;"1")))-1)),LEN(E47)),"")</f>
        <v/>
      </c>
      <c r="G47" s="37" t="str">
        <f t="shared" si="1"/>
        <v/>
      </c>
    </row>
    <row r="48" spans="2:7" x14ac:dyDescent="0.25">
      <c r="B48">
        <f>Table2[[#This Row],[DISABLE=1]]</f>
        <v>1</v>
      </c>
      <c r="C48">
        <f t="shared" si="0"/>
        <v>6</v>
      </c>
      <c r="D48" s="37">
        <f>IF(MOD(DEBUG_MASK!B48,8),0,1)</f>
        <v>0</v>
      </c>
      <c r="E48" s="37" t="str">
        <f>IF(D48=1,_xlfn.CONCAT(DEBUG_MASK!D40:D47),"")</f>
        <v/>
      </c>
      <c r="F48" s="37" t="str" cm="1">
        <f t="array" aca="1" ref="F48" ca="1">IF(D48=1,RIGHT(SUM(VALUE(MID(E48&amp;"1",ROW(INDIRECT("1:"&amp;LEN(E48&amp;"1"))),1))*10^(ROW(INDIRECT("1:"&amp;LEN(E48&amp;"1")))-1)),LEN(E48)),"")</f>
        <v/>
      </c>
      <c r="G48" s="37" t="str">
        <f t="shared" si="1"/>
        <v/>
      </c>
    </row>
    <row r="49" spans="2:7" x14ac:dyDescent="0.25">
      <c r="B49">
        <f>Table2[[#This Row],[DISABLE=1]]</f>
        <v>1</v>
      </c>
      <c r="C49">
        <f t="shared" si="0"/>
        <v>6</v>
      </c>
      <c r="D49" s="37">
        <f>IF(MOD(DEBUG_MASK!B49,8),0,1)</f>
        <v>0</v>
      </c>
      <c r="E49" s="37" t="str">
        <f>IF(D49=1,_xlfn.CONCAT(DEBUG_MASK!D41:D48),"")</f>
        <v/>
      </c>
      <c r="F49" s="37" t="str" cm="1">
        <f t="array" aca="1" ref="F49" ca="1">IF(D49=1,RIGHT(SUM(VALUE(MID(E49&amp;"1",ROW(INDIRECT("1:"&amp;LEN(E49&amp;"1"))),1))*10^(ROW(INDIRECT("1:"&amp;LEN(E49&amp;"1")))-1)),LEN(E49)),"")</f>
        <v/>
      </c>
      <c r="G49" s="37" t="str">
        <f t="shared" si="1"/>
        <v/>
      </c>
    </row>
    <row r="50" spans="2:7" x14ac:dyDescent="0.25">
      <c r="B50">
        <f>Table2[[#This Row],[DISABLE=1]]</f>
        <v>1</v>
      </c>
      <c r="C50">
        <f t="shared" si="0"/>
        <v>7</v>
      </c>
      <c r="D50" s="37">
        <f>IF(MOD(DEBUG_MASK!B50,8),0,1)</f>
        <v>1</v>
      </c>
      <c r="E50" s="37" t="str">
        <f>IF(D50=1,_xlfn.CONCAT(DEBUG_MASK!D42:D49),"")</f>
        <v>11011111</v>
      </c>
      <c r="F50" s="37" t="str" cm="1">
        <f t="array" aca="1" ref="F50" ca="1">IF(D50=1,RIGHT(SUM(VALUE(MID(E50&amp;"1",ROW(INDIRECT("1:"&amp;LEN(E50&amp;"1"))),1))*10^(ROW(INDIRECT("1:"&amp;LEN(E50&amp;"1")))-1)),LEN(E50)),"")</f>
        <v>11111011</v>
      </c>
      <c r="G50" s="37" t="str">
        <f t="shared" ca="1" si="1"/>
        <v>FB</v>
      </c>
    </row>
    <row r="51" spans="2:7" x14ac:dyDescent="0.25">
      <c r="B51">
        <f>Table2[[#This Row],[DISABLE=1]]</f>
        <v>1</v>
      </c>
      <c r="C51">
        <f t="shared" si="0"/>
        <v>7</v>
      </c>
      <c r="D51" s="37">
        <f>IF(MOD(DEBUG_MASK!B51,8),0,1)</f>
        <v>0</v>
      </c>
      <c r="E51" s="37" t="str">
        <f>IF(D51=1,_xlfn.CONCAT(DEBUG_MASK!D43:D50),"")</f>
        <v/>
      </c>
      <c r="F51" s="37" t="str" cm="1">
        <f t="array" aca="1" ref="F51" ca="1">IF(D51=1,RIGHT(SUM(VALUE(MID(E51&amp;"1",ROW(INDIRECT("1:"&amp;LEN(E51&amp;"1"))),1))*10^(ROW(INDIRECT("1:"&amp;LEN(E51&amp;"1")))-1)),LEN(E51)),"")</f>
        <v/>
      </c>
      <c r="G51" s="37" t="str">
        <f t="shared" si="1"/>
        <v/>
      </c>
    </row>
    <row r="52" spans="2:7" x14ac:dyDescent="0.25">
      <c r="B52">
        <f>Table2[[#This Row],[DISABLE=1]]</f>
        <v>0</v>
      </c>
      <c r="C52">
        <f t="shared" si="0"/>
        <v>7</v>
      </c>
      <c r="D52" s="37">
        <f>IF(MOD(DEBUG_MASK!B52,8),0,1)</f>
        <v>0</v>
      </c>
      <c r="E52" s="37" t="str">
        <f>IF(D52=1,_xlfn.CONCAT(DEBUG_MASK!D44:D51),"")</f>
        <v/>
      </c>
      <c r="F52" s="37" t="str" cm="1">
        <f t="array" aca="1" ref="F52" ca="1">IF(D52=1,RIGHT(SUM(VALUE(MID(E52&amp;"1",ROW(INDIRECT("1:"&amp;LEN(E52&amp;"1"))),1))*10^(ROW(INDIRECT("1:"&amp;LEN(E52&amp;"1")))-1)),LEN(E52)),"")</f>
        <v/>
      </c>
      <c r="G52" s="37" t="str">
        <f t="shared" si="1"/>
        <v/>
      </c>
    </row>
    <row r="53" spans="2:7" x14ac:dyDescent="0.25">
      <c r="B53">
        <f>Table2[[#This Row],[DISABLE=1]]</f>
        <v>0</v>
      </c>
      <c r="C53">
        <f t="shared" si="0"/>
        <v>7</v>
      </c>
      <c r="D53" s="37">
        <f>IF(MOD(DEBUG_MASK!B53,8),0,1)</f>
        <v>0</v>
      </c>
      <c r="E53" s="37" t="str">
        <f>IF(D53=1,_xlfn.CONCAT(DEBUG_MASK!D45:D52),"")</f>
        <v/>
      </c>
      <c r="F53" s="37" t="str" cm="1">
        <f t="array" aca="1" ref="F53" ca="1">IF(D53=1,RIGHT(SUM(VALUE(MID(E53&amp;"1",ROW(INDIRECT("1:"&amp;LEN(E53&amp;"1"))),1))*10^(ROW(INDIRECT("1:"&amp;LEN(E53&amp;"1")))-1)),LEN(E53)),"")</f>
        <v/>
      </c>
      <c r="G53" s="37" t="str">
        <f t="shared" si="1"/>
        <v/>
      </c>
    </row>
    <row r="54" spans="2:7" x14ac:dyDescent="0.25">
      <c r="B54">
        <f>Table2[[#This Row],[DISABLE=1]]</f>
        <v>0</v>
      </c>
      <c r="C54">
        <f t="shared" si="0"/>
        <v>7</v>
      </c>
      <c r="D54" s="37">
        <f>IF(MOD(DEBUG_MASK!B54,8),0,1)</f>
        <v>0</v>
      </c>
      <c r="E54" s="37" t="str">
        <f>IF(D54=1,_xlfn.CONCAT(DEBUG_MASK!D46:D53),"")</f>
        <v/>
      </c>
      <c r="F54" s="37" t="str" cm="1">
        <f t="array" aca="1" ref="F54" ca="1">IF(D54=1,RIGHT(SUM(VALUE(MID(E54&amp;"1",ROW(INDIRECT("1:"&amp;LEN(E54&amp;"1"))),1))*10^(ROW(INDIRECT("1:"&amp;LEN(E54&amp;"1")))-1)),LEN(E54)),"")</f>
        <v/>
      </c>
      <c r="G54" s="37" t="str">
        <f t="shared" si="1"/>
        <v/>
      </c>
    </row>
    <row r="55" spans="2:7" x14ac:dyDescent="0.25">
      <c r="B55">
        <f>Table2[[#This Row],[DISABLE=1]]</f>
        <v>0</v>
      </c>
      <c r="C55">
        <f t="shared" si="0"/>
        <v>7</v>
      </c>
      <c r="D55" s="37">
        <f>IF(MOD(DEBUG_MASK!B55,8),0,1)</f>
        <v>0</v>
      </c>
      <c r="E55" s="37" t="str">
        <f>IF(D55=1,_xlfn.CONCAT(DEBUG_MASK!D47:D54),"")</f>
        <v/>
      </c>
      <c r="F55" s="37" t="str" cm="1">
        <f t="array" aca="1" ref="F55" ca="1">IF(D55=1,RIGHT(SUM(VALUE(MID(E55&amp;"1",ROW(INDIRECT("1:"&amp;LEN(E55&amp;"1"))),1))*10^(ROW(INDIRECT("1:"&amp;LEN(E55&amp;"1")))-1)),LEN(E55)),"")</f>
        <v/>
      </c>
      <c r="G55" s="37" t="str">
        <f t="shared" si="1"/>
        <v/>
      </c>
    </row>
    <row r="56" spans="2:7" x14ac:dyDescent="0.25">
      <c r="B56">
        <f>Table2[[#This Row],[DISABLE=1]]</f>
        <v>0</v>
      </c>
      <c r="C56">
        <f t="shared" si="0"/>
        <v>7</v>
      </c>
      <c r="D56" s="37">
        <f>IF(MOD(DEBUG_MASK!B56,8),0,1)</f>
        <v>0</v>
      </c>
      <c r="E56" s="37" t="str">
        <f>IF(D56=1,_xlfn.CONCAT(DEBUG_MASK!D48:D55),"")</f>
        <v/>
      </c>
      <c r="F56" s="37" t="str" cm="1">
        <f t="array" aca="1" ref="F56" ca="1">IF(D56=1,RIGHT(SUM(VALUE(MID(E56&amp;"1",ROW(INDIRECT("1:"&amp;LEN(E56&amp;"1"))),1))*10^(ROW(INDIRECT("1:"&amp;LEN(E56&amp;"1")))-1)),LEN(E56)),"")</f>
        <v/>
      </c>
      <c r="G56" s="37" t="str">
        <f t="shared" si="1"/>
        <v/>
      </c>
    </row>
    <row r="57" spans="2:7" x14ac:dyDescent="0.25">
      <c r="B57">
        <f>Table2[[#This Row],[DISABLE=1]]</f>
        <v>0</v>
      </c>
      <c r="C57">
        <f t="shared" si="0"/>
        <v>7</v>
      </c>
      <c r="D57" s="37">
        <f>IF(MOD(DEBUG_MASK!B57,8),0,1)</f>
        <v>0</v>
      </c>
      <c r="E57" s="37" t="str">
        <f>IF(D57=1,_xlfn.CONCAT(DEBUG_MASK!D49:D56),"")</f>
        <v/>
      </c>
      <c r="F57" s="37" t="str" cm="1">
        <f t="array" aca="1" ref="F57" ca="1">IF(D57=1,RIGHT(SUM(VALUE(MID(E57&amp;"1",ROW(INDIRECT("1:"&amp;LEN(E57&amp;"1"))),1))*10^(ROW(INDIRECT("1:"&amp;LEN(E57&amp;"1")))-1)),LEN(E57)),"")</f>
        <v/>
      </c>
      <c r="G57" s="37" t="str">
        <f t="shared" si="1"/>
        <v/>
      </c>
    </row>
    <row r="58" spans="2:7" x14ac:dyDescent="0.25">
      <c r="B58">
        <f>Table2[[#This Row],[DISABLE=1]]</f>
        <v>0</v>
      </c>
      <c r="C58">
        <f t="shared" si="0"/>
        <v>8</v>
      </c>
      <c r="D58" s="37">
        <f>IF(MOD(DEBUG_MASK!B58,8),0,1)</f>
        <v>1</v>
      </c>
      <c r="E58" s="37" t="str">
        <f>IF(D58=1,_xlfn.CONCAT(DEBUG_MASK!D50:D57),"")</f>
        <v>11000000</v>
      </c>
      <c r="F58" s="37" t="str" cm="1">
        <f t="array" aca="1" ref="F58" ca="1">IF(D58=1,RIGHT(SUM(VALUE(MID(E58&amp;"1",ROW(INDIRECT("1:"&amp;LEN(E58&amp;"1"))),1))*10^(ROW(INDIRECT("1:"&amp;LEN(E58&amp;"1")))-1)),LEN(E58)),"")</f>
        <v>00000011</v>
      </c>
      <c r="G58" s="37" t="str">
        <f t="shared" ca="1" si="1"/>
        <v>03</v>
      </c>
    </row>
    <row r="59" spans="2:7" x14ac:dyDescent="0.25">
      <c r="B59">
        <f>Table2[[#This Row],[DISABLE=1]]</f>
        <v>1</v>
      </c>
      <c r="C59">
        <f t="shared" si="0"/>
        <v>8</v>
      </c>
      <c r="D59" s="37">
        <f>IF(MOD(DEBUG_MASK!B59,8),0,1)</f>
        <v>0</v>
      </c>
      <c r="E59" s="37" t="str">
        <f>IF(D59=1,_xlfn.CONCAT(DEBUG_MASK!D51:D58),"")</f>
        <v/>
      </c>
      <c r="F59" s="37" t="str" cm="1">
        <f t="array" aca="1" ref="F59" ca="1">IF(D59=1,RIGHT(SUM(VALUE(MID(E59&amp;"1",ROW(INDIRECT("1:"&amp;LEN(E59&amp;"1"))),1))*10^(ROW(INDIRECT("1:"&amp;LEN(E59&amp;"1")))-1)),LEN(E59)),"")</f>
        <v/>
      </c>
      <c r="G59" s="37" t="str">
        <f t="shared" si="1"/>
        <v/>
      </c>
    </row>
    <row r="60" spans="2:7" x14ac:dyDescent="0.25">
      <c r="B60">
        <f>Table2[[#This Row],[DISABLE=1]]</f>
        <v>1</v>
      </c>
      <c r="C60">
        <f t="shared" si="0"/>
        <v>8</v>
      </c>
      <c r="D60" s="37">
        <f>IF(MOD(DEBUG_MASK!B60,8),0,1)</f>
        <v>0</v>
      </c>
      <c r="E60" s="37" t="str">
        <f>IF(D60=1,_xlfn.CONCAT(DEBUG_MASK!D52:D59),"")</f>
        <v/>
      </c>
      <c r="F60" s="37" t="str" cm="1">
        <f t="array" aca="1" ref="F60" ca="1">IF(D60=1,RIGHT(SUM(VALUE(MID(E60&amp;"1",ROW(INDIRECT("1:"&amp;LEN(E60&amp;"1"))),1))*10^(ROW(INDIRECT("1:"&amp;LEN(E60&amp;"1")))-1)),LEN(E60)),"")</f>
        <v/>
      </c>
      <c r="G60" s="37" t="str">
        <f t="shared" si="1"/>
        <v/>
      </c>
    </row>
    <row r="61" spans="2:7" x14ac:dyDescent="0.25">
      <c r="B61">
        <f>Table2[[#This Row],[DISABLE=1]]</f>
        <v>1</v>
      </c>
      <c r="C61">
        <f t="shared" si="0"/>
        <v>8</v>
      </c>
      <c r="D61" s="37">
        <f>IF(MOD(DEBUG_MASK!B61,8),0,1)</f>
        <v>0</v>
      </c>
      <c r="E61" s="37" t="str">
        <f>IF(D61=1,_xlfn.CONCAT(DEBUG_MASK!D53:D60),"")</f>
        <v/>
      </c>
      <c r="F61" s="37" t="str" cm="1">
        <f t="array" aca="1" ref="F61" ca="1">IF(D61=1,RIGHT(SUM(VALUE(MID(E61&amp;"1",ROW(INDIRECT("1:"&amp;LEN(E61&amp;"1"))),1))*10^(ROW(INDIRECT("1:"&amp;LEN(E61&amp;"1")))-1)),LEN(E61)),"")</f>
        <v/>
      </c>
      <c r="G61" s="37" t="str">
        <f t="shared" si="1"/>
        <v/>
      </c>
    </row>
    <row r="62" spans="2:7" x14ac:dyDescent="0.25">
      <c r="B62">
        <f>Table2[[#This Row],[DISABLE=1]]</f>
        <v>1</v>
      </c>
      <c r="C62">
        <f t="shared" si="0"/>
        <v>8</v>
      </c>
      <c r="D62" s="37">
        <f>IF(MOD(DEBUG_MASK!B62,8),0,1)</f>
        <v>0</v>
      </c>
      <c r="E62" s="37" t="str">
        <f>IF(D62=1,_xlfn.CONCAT(DEBUG_MASK!D54:D61),"")</f>
        <v/>
      </c>
      <c r="F62" s="37" t="str" cm="1">
        <f t="array" aca="1" ref="F62" ca="1">IF(D62=1,RIGHT(SUM(VALUE(MID(E62&amp;"1",ROW(INDIRECT("1:"&amp;LEN(E62&amp;"1"))),1))*10^(ROW(INDIRECT("1:"&amp;LEN(E62&amp;"1")))-1)),LEN(E62)),"")</f>
        <v/>
      </c>
      <c r="G62" s="37" t="str">
        <f t="shared" si="1"/>
        <v/>
      </c>
    </row>
    <row r="63" spans="2:7" x14ac:dyDescent="0.25">
      <c r="B63">
        <f>Table2[[#This Row],[DISABLE=1]]</f>
        <v>1</v>
      </c>
      <c r="C63">
        <f t="shared" si="0"/>
        <v>8</v>
      </c>
      <c r="D63" s="37">
        <f>IF(MOD(DEBUG_MASK!B63,8),0,1)</f>
        <v>0</v>
      </c>
      <c r="E63" s="37" t="str">
        <f>IF(D63=1,_xlfn.CONCAT(DEBUG_MASK!D55:D62),"")</f>
        <v/>
      </c>
      <c r="F63" s="37" t="str" cm="1">
        <f t="array" aca="1" ref="F63" ca="1">IF(D63=1,RIGHT(SUM(VALUE(MID(E63&amp;"1",ROW(INDIRECT("1:"&amp;LEN(E63&amp;"1"))),1))*10^(ROW(INDIRECT("1:"&amp;LEN(E63&amp;"1")))-1)),LEN(E63)),"")</f>
        <v/>
      </c>
      <c r="G63" s="37" t="str">
        <f t="shared" si="1"/>
        <v/>
      </c>
    </row>
    <row r="64" spans="2:7" x14ac:dyDescent="0.25">
      <c r="B64">
        <f>Table2[[#This Row],[DISABLE=1]]</f>
        <v>0</v>
      </c>
      <c r="C64">
        <f t="shared" si="0"/>
        <v>8</v>
      </c>
      <c r="D64" s="37">
        <f>IF(MOD(DEBUG_MASK!B64,8),0,1)</f>
        <v>0</v>
      </c>
      <c r="E64" s="37" t="str">
        <f>IF(D64=1,_xlfn.CONCAT(DEBUG_MASK!D56:D63),"")</f>
        <v/>
      </c>
      <c r="F64" s="37" t="str" cm="1">
        <f t="array" aca="1" ref="F64" ca="1">IF(D64=1,RIGHT(SUM(VALUE(MID(E64&amp;"1",ROW(INDIRECT("1:"&amp;LEN(E64&amp;"1"))),1))*10^(ROW(INDIRECT("1:"&amp;LEN(E64&amp;"1")))-1)),LEN(E64)),"")</f>
        <v/>
      </c>
      <c r="G64" s="37" t="str">
        <f t="shared" si="1"/>
        <v/>
      </c>
    </row>
    <row r="65" spans="2:7" x14ac:dyDescent="0.25">
      <c r="B65">
        <f>Table2[[#This Row],[DISABLE=1]]</f>
        <v>0</v>
      </c>
      <c r="C65">
        <f t="shared" si="0"/>
        <v>8</v>
      </c>
      <c r="D65" s="37">
        <f>IF(MOD(DEBUG_MASK!B65,8),0,1)</f>
        <v>0</v>
      </c>
      <c r="E65" s="37" t="str">
        <f>IF(D65=1,_xlfn.CONCAT(DEBUG_MASK!D57:D64),"")</f>
        <v/>
      </c>
      <c r="F65" s="37" t="str" cm="1">
        <f t="array" aca="1" ref="F65" ca="1">IF(D65=1,RIGHT(SUM(VALUE(MID(E65&amp;"1",ROW(INDIRECT("1:"&amp;LEN(E65&amp;"1"))),1))*10^(ROW(INDIRECT("1:"&amp;LEN(E65&amp;"1")))-1)),LEN(E65)),"")</f>
        <v/>
      </c>
      <c r="G65" s="37" t="str">
        <f t="shared" si="1"/>
        <v/>
      </c>
    </row>
    <row r="66" spans="2:7" x14ac:dyDescent="0.25">
      <c r="B66">
        <f>Table2[[#This Row],[DISABLE=1]]</f>
        <v>0</v>
      </c>
      <c r="C66">
        <f t="shared" si="0"/>
        <v>9</v>
      </c>
      <c r="D66" s="37">
        <f>IF(MOD(DEBUG_MASK!B66,8),0,1)</f>
        <v>1</v>
      </c>
      <c r="E66" s="37" t="str">
        <f>IF(D66=1,_xlfn.CONCAT(DEBUG_MASK!D58:D65),"")</f>
        <v>01111100</v>
      </c>
      <c r="F66" s="37" t="str" cm="1">
        <f t="array" aca="1" ref="F66" ca="1">IF(D66=1,RIGHT(SUM(VALUE(MID(E66&amp;"1",ROW(INDIRECT("1:"&amp;LEN(E66&amp;"1"))),1))*10^(ROW(INDIRECT("1:"&amp;LEN(E66&amp;"1")))-1)),LEN(E66)),"")</f>
        <v>00111110</v>
      </c>
      <c r="G66" s="37" t="str">
        <f t="shared" ca="1" si="1"/>
        <v>3E</v>
      </c>
    </row>
    <row r="67" spans="2:7" x14ac:dyDescent="0.25">
      <c r="B67">
        <f>Table2[[#This Row],[DISABLE=1]]</f>
        <v>0</v>
      </c>
      <c r="C67">
        <f t="shared" ref="C67:C130" si="2">IF(D67=1,C66+1,C66)</f>
        <v>9</v>
      </c>
      <c r="D67" s="37">
        <f>IF(MOD(DEBUG_MASK!B67,8),0,1)</f>
        <v>0</v>
      </c>
      <c r="E67" s="37" t="str">
        <f>IF(D67=1,_xlfn.CONCAT(DEBUG_MASK!D59:D66),"")</f>
        <v/>
      </c>
      <c r="F67" s="37" t="str" cm="1">
        <f t="array" aca="1" ref="F67" ca="1">IF(D67=1,RIGHT(SUM(VALUE(MID(E67&amp;"1",ROW(INDIRECT("1:"&amp;LEN(E67&amp;"1"))),1))*10^(ROW(INDIRECT("1:"&amp;LEN(E67&amp;"1")))-1)),LEN(E67)),"")</f>
        <v/>
      </c>
      <c r="G67" s="37" t="str">
        <f t="shared" ref="G67:G130" si="3">IF(D67=1,BIN2HEX(F67,2),"")</f>
        <v/>
      </c>
    </row>
    <row r="68" spans="2:7" x14ac:dyDescent="0.25">
      <c r="B68">
        <f>Table2[[#This Row],[DISABLE=1]]</f>
        <v>0</v>
      </c>
      <c r="C68">
        <f t="shared" si="2"/>
        <v>9</v>
      </c>
      <c r="D68" s="37">
        <f>IF(MOD(DEBUG_MASK!B68,8),0,1)</f>
        <v>0</v>
      </c>
      <c r="E68" s="37" t="str">
        <f>IF(D68=1,_xlfn.CONCAT(DEBUG_MASK!D60:D67),"")</f>
        <v/>
      </c>
      <c r="F68" s="37" t="str" cm="1">
        <f t="array" aca="1" ref="F68" ca="1">IF(D68=1,RIGHT(SUM(VALUE(MID(E68&amp;"1",ROW(INDIRECT("1:"&amp;LEN(E68&amp;"1"))),1))*10^(ROW(INDIRECT("1:"&amp;LEN(E68&amp;"1")))-1)),LEN(E68)),"")</f>
        <v/>
      </c>
      <c r="G68" s="37" t="str">
        <f t="shared" si="3"/>
        <v/>
      </c>
    </row>
    <row r="69" spans="2:7" x14ac:dyDescent="0.25">
      <c r="B69">
        <f>Table2[[#This Row],[DISABLE=1]]</f>
        <v>0</v>
      </c>
      <c r="C69">
        <f t="shared" si="2"/>
        <v>9</v>
      </c>
      <c r="D69" s="37">
        <f>IF(MOD(DEBUG_MASK!B69,8),0,1)</f>
        <v>0</v>
      </c>
      <c r="E69" s="37" t="str">
        <f>IF(D69=1,_xlfn.CONCAT(DEBUG_MASK!D61:D68),"")</f>
        <v/>
      </c>
      <c r="F69" s="37" t="str" cm="1">
        <f t="array" aca="1" ref="F69" ca="1">IF(D69=1,RIGHT(SUM(VALUE(MID(E69&amp;"1",ROW(INDIRECT("1:"&amp;LEN(E69&amp;"1"))),1))*10^(ROW(INDIRECT("1:"&amp;LEN(E69&amp;"1")))-1)),LEN(E69)),"")</f>
        <v/>
      </c>
      <c r="G69" s="37" t="str">
        <f t="shared" si="3"/>
        <v/>
      </c>
    </row>
    <row r="70" spans="2:7" x14ac:dyDescent="0.25">
      <c r="B70">
        <f>Table2[[#This Row],[DISABLE=1]]</f>
        <v>0</v>
      </c>
      <c r="C70">
        <f t="shared" si="2"/>
        <v>9</v>
      </c>
      <c r="D70" s="37">
        <f>IF(MOD(DEBUG_MASK!B70,8),0,1)</f>
        <v>0</v>
      </c>
      <c r="E70" s="37" t="str">
        <f>IF(D70=1,_xlfn.CONCAT(DEBUG_MASK!D62:D69),"")</f>
        <v/>
      </c>
      <c r="F70" s="37" t="str" cm="1">
        <f t="array" aca="1" ref="F70" ca="1">IF(D70=1,RIGHT(SUM(VALUE(MID(E70&amp;"1",ROW(INDIRECT("1:"&amp;LEN(E70&amp;"1"))),1))*10^(ROW(INDIRECT("1:"&amp;LEN(E70&amp;"1")))-1)),LEN(E70)),"")</f>
        <v/>
      </c>
      <c r="G70" s="37" t="str">
        <f t="shared" si="3"/>
        <v/>
      </c>
    </row>
    <row r="71" spans="2:7" x14ac:dyDescent="0.25">
      <c r="B71">
        <f>Table2[[#This Row],[DISABLE=1]]</f>
        <v>0</v>
      </c>
      <c r="C71">
        <f t="shared" si="2"/>
        <v>9</v>
      </c>
      <c r="D71" s="37">
        <f>IF(MOD(DEBUG_MASK!B71,8),0,1)</f>
        <v>0</v>
      </c>
      <c r="E71" s="37" t="str">
        <f>IF(D71=1,_xlfn.CONCAT(DEBUG_MASK!D63:D70),"")</f>
        <v/>
      </c>
      <c r="F71" s="37" t="str" cm="1">
        <f t="array" aca="1" ref="F71" ca="1">IF(D71=1,RIGHT(SUM(VALUE(MID(E71&amp;"1",ROW(INDIRECT("1:"&amp;LEN(E71&amp;"1"))),1))*10^(ROW(INDIRECT("1:"&amp;LEN(E71&amp;"1")))-1)),LEN(E71)),"")</f>
        <v/>
      </c>
      <c r="G71" s="37" t="str">
        <f t="shared" si="3"/>
        <v/>
      </c>
    </row>
    <row r="72" spans="2:7" x14ac:dyDescent="0.25">
      <c r="B72">
        <f>Table2[[#This Row],[DISABLE=1]]</f>
        <v>0</v>
      </c>
      <c r="C72">
        <f t="shared" si="2"/>
        <v>9</v>
      </c>
      <c r="D72" s="37">
        <f>IF(MOD(DEBUG_MASK!B72,8),0,1)</f>
        <v>0</v>
      </c>
      <c r="E72" s="37" t="str">
        <f>IF(D72=1,_xlfn.CONCAT(DEBUG_MASK!D64:D71),"")</f>
        <v/>
      </c>
      <c r="F72" s="37" t="str" cm="1">
        <f t="array" aca="1" ref="F72" ca="1">IF(D72=1,RIGHT(SUM(VALUE(MID(E72&amp;"1",ROW(INDIRECT("1:"&amp;LEN(E72&amp;"1"))),1))*10^(ROW(INDIRECT("1:"&amp;LEN(E72&amp;"1")))-1)),LEN(E72)),"")</f>
        <v/>
      </c>
      <c r="G72" s="37" t="str">
        <f t="shared" si="3"/>
        <v/>
      </c>
    </row>
    <row r="73" spans="2:7" x14ac:dyDescent="0.25">
      <c r="B73">
        <f>Table2[[#This Row],[DISABLE=1]]</f>
        <v>0</v>
      </c>
      <c r="C73">
        <f t="shared" si="2"/>
        <v>9</v>
      </c>
      <c r="D73" s="37">
        <f>IF(MOD(DEBUG_MASK!B73,8),0,1)</f>
        <v>0</v>
      </c>
      <c r="E73" s="37" t="str">
        <f>IF(D73=1,_xlfn.CONCAT(DEBUG_MASK!D65:D72),"")</f>
        <v/>
      </c>
      <c r="F73" s="37" t="str" cm="1">
        <f t="array" aca="1" ref="F73" ca="1">IF(D73=1,RIGHT(SUM(VALUE(MID(E73&amp;"1",ROW(INDIRECT("1:"&amp;LEN(E73&amp;"1"))),1))*10^(ROW(INDIRECT("1:"&amp;LEN(E73&amp;"1")))-1)),LEN(E73)),"")</f>
        <v/>
      </c>
      <c r="G73" s="37" t="str">
        <f t="shared" si="3"/>
        <v/>
      </c>
    </row>
    <row r="74" spans="2:7" x14ac:dyDescent="0.25">
      <c r="B74">
        <f>Table2[[#This Row],[DISABLE=1]]</f>
        <v>1</v>
      </c>
      <c r="C74">
        <f t="shared" si="2"/>
        <v>10</v>
      </c>
      <c r="D74" s="37">
        <f>IF(MOD(DEBUG_MASK!B74,8),0,1)</f>
        <v>1</v>
      </c>
      <c r="E74" s="37" t="str">
        <f>IF(D74=1,_xlfn.CONCAT(DEBUG_MASK!D66:D73),"")</f>
        <v>00000000</v>
      </c>
      <c r="F74" s="37" t="str" cm="1">
        <f t="array" aca="1" ref="F74" ca="1">IF(D74=1,RIGHT(SUM(VALUE(MID(E74&amp;"1",ROW(INDIRECT("1:"&amp;LEN(E74&amp;"1"))),1))*10^(ROW(INDIRECT("1:"&amp;LEN(E74&amp;"1")))-1)),LEN(E74)),"")</f>
        <v>00000000</v>
      </c>
      <c r="G74" s="37" t="str">
        <f t="shared" ca="1" si="3"/>
        <v>00</v>
      </c>
    </row>
    <row r="75" spans="2:7" x14ac:dyDescent="0.25">
      <c r="B75">
        <f>Table2[[#This Row],[DISABLE=1]]</f>
        <v>1</v>
      </c>
      <c r="C75">
        <f t="shared" si="2"/>
        <v>10</v>
      </c>
      <c r="D75" s="37">
        <f>IF(MOD(DEBUG_MASK!B75,8),0,1)</f>
        <v>0</v>
      </c>
      <c r="E75" s="37" t="str">
        <f>IF(D75=1,_xlfn.CONCAT(DEBUG_MASK!D67:D74),"")</f>
        <v/>
      </c>
      <c r="F75" s="37" t="str" cm="1">
        <f t="array" aca="1" ref="F75" ca="1">IF(D75=1,RIGHT(SUM(VALUE(MID(E75&amp;"1",ROW(INDIRECT("1:"&amp;LEN(E75&amp;"1"))),1))*10^(ROW(INDIRECT("1:"&amp;LEN(E75&amp;"1")))-1)),LEN(E75)),"")</f>
        <v/>
      </c>
      <c r="G75" s="37" t="str">
        <f t="shared" si="3"/>
        <v/>
      </c>
    </row>
    <row r="76" spans="2:7" x14ac:dyDescent="0.25">
      <c r="B76">
        <f>Table2[[#This Row],[DISABLE=1]]</f>
        <v>1</v>
      </c>
      <c r="C76">
        <f t="shared" si="2"/>
        <v>10</v>
      </c>
      <c r="D76" s="37">
        <f>IF(MOD(DEBUG_MASK!B76,8),0,1)</f>
        <v>0</v>
      </c>
      <c r="E76" s="37" t="str">
        <f>IF(D76=1,_xlfn.CONCAT(DEBUG_MASK!D68:D75),"")</f>
        <v/>
      </c>
      <c r="F76" s="37" t="str" cm="1">
        <f t="array" aca="1" ref="F76" ca="1">IF(D76=1,RIGHT(SUM(VALUE(MID(E76&amp;"1",ROW(INDIRECT("1:"&amp;LEN(E76&amp;"1"))),1))*10^(ROW(INDIRECT("1:"&amp;LEN(E76&amp;"1")))-1)),LEN(E76)),"")</f>
        <v/>
      </c>
      <c r="G76" s="37" t="str">
        <f t="shared" si="3"/>
        <v/>
      </c>
    </row>
    <row r="77" spans="2:7" x14ac:dyDescent="0.25">
      <c r="B77">
        <f>Table2[[#This Row],[DISABLE=1]]</f>
        <v>0</v>
      </c>
      <c r="C77">
        <f t="shared" si="2"/>
        <v>10</v>
      </c>
      <c r="D77" s="37">
        <f>IF(MOD(DEBUG_MASK!B77,8),0,1)</f>
        <v>0</v>
      </c>
      <c r="E77" s="37" t="str">
        <f>IF(D77=1,_xlfn.CONCAT(DEBUG_MASK!D69:D76),"")</f>
        <v/>
      </c>
      <c r="F77" s="37" t="str" cm="1">
        <f t="array" aca="1" ref="F77" ca="1">IF(D77=1,RIGHT(SUM(VALUE(MID(E77&amp;"1",ROW(INDIRECT("1:"&amp;LEN(E77&amp;"1"))),1))*10^(ROW(INDIRECT("1:"&amp;LEN(E77&amp;"1")))-1)),LEN(E77)),"")</f>
        <v/>
      </c>
      <c r="G77" s="37" t="str">
        <f t="shared" si="3"/>
        <v/>
      </c>
    </row>
    <row r="78" spans="2:7" x14ac:dyDescent="0.25">
      <c r="B78">
        <f>Table2[[#This Row],[DISABLE=1]]</f>
        <v>0</v>
      </c>
      <c r="C78">
        <f t="shared" si="2"/>
        <v>10</v>
      </c>
      <c r="D78" s="37">
        <f>IF(MOD(DEBUG_MASK!B78,8),0,1)</f>
        <v>0</v>
      </c>
      <c r="E78" s="37" t="str">
        <f>IF(D78=1,_xlfn.CONCAT(DEBUG_MASK!D70:D77),"")</f>
        <v/>
      </c>
      <c r="F78" s="37" t="str" cm="1">
        <f t="array" aca="1" ref="F78" ca="1">IF(D78=1,RIGHT(SUM(VALUE(MID(E78&amp;"1",ROW(INDIRECT("1:"&amp;LEN(E78&amp;"1"))),1))*10^(ROW(INDIRECT("1:"&amp;LEN(E78&amp;"1")))-1)),LEN(E78)),"")</f>
        <v/>
      </c>
      <c r="G78" s="37" t="str">
        <f t="shared" si="3"/>
        <v/>
      </c>
    </row>
    <row r="79" spans="2:7" x14ac:dyDescent="0.25">
      <c r="B79">
        <f>Table2[[#This Row],[DISABLE=1]]</f>
        <v>0</v>
      </c>
      <c r="C79">
        <f t="shared" si="2"/>
        <v>10</v>
      </c>
      <c r="D79" s="37">
        <f>IF(MOD(DEBUG_MASK!B79,8),0,1)</f>
        <v>0</v>
      </c>
      <c r="E79" s="37" t="str">
        <f>IF(D79=1,_xlfn.CONCAT(DEBUG_MASK!D71:D78),"")</f>
        <v/>
      </c>
      <c r="F79" s="37" t="str" cm="1">
        <f t="array" aca="1" ref="F79" ca="1">IF(D79=1,RIGHT(SUM(VALUE(MID(E79&amp;"1",ROW(INDIRECT("1:"&amp;LEN(E79&amp;"1"))),1))*10^(ROW(INDIRECT("1:"&amp;LEN(E79&amp;"1")))-1)),LEN(E79)),"")</f>
        <v/>
      </c>
      <c r="G79" s="37" t="str">
        <f t="shared" si="3"/>
        <v/>
      </c>
    </row>
    <row r="80" spans="2:7" x14ac:dyDescent="0.25">
      <c r="B80">
        <f>Table2[[#This Row],[DISABLE=1]]</f>
        <v>1</v>
      </c>
      <c r="C80">
        <f t="shared" si="2"/>
        <v>10</v>
      </c>
      <c r="D80" s="37">
        <f>IF(MOD(DEBUG_MASK!B80,8),0,1)</f>
        <v>0</v>
      </c>
      <c r="E80" s="37" t="str">
        <f>IF(D80=1,_xlfn.CONCAT(DEBUG_MASK!D72:D79),"")</f>
        <v/>
      </c>
      <c r="F80" s="37" t="str" cm="1">
        <f t="array" aca="1" ref="F80" ca="1">IF(D80=1,RIGHT(SUM(VALUE(MID(E80&amp;"1",ROW(INDIRECT("1:"&amp;LEN(E80&amp;"1"))),1))*10^(ROW(INDIRECT("1:"&amp;LEN(E80&amp;"1")))-1)),LEN(E80)),"")</f>
        <v/>
      </c>
      <c r="G80" s="37" t="str">
        <f t="shared" si="3"/>
        <v/>
      </c>
    </row>
    <row r="81" spans="2:7" x14ac:dyDescent="0.25">
      <c r="B81">
        <f>Table2[[#This Row],[DISABLE=1]]</f>
        <v>1</v>
      </c>
      <c r="C81">
        <f t="shared" si="2"/>
        <v>10</v>
      </c>
      <c r="D81" s="37">
        <f>IF(MOD(DEBUG_MASK!B81,8),0,1)</f>
        <v>0</v>
      </c>
      <c r="E81" s="37" t="str">
        <f>IF(D81=1,_xlfn.CONCAT(DEBUG_MASK!D73:D80),"")</f>
        <v/>
      </c>
      <c r="F81" s="37" t="str" cm="1">
        <f t="array" aca="1" ref="F81" ca="1">IF(D81=1,RIGHT(SUM(VALUE(MID(E81&amp;"1",ROW(INDIRECT("1:"&amp;LEN(E81&amp;"1"))),1))*10^(ROW(INDIRECT("1:"&amp;LEN(E81&amp;"1")))-1)),LEN(E81)),"")</f>
        <v/>
      </c>
      <c r="G81" s="37" t="str">
        <f t="shared" si="3"/>
        <v/>
      </c>
    </row>
    <row r="82" spans="2:7" x14ac:dyDescent="0.25">
      <c r="B82">
        <f>Table2[[#This Row],[DISABLE=1]]</f>
        <v>1</v>
      </c>
      <c r="C82">
        <f t="shared" si="2"/>
        <v>11</v>
      </c>
      <c r="D82" s="37">
        <f>IF(MOD(DEBUG_MASK!B82,8),0,1)</f>
        <v>1</v>
      </c>
      <c r="E82" s="37" t="str">
        <f>IF(D82=1,_xlfn.CONCAT(DEBUG_MASK!D74:D81),"")</f>
        <v>11100011</v>
      </c>
      <c r="F82" s="37" t="str" cm="1">
        <f t="array" aca="1" ref="F82" ca="1">IF(D82=1,RIGHT(SUM(VALUE(MID(E82&amp;"1",ROW(INDIRECT("1:"&amp;LEN(E82&amp;"1"))),1))*10^(ROW(INDIRECT("1:"&amp;LEN(E82&amp;"1")))-1)),LEN(E82)),"")</f>
        <v>11000111</v>
      </c>
      <c r="G82" s="37" t="str">
        <f t="shared" ca="1" si="3"/>
        <v>C7</v>
      </c>
    </row>
    <row r="83" spans="2:7" x14ac:dyDescent="0.25">
      <c r="B83">
        <f>Table2[[#This Row],[DISABLE=1]]</f>
        <v>1</v>
      </c>
      <c r="C83">
        <f t="shared" si="2"/>
        <v>11</v>
      </c>
      <c r="D83" s="37">
        <f>IF(MOD(DEBUG_MASK!B83,8),0,1)</f>
        <v>0</v>
      </c>
      <c r="E83" s="37" t="str">
        <f>IF(D83=1,_xlfn.CONCAT(DEBUG_MASK!D75:D82),"")</f>
        <v/>
      </c>
      <c r="F83" s="37" t="str" cm="1">
        <f t="array" aca="1" ref="F83" ca="1">IF(D83=1,RIGHT(SUM(VALUE(MID(E83&amp;"1",ROW(INDIRECT("1:"&amp;LEN(E83&amp;"1"))),1))*10^(ROW(INDIRECT("1:"&amp;LEN(E83&amp;"1")))-1)),LEN(E83)),"")</f>
        <v/>
      </c>
      <c r="G83" s="37" t="str">
        <f t="shared" si="3"/>
        <v/>
      </c>
    </row>
    <row r="84" spans="2:7" x14ac:dyDescent="0.25">
      <c r="B84">
        <f>Table2[[#This Row],[DISABLE=1]]</f>
        <v>1</v>
      </c>
      <c r="C84">
        <f t="shared" si="2"/>
        <v>11</v>
      </c>
      <c r="D84" s="37">
        <f>IF(MOD(DEBUG_MASK!B84,8),0,1)</f>
        <v>0</v>
      </c>
      <c r="E84" s="37" t="str">
        <f>IF(D84=1,_xlfn.CONCAT(DEBUG_MASK!D76:D83),"")</f>
        <v/>
      </c>
      <c r="F84" s="37" t="str" cm="1">
        <f t="array" aca="1" ref="F84" ca="1">IF(D84=1,RIGHT(SUM(VALUE(MID(E84&amp;"1",ROW(INDIRECT("1:"&amp;LEN(E84&amp;"1"))),1))*10^(ROW(INDIRECT("1:"&amp;LEN(E84&amp;"1")))-1)),LEN(E84)),"")</f>
        <v/>
      </c>
      <c r="G84" s="37" t="str">
        <f t="shared" si="3"/>
        <v/>
      </c>
    </row>
    <row r="85" spans="2:7" x14ac:dyDescent="0.25">
      <c r="B85">
        <f>Table2[[#This Row],[DISABLE=1]]</f>
        <v>1</v>
      </c>
      <c r="C85">
        <f t="shared" si="2"/>
        <v>11</v>
      </c>
      <c r="D85" s="37">
        <f>IF(MOD(DEBUG_MASK!B85,8),0,1)</f>
        <v>0</v>
      </c>
      <c r="E85" s="37" t="str">
        <f>IF(D85=1,_xlfn.CONCAT(DEBUG_MASK!D77:D84),"")</f>
        <v/>
      </c>
      <c r="F85" s="37" t="str" cm="1">
        <f t="array" aca="1" ref="F85" ca="1">IF(D85=1,RIGHT(SUM(VALUE(MID(E85&amp;"1",ROW(INDIRECT("1:"&amp;LEN(E85&amp;"1"))),1))*10^(ROW(INDIRECT("1:"&amp;LEN(E85&amp;"1")))-1)),LEN(E85)),"")</f>
        <v/>
      </c>
      <c r="G85" s="37" t="str">
        <f t="shared" si="3"/>
        <v/>
      </c>
    </row>
    <row r="86" spans="2:7" x14ac:dyDescent="0.25">
      <c r="B86">
        <f>Table2[[#This Row],[DISABLE=1]]</f>
        <v>0</v>
      </c>
      <c r="C86">
        <f t="shared" si="2"/>
        <v>11</v>
      </c>
      <c r="D86" s="37">
        <f>IF(MOD(DEBUG_MASK!B86,8),0,1)</f>
        <v>0</v>
      </c>
      <c r="E86" s="37" t="str">
        <f>IF(D86=1,_xlfn.CONCAT(DEBUG_MASK!D78:D85),"")</f>
        <v/>
      </c>
      <c r="F86" s="37" t="str" cm="1">
        <f t="array" aca="1" ref="F86" ca="1">IF(D86=1,RIGHT(SUM(VALUE(MID(E86&amp;"1",ROW(INDIRECT("1:"&amp;LEN(E86&amp;"1"))),1))*10^(ROW(INDIRECT("1:"&amp;LEN(E86&amp;"1")))-1)),LEN(E86)),"")</f>
        <v/>
      </c>
      <c r="G86" s="37" t="str">
        <f t="shared" si="3"/>
        <v/>
      </c>
    </row>
    <row r="87" spans="2:7" x14ac:dyDescent="0.25">
      <c r="B87">
        <f>Table2[[#This Row],[DISABLE=1]]</f>
        <v>0</v>
      </c>
      <c r="C87">
        <f t="shared" si="2"/>
        <v>11</v>
      </c>
      <c r="D87" s="37">
        <f>IF(MOD(DEBUG_MASK!B87,8),0,1)</f>
        <v>0</v>
      </c>
      <c r="E87" s="37" t="str">
        <f>IF(D87=1,_xlfn.CONCAT(DEBUG_MASK!D79:D86),"")</f>
        <v/>
      </c>
      <c r="F87" s="37" t="str" cm="1">
        <f t="array" aca="1" ref="F87" ca="1">IF(D87=1,RIGHT(SUM(VALUE(MID(E87&amp;"1",ROW(INDIRECT("1:"&amp;LEN(E87&amp;"1"))),1))*10^(ROW(INDIRECT("1:"&amp;LEN(E87&amp;"1")))-1)),LEN(E87)),"")</f>
        <v/>
      </c>
      <c r="G87" s="37" t="str">
        <f t="shared" si="3"/>
        <v/>
      </c>
    </row>
    <row r="88" spans="2:7" x14ac:dyDescent="0.25">
      <c r="B88">
        <f>Table2[[#This Row],[DISABLE=1]]</f>
        <v>0</v>
      </c>
      <c r="C88">
        <f t="shared" si="2"/>
        <v>11</v>
      </c>
      <c r="D88" s="37">
        <f>IF(MOD(DEBUG_MASK!B88,8),0,1)</f>
        <v>0</v>
      </c>
      <c r="E88" s="37" t="str">
        <f>IF(D88=1,_xlfn.CONCAT(DEBUG_MASK!D80:D87),"")</f>
        <v/>
      </c>
      <c r="F88" s="37" t="str" cm="1">
        <f t="array" aca="1" ref="F88" ca="1">IF(D88=1,RIGHT(SUM(VALUE(MID(E88&amp;"1",ROW(INDIRECT("1:"&amp;LEN(E88&amp;"1"))),1))*10^(ROW(INDIRECT("1:"&amp;LEN(E88&amp;"1")))-1)),LEN(E88)),"")</f>
        <v/>
      </c>
      <c r="G88" s="37" t="str">
        <f t="shared" si="3"/>
        <v/>
      </c>
    </row>
    <row r="89" spans="2:7" x14ac:dyDescent="0.25">
      <c r="B89">
        <f>Table2[[#This Row],[DISABLE=1]]</f>
        <v>1</v>
      </c>
      <c r="C89">
        <f t="shared" si="2"/>
        <v>11</v>
      </c>
      <c r="D89" s="37">
        <f>IF(MOD(DEBUG_MASK!B89,8),0,1)</f>
        <v>0</v>
      </c>
      <c r="E89" s="37" t="str">
        <f>IF(D89=1,_xlfn.CONCAT(DEBUG_MASK!D81:D88),"")</f>
        <v/>
      </c>
      <c r="F89" s="37" t="str" cm="1">
        <f t="array" aca="1" ref="F89" ca="1">IF(D89=1,RIGHT(SUM(VALUE(MID(E89&amp;"1",ROW(INDIRECT("1:"&amp;LEN(E89&amp;"1"))),1))*10^(ROW(INDIRECT("1:"&amp;LEN(E89&amp;"1")))-1)),LEN(E89)),"")</f>
        <v/>
      </c>
      <c r="G89" s="37" t="str">
        <f t="shared" si="3"/>
        <v/>
      </c>
    </row>
    <row r="90" spans="2:7" x14ac:dyDescent="0.25">
      <c r="B90">
        <f>Table2[[#This Row],[DISABLE=1]]</f>
        <v>1</v>
      </c>
      <c r="C90">
        <f t="shared" si="2"/>
        <v>12</v>
      </c>
      <c r="D90" s="37">
        <f>IF(MOD(DEBUG_MASK!B90,8),0,1)</f>
        <v>1</v>
      </c>
      <c r="E90" s="37" t="str">
        <f>IF(D90=1,_xlfn.CONCAT(DEBUG_MASK!D82:D89),"")</f>
        <v>11110001</v>
      </c>
      <c r="F90" s="37" t="str" cm="1">
        <f t="array" aca="1" ref="F90" ca="1">IF(D90=1,RIGHT(SUM(VALUE(MID(E90&amp;"1",ROW(INDIRECT("1:"&amp;LEN(E90&amp;"1"))),1))*10^(ROW(INDIRECT("1:"&amp;LEN(E90&amp;"1")))-1)),LEN(E90)),"")</f>
        <v>10001111</v>
      </c>
      <c r="G90" s="37" t="str">
        <f t="shared" ca="1" si="3"/>
        <v>8F</v>
      </c>
    </row>
    <row r="91" spans="2:7" x14ac:dyDescent="0.25">
      <c r="B91">
        <f>Table2[[#This Row],[DISABLE=1]]</f>
        <v>1</v>
      </c>
      <c r="C91">
        <f t="shared" si="2"/>
        <v>12</v>
      </c>
      <c r="D91" s="37">
        <f>IF(MOD(DEBUG_MASK!B91,8),0,1)</f>
        <v>0</v>
      </c>
      <c r="E91" s="37" t="str">
        <f>IF(D91=1,_xlfn.CONCAT(DEBUG_MASK!D83:D90),"")</f>
        <v/>
      </c>
      <c r="F91" s="37" t="str" cm="1">
        <f t="array" aca="1" ref="F91" ca="1">IF(D91=1,RIGHT(SUM(VALUE(MID(E91&amp;"1",ROW(INDIRECT("1:"&amp;LEN(E91&amp;"1"))),1))*10^(ROW(INDIRECT("1:"&amp;LEN(E91&amp;"1")))-1)),LEN(E91)),"")</f>
        <v/>
      </c>
      <c r="G91" s="37" t="str">
        <f t="shared" si="3"/>
        <v/>
      </c>
    </row>
    <row r="92" spans="2:7" x14ac:dyDescent="0.25">
      <c r="B92">
        <f>Table2[[#This Row],[DISABLE=1]]</f>
        <v>1</v>
      </c>
      <c r="C92">
        <f t="shared" si="2"/>
        <v>12</v>
      </c>
      <c r="D92" s="37">
        <f>IF(MOD(DEBUG_MASK!B92,8),0,1)</f>
        <v>0</v>
      </c>
      <c r="E92" s="37" t="str">
        <f>IF(D92=1,_xlfn.CONCAT(DEBUG_MASK!D84:D91),"")</f>
        <v/>
      </c>
      <c r="F92" s="37" t="str" cm="1">
        <f t="array" aca="1" ref="F92" ca="1">IF(D92=1,RIGHT(SUM(VALUE(MID(E92&amp;"1",ROW(INDIRECT("1:"&amp;LEN(E92&amp;"1"))),1))*10^(ROW(INDIRECT("1:"&amp;LEN(E92&amp;"1")))-1)),LEN(E92)),"")</f>
        <v/>
      </c>
      <c r="G92" s="37" t="str">
        <f t="shared" si="3"/>
        <v/>
      </c>
    </row>
    <row r="93" spans="2:7" x14ac:dyDescent="0.25">
      <c r="B93">
        <f>Table2[[#This Row],[DISABLE=1]]</f>
        <v>1</v>
      </c>
      <c r="C93">
        <f t="shared" si="2"/>
        <v>12</v>
      </c>
      <c r="D93" s="37">
        <f>IF(MOD(DEBUG_MASK!B93,8),0,1)</f>
        <v>0</v>
      </c>
      <c r="E93" s="37" t="str">
        <f>IF(D93=1,_xlfn.CONCAT(DEBUG_MASK!D85:D92),"")</f>
        <v/>
      </c>
      <c r="F93" s="37" t="str" cm="1">
        <f t="array" aca="1" ref="F93" ca="1">IF(D93=1,RIGHT(SUM(VALUE(MID(E93&amp;"1",ROW(INDIRECT("1:"&amp;LEN(E93&amp;"1"))),1))*10^(ROW(INDIRECT("1:"&amp;LEN(E93&amp;"1")))-1)),LEN(E93)),"")</f>
        <v/>
      </c>
      <c r="G93" s="37" t="str">
        <f t="shared" si="3"/>
        <v/>
      </c>
    </row>
    <row r="94" spans="2:7" x14ac:dyDescent="0.25">
      <c r="B94">
        <f>Table2[[#This Row],[DISABLE=1]]</f>
        <v>1</v>
      </c>
      <c r="C94">
        <f t="shared" si="2"/>
        <v>12</v>
      </c>
      <c r="D94" s="37">
        <f>IF(MOD(DEBUG_MASK!B94,8),0,1)</f>
        <v>0</v>
      </c>
      <c r="E94" s="37" t="str">
        <f>IF(D94=1,_xlfn.CONCAT(DEBUG_MASK!D86:D93),"")</f>
        <v/>
      </c>
      <c r="F94" s="37" t="str" cm="1">
        <f t="array" aca="1" ref="F94" ca="1">IF(D94=1,RIGHT(SUM(VALUE(MID(E94&amp;"1",ROW(INDIRECT("1:"&amp;LEN(E94&amp;"1"))),1))*10^(ROW(INDIRECT("1:"&amp;LEN(E94&amp;"1")))-1)),LEN(E94)),"")</f>
        <v/>
      </c>
      <c r="G94" s="37" t="str">
        <f t="shared" si="3"/>
        <v/>
      </c>
    </row>
    <row r="95" spans="2:7" x14ac:dyDescent="0.25">
      <c r="B95">
        <f>Table2[[#This Row],[DISABLE=1]]</f>
        <v>1</v>
      </c>
      <c r="C95">
        <f t="shared" si="2"/>
        <v>12</v>
      </c>
      <c r="D95" s="37">
        <f>IF(MOD(DEBUG_MASK!B95,8),0,1)</f>
        <v>0</v>
      </c>
      <c r="E95" s="37" t="str">
        <f>IF(D95=1,_xlfn.CONCAT(DEBUG_MASK!D87:D94),"")</f>
        <v/>
      </c>
      <c r="F95" s="37" t="str" cm="1">
        <f t="array" aca="1" ref="F95" ca="1">IF(D95=1,RIGHT(SUM(VALUE(MID(E95&amp;"1",ROW(INDIRECT("1:"&amp;LEN(E95&amp;"1"))),1))*10^(ROW(INDIRECT("1:"&amp;LEN(E95&amp;"1")))-1)),LEN(E95)),"")</f>
        <v/>
      </c>
      <c r="G95" s="37" t="str">
        <f t="shared" si="3"/>
        <v/>
      </c>
    </row>
    <row r="96" spans="2:7" x14ac:dyDescent="0.25">
      <c r="B96">
        <f>Table2[[#This Row],[DISABLE=1]]</f>
        <v>0</v>
      </c>
      <c r="C96">
        <f t="shared" si="2"/>
        <v>12</v>
      </c>
      <c r="D96" s="37">
        <f>IF(MOD(DEBUG_MASK!B96,8),0,1)</f>
        <v>0</v>
      </c>
      <c r="E96" s="37" t="str">
        <f>IF(D96=1,_xlfn.CONCAT(DEBUG_MASK!D88:D95),"")</f>
        <v/>
      </c>
      <c r="F96" s="37" t="str" cm="1">
        <f t="array" aca="1" ref="F96" ca="1">IF(D96=1,RIGHT(SUM(VALUE(MID(E96&amp;"1",ROW(INDIRECT("1:"&amp;LEN(E96&amp;"1"))),1))*10^(ROW(INDIRECT("1:"&amp;LEN(E96&amp;"1")))-1)),LEN(E96)),"")</f>
        <v/>
      </c>
      <c r="G96" s="37" t="str">
        <f t="shared" si="3"/>
        <v/>
      </c>
    </row>
    <row r="97" spans="2:7" x14ac:dyDescent="0.25">
      <c r="B97">
        <f>Table2[[#This Row],[DISABLE=1]]</f>
        <v>0</v>
      </c>
      <c r="C97">
        <f t="shared" si="2"/>
        <v>12</v>
      </c>
      <c r="D97" s="37">
        <f>IF(MOD(DEBUG_MASK!B97,8),0,1)</f>
        <v>0</v>
      </c>
      <c r="E97" s="37" t="str">
        <f>IF(D97=1,_xlfn.CONCAT(DEBUG_MASK!D89:D96),"")</f>
        <v/>
      </c>
      <c r="F97" s="37" t="str" cm="1">
        <f t="array" aca="1" ref="F97" ca="1">IF(D97=1,RIGHT(SUM(VALUE(MID(E97&amp;"1",ROW(INDIRECT("1:"&amp;LEN(E97&amp;"1"))),1))*10^(ROW(INDIRECT("1:"&amp;LEN(E97&amp;"1")))-1)),LEN(E97)),"")</f>
        <v/>
      </c>
      <c r="G97" s="37" t="str">
        <f t="shared" si="3"/>
        <v/>
      </c>
    </row>
    <row r="98" spans="2:7" x14ac:dyDescent="0.25">
      <c r="B98">
        <f>Table2[[#This Row],[DISABLE=1]]</f>
        <v>1</v>
      </c>
      <c r="C98">
        <f t="shared" si="2"/>
        <v>13</v>
      </c>
      <c r="D98" s="37">
        <f>IF(MOD(DEBUG_MASK!B98,8),0,1)</f>
        <v>1</v>
      </c>
      <c r="E98" s="37" t="str">
        <f>IF(D98=1,_xlfn.CONCAT(DEBUG_MASK!D90:D97),"")</f>
        <v>11111100</v>
      </c>
      <c r="F98" s="37" t="str" cm="1">
        <f t="array" aca="1" ref="F98" ca="1">IF(D98=1,RIGHT(SUM(VALUE(MID(E98&amp;"1",ROW(INDIRECT("1:"&amp;LEN(E98&amp;"1"))),1))*10^(ROW(INDIRECT("1:"&amp;LEN(E98&amp;"1")))-1)),LEN(E98)),"")</f>
        <v>00111111</v>
      </c>
      <c r="G98" s="37" t="str">
        <f t="shared" ca="1" si="3"/>
        <v>3F</v>
      </c>
    </row>
    <row r="99" spans="2:7" x14ac:dyDescent="0.25">
      <c r="B99">
        <f>Table2[[#This Row],[DISABLE=1]]</f>
        <v>1</v>
      </c>
      <c r="C99">
        <f t="shared" si="2"/>
        <v>13</v>
      </c>
      <c r="D99" s="37">
        <f>IF(MOD(DEBUG_MASK!B99,8),0,1)</f>
        <v>0</v>
      </c>
      <c r="E99" s="37" t="str">
        <f>IF(D99=1,_xlfn.CONCAT(DEBUG_MASK!D91:D98),"")</f>
        <v/>
      </c>
      <c r="F99" s="37" t="str" cm="1">
        <f t="array" aca="1" ref="F99" ca="1">IF(D99=1,RIGHT(SUM(VALUE(MID(E99&amp;"1",ROW(INDIRECT("1:"&amp;LEN(E99&amp;"1"))),1))*10^(ROW(INDIRECT("1:"&amp;LEN(E99&amp;"1")))-1)),LEN(E99)),"")</f>
        <v/>
      </c>
      <c r="G99" s="37" t="str">
        <f t="shared" si="3"/>
        <v/>
      </c>
    </row>
    <row r="100" spans="2:7" x14ac:dyDescent="0.25">
      <c r="B100">
        <f>Table2[[#This Row],[DISABLE=1]]</f>
        <v>1</v>
      </c>
      <c r="C100">
        <f t="shared" si="2"/>
        <v>13</v>
      </c>
      <c r="D100" s="37">
        <f>IF(MOD(DEBUG_MASK!B100,8),0,1)</f>
        <v>0</v>
      </c>
      <c r="E100" s="37" t="str">
        <f>IF(D100=1,_xlfn.CONCAT(DEBUG_MASK!D92:D99),"")</f>
        <v/>
      </c>
      <c r="F100" s="37" t="str" cm="1">
        <f t="array" aca="1" ref="F100" ca="1">IF(D100=1,RIGHT(SUM(VALUE(MID(E100&amp;"1",ROW(INDIRECT("1:"&amp;LEN(E100&amp;"1"))),1))*10^(ROW(INDIRECT("1:"&amp;LEN(E100&amp;"1")))-1)),LEN(E100)),"")</f>
        <v/>
      </c>
      <c r="G100" s="37" t="str">
        <f t="shared" si="3"/>
        <v/>
      </c>
    </row>
    <row r="101" spans="2:7" x14ac:dyDescent="0.25">
      <c r="B101">
        <f>Table2[[#This Row],[DISABLE=1]]</f>
        <v>1</v>
      </c>
      <c r="C101">
        <f t="shared" si="2"/>
        <v>13</v>
      </c>
      <c r="D101" s="37">
        <f>IF(MOD(DEBUG_MASK!B101,8),0,1)</f>
        <v>0</v>
      </c>
      <c r="E101" s="37" t="str">
        <f>IF(D101=1,_xlfn.CONCAT(DEBUG_MASK!D93:D100),"")</f>
        <v/>
      </c>
      <c r="F101" s="37" t="str" cm="1">
        <f t="array" aca="1" ref="F101" ca="1">IF(D101=1,RIGHT(SUM(VALUE(MID(E101&amp;"1",ROW(INDIRECT("1:"&amp;LEN(E101&amp;"1"))),1))*10^(ROW(INDIRECT("1:"&amp;LEN(E101&amp;"1")))-1)),LEN(E101)),"")</f>
        <v/>
      </c>
      <c r="G101" s="37" t="str">
        <f t="shared" si="3"/>
        <v/>
      </c>
    </row>
    <row r="102" spans="2:7" x14ac:dyDescent="0.25">
      <c r="B102">
        <f>Table2[[#This Row],[DISABLE=1]]</f>
        <v>1</v>
      </c>
      <c r="C102">
        <f t="shared" si="2"/>
        <v>13</v>
      </c>
      <c r="D102" s="37">
        <f>IF(MOD(DEBUG_MASK!B102,8),0,1)</f>
        <v>0</v>
      </c>
      <c r="E102" s="37" t="str">
        <f>IF(D102=1,_xlfn.CONCAT(DEBUG_MASK!D94:D101),"")</f>
        <v/>
      </c>
      <c r="F102" s="37" t="str" cm="1">
        <f t="array" aca="1" ref="F102" ca="1">IF(D102=1,RIGHT(SUM(VALUE(MID(E102&amp;"1",ROW(INDIRECT("1:"&amp;LEN(E102&amp;"1"))),1))*10^(ROW(INDIRECT("1:"&amp;LEN(E102&amp;"1")))-1)),LEN(E102)),"")</f>
        <v/>
      </c>
      <c r="G102" s="37" t="str">
        <f t="shared" si="3"/>
        <v/>
      </c>
    </row>
    <row r="103" spans="2:7" x14ac:dyDescent="0.25">
      <c r="B103">
        <f>Table2[[#This Row],[DISABLE=1]]</f>
        <v>1</v>
      </c>
      <c r="C103">
        <f t="shared" si="2"/>
        <v>13</v>
      </c>
      <c r="D103" s="37">
        <f>IF(MOD(DEBUG_MASK!B103,8),0,1)</f>
        <v>0</v>
      </c>
      <c r="E103" s="37" t="str">
        <f>IF(D103=1,_xlfn.CONCAT(DEBUG_MASK!D95:D102),"")</f>
        <v/>
      </c>
      <c r="F103" s="37" t="str" cm="1">
        <f t="array" aca="1" ref="F103" ca="1">IF(D103=1,RIGHT(SUM(VALUE(MID(E103&amp;"1",ROW(INDIRECT("1:"&amp;LEN(E103&amp;"1"))),1))*10^(ROW(INDIRECT("1:"&amp;LEN(E103&amp;"1")))-1)),LEN(E103)),"")</f>
        <v/>
      </c>
      <c r="G103" s="37" t="str">
        <f t="shared" si="3"/>
        <v/>
      </c>
    </row>
    <row r="104" spans="2:7" x14ac:dyDescent="0.25">
      <c r="B104">
        <f>Table2[[#This Row],[DISABLE=1]]</f>
        <v>1</v>
      </c>
      <c r="C104">
        <f t="shared" si="2"/>
        <v>13</v>
      </c>
      <c r="D104" s="37">
        <f>IF(MOD(DEBUG_MASK!B104,8),0,1)</f>
        <v>0</v>
      </c>
      <c r="E104" s="37" t="str">
        <f>IF(D104=1,_xlfn.CONCAT(DEBUG_MASK!D96:D103),"")</f>
        <v/>
      </c>
      <c r="F104" s="37" t="str" cm="1">
        <f t="array" aca="1" ref="F104" ca="1">IF(D104=1,RIGHT(SUM(VALUE(MID(E104&amp;"1",ROW(INDIRECT("1:"&amp;LEN(E104&amp;"1"))),1))*10^(ROW(INDIRECT("1:"&amp;LEN(E104&amp;"1")))-1)),LEN(E104)),"")</f>
        <v/>
      </c>
      <c r="G104" s="37" t="str">
        <f t="shared" si="3"/>
        <v/>
      </c>
    </row>
    <row r="105" spans="2:7" x14ac:dyDescent="0.25">
      <c r="B105">
        <f>Table2[[#This Row],[DISABLE=1]]</f>
        <v>1</v>
      </c>
      <c r="C105">
        <f t="shared" si="2"/>
        <v>13</v>
      </c>
      <c r="D105" s="37">
        <f>IF(MOD(DEBUG_MASK!B105,8),0,1)</f>
        <v>0</v>
      </c>
      <c r="E105" s="37" t="str">
        <f>IF(D105=1,_xlfn.CONCAT(DEBUG_MASK!D97:D104),"")</f>
        <v/>
      </c>
      <c r="F105" s="37" t="str" cm="1">
        <f t="array" aca="1" ref="F105" ca="1">IF(D105=1,RIGHT(SUM(VALUE(MID(E105&amp;"1",ROW(INDIRECT("1:"&amp;LEN(E105&amp;"1"))),1))*10^(ROW(INDIRECT("1:"&amp;LEN(E105&amp;"1")))-1)),LEN(E105)),"")</f>
        <v/>
      </c>
      <c r="G105" s="37" t="str">
        <f t="shared" si="3"/>
        <v/>
      </c>
    </row>
    <row r="106" spans="2:7" x14ac:dyDescent="0.25">
      <c r="B106">
        <f>Table2[[#This Row],[DISABLE=1]]</f>
        <v>1</v>
      </c>
      <c r="C106">
        <f t="shared" si="2"/>
        <v>13</v>
      </c>
      <c r="D106" s="37">
        <f>IF(MOD(DEBUG_MASK!B106,8),0,1)</f>
        <v>0</v>
      </c>
      <c r="E106" s="37" t="str">
        <f>IF(D106=1,_xlfn.CONCAT(DEBUG_MASK!D98:D105),"")</f>
        <v/>
      </c>
      <c r="F106" s="37" t="str" cm="1">
        <f t="array" aca="1" ref="F106" ca="1">IF(D106=1,RIGHT(SUM(VALUE(MID(E106&amp;"1",ROW(INDIRECT("1:"&amp;LEN(E106&amp;"1"))),1))*10^(ROW(INDIRECT("1:"&amp;LEN(E106&amp;"1")))-1)),LEN(E106)),"")</f>
        <v/>
      </c>
      <c r="G106" s="37" t="str">
        <f t="shared" si="3"/>
        <v/>
      </c>
    </row>
    <row r="107" spans="2:7" x14ac:dyDescent="0.25">
      <c r="B107">
        <f>Table2[[#This Row],[DISABLE=1]]</f>
        <v>1</v>
      </c>
      <c r="C107">
        <f t="shared" si="2"/>
        <v>14</v>
      </c>
      <c r="D107" s="37">
        <f>IF(MOD(DEBUG_MASK!B107,8),0,1)</f>
        <v>1</v>
      </c>
      <c r="E107" s="37" t="str">
        <f>IF(D107=1,_xlfn.CONCAT(DEBUG_MASK!D99:D106),"")</f>
        <v>11111111</v>
      </c>
      <c r="F107" s="37" t="str" cm="1">
        <f t="array" aca="1" ref="F107" ca="1">IF(D107=1,RIGHT(SUM(VALUE(MID(E107&amp;"1",ROW(INDIRECT("1:"&amp;LEN(E107&amp;"1"))),1))*10^(ROW(INDIRECT("1:"&amp;LEN(E107&amp;"1")))-1)),LEN(E107)),"")</f>
        <v>11111111</v>
      </c>
      <c r="G107" s="37" t="str">
        <f t="shared" ca="1" si="3"/>
        <v>FF</v>
      </c>
    </row>
    <row r="108" spans="2:7" x14ac:dyDescent="0.25">
      <c r="B108">
        <f>Table2[[#This Row],[DISABLE=1]]</f>
        <v>1</v>
      </c>
      <c r="C108">
        <f t="shared" si="2"/>
        <v>14</v>
      </c>
      <c r="D108" s="37">
        <f>IF(MOD(DEBUG_MASK!B108,8),0,1)</f>
        <v>0</v>
      </c>
      <c r="E108" s="37" t="str">
        <f>IF(D108=1,_xlfn.CONCAT(DEBUG_MASK!D100:D107),"")</f>
        <v/>
      </c>
      <c r="F108" s="37" t="str" cm="1">
        <f t="array" aca="1" ref="F108" ca="1">IF(D108=1,RIGHT(SUM(VALUE(MID(E108&amp;"1",ROW(INDIRECT("1:"&amp;LEN(E108&amp;"1"))),1))*10^(ROW(INDIRECT("1:"&amp;LEN(E108&amp;"1")))-1)),LEN(E108)),"")</f>
        <v/>
      </c>
      <c r="G108" s="37" t="str">
        <f t="shared" si="3"/>
        <v/>
      </c>
    </row>
    <row r="109" spans="2:7" x14ac:dyDescent="0.25">
      <c r="B109">
        <f>Table2[[#This Row],[DISABLE=1]]</f>
        <v>1</v>
      </c>
      <c r="C109">
        <f t="shared" si="2"/>
        <v>14</v>
      </c>
      <c r="D109" s="37">
        <f>IF(MOD(DEBUG_MASK!B109,8),0,1)</f>
        <v>0</v>
      </c>
      <c r="E109" s="37" t="str">
        <f>IF(D109=1,_xlfn.CONCAT(DEBUG_MASK!D101:D108),"")</f>
        <v/>
      </c>
      <c r="F109" s="37" t="str" cm="1">
        <f t="array" aca="1" ref="F109" ca="1">IF(D109=1,RIGHT(SUM(VALUE(MID(E109&amp;"1",ROW(INDIRECT("1:"&amp;LEN(E109&amp;"1"))),1))*10^(ROW(INDIRECT("1:"&amp;LEN(E109&amp;"1")))-1)),LEN(E109)),"")</f>
        <v/>
      </c>
      <c r="G109" s="37" t="str">
        <f t="shared" si="3"/>
        <v/>
      </c>
    </row>
    <row r="110" spans="2:7" x14ac:dyDescent="0.25">
      <c r="B110">
        <f>Table2[[#This Row],[DISABLE=1]]</f>
        <v>1</v>
      </c>
      <c r="C110">
        <f t="shared" si="2"/>
        <v>14</v>
      </c>
      <c r="D110" s="37">
        <f>IF(MOD(DEBUG_MASK!B110,8),0,1)</f>
        <v>0</v>
      </c>
      <c r="E110" s="37" t="str">
        <f>IF(D110=1,_xlfn.CONCAT(DEBUG_MASK!D102:D109),"")</f>
        <v/>
      </c>
      <c r="F110" s="37" t="str" cm="1">
        <f t="array" aca="1" ref="F110" ca="1">IF(D110=1,RIGHT(SUM(VALUE(MID(E110&amp;"1",ROW(INDIRECT("1:"&amp;LEN(E110&amp;"1"))),1))*10^(ROW(INDIRECT("1:"&amp;LEN(E110&amp;"1")))-1)),LEN(E110)),"")</f>
        <v/>
      </c>
      <c r="G110" s="37" t="str">
        <f t="shared" si="3"/>
        <v/>
      </c>
    </row>
    <row r="111" spans="2:7" x14ac:dyDescent="0.25">
      <c r="B111">
        <f>Table2[[#This Row],[DISABLE=1]]</f>
        <v>1</v>
      </c>
      <c r="C111">
        <f t="shared" si="2"/>
        <v>14</v>
      </c>
      <c r="D111" s="37">
        <f>IF(MOD(DEBUG_MASK!B111,8),0,1)</f>
        <v>0</v>
      </c>
      <c r="E111" s="37" t="str">
        <f>IF(D111=1,_xlfn.CONCAT(DEBUG_MASK!D103:D110),"")</f>
        <v/>
      </c>
      <c r="F111" s="37" t="str" cm="1">
        <f t="array" aca="1" ref="F111" ca="1">IF(D111=1,RIGHT(SUM(VALUE(MID(E111&amp;"1",ROW(INDIRECT("1:"&amp;LEN(E111&amp;"1"))),1))*10^(ROW(INDIRECT("1:"&amp;LEN(E111&amp;"1")))-1)),LEN(E111)),"")</f>
        <v/>
      </c>
      <c r="G111" s="37" t="str">
        <f t="shared" si="3"/>
        <v/>
      </c>
    </row>
    <row r="112" spans="2:7" x14ac:dyDescent="0.25">
      <c r="B112">
        <f>Table2[[#This Row],[DISABLE=1]]</f>
        <v>1</v>
      </c>
      <c r="C112">
        <f t="shared" si="2"/>
        <v>14</v>
      </c>
      <c r="D112" s="37">
        <f>IF(MOD(DEBUG_MASK!B112,8),0,1)</f>
        <v>0</v>
      </c>
      <c r="E112" s="37" t="str">
        <f>IF(D112=1,_xlfn.CONCAT(DEBUG_MASK!D104:D111),"")</f>
        <v/>
      </c>
      <c r="F112" s="37" t="str" cm="1">
        <f t="array" aca="1" ref="F112" ca="1">IF(D112=1,RIGHT(SUM(VALUE(MID(E112&amp;"1",ROW(INDIRECT("1:"&amp;LEN(E112&amp;"1"))),1))*10^(ROW(INDIRECT("1:"&amp;LEN(E112&amp;"1")))-1)),LEN(E112)),"")</f>
        <v/>
      </c>
      <c r="G112" s="37" t="str">
        <f t="shared" si="3"/>
        <v/>
      </c>
    </row>
    <row r="113" spans="2:7" x14ac:dyDescent="0.25">
      <c r="B113">
        <f>Table2[[#This Row],[DISABLE=1]]</f>
        <v>0</v>
      </c>
      <c r="C113">
        <f t="shared" si="2"/>
        <v>14</v>
      </c>
      <c r="D113" s="37">
        <f>IF(MOD(DEBUG_MASK!B113,8),0,1)</f>
        <v>0</v>
      </c>
      <c r="E113" s="37" t="str">
        <f>IF(D113=1,_xlfn.CONCAT(DEBUG_MASK!D105:D112),"")</f>
        <v/>
      </c>
      <c r="F113" s="37" t="str" cm="1">
        <f t="array" aca="1" ref="F113" ca="1">IF(D113=1,RIGHT(SUM(VALUE(MID(E113&amp;"1",ROW(INDIRECT("1:"&amp;LEN(E113&amp;"1"))),1))*10^(ROW(INDIRECT("1:"&amp;LEN(E113&amp;"1")))-1)),LEN(E113)),"")</f>
        <v/>
      </c>
      <c r="G113" s="37" t="str">
        <f t="shared" si="3"/>
        <v/>
      </c>
    </row>
    <row r="114" spans="2:7" x14ac:dyDescent="0.25">
      <c r="B114">
        <f>Table2[[#This Row],[DISABLE=1]]</f>
        <v>1</v>
      </c>
      <c r="C114">
        <f t="shared" si="2"/>
        <v>14</v>
      </c>
      <c r="D114" s="37">
        <f>IF(MOD(DEBUG_MASK!B114,8),0,1)</f>
        <v>0</v>
      </c>
      <c r="E114" s="37" t="str">
        <f>IF(D114=1,_xlfn.CONCAT(DEBUG_MASK!D106:D113),"")</f>
        <v/>
      </c>
      <c r="F114" s="37" t="str" cm="1">
        <f t="array" aca="1" ref="F114" ca="1">IF(D114=1,RIGHT(SUM(VALUE(MID(E114&amp;"1",ROW(INDIRECT("1:"&amp;LEN(E114&amp;"1"))),1))*10^(ROW(INDIRECT("1:"&amp;LEN(E114&amp;"1")))-1)),LEN(E114)),"")</f>
        <v/>
      </c>
      <c r="G114" s="37" t="str">
        <f t="shared" si="3"/>
        <v/>
      </c>
    </row>
    <row r="115" spans="2:7" x14ac:dyDescent="0.25">
      <c r="B115">
        <f>Table2[[#This Row],[DISABLE=1]]</f>
        <v>0</v>
      </c>
      <c r="C115">
        <f t="shared" si="2"/>
        <v>15</v>
      </c>
      <c r="D115" s="37">
        <f>IF(MOD(DEBUG_MASK!B115,8),0,1)</f>
        <v>1</v>
      </c>
      <c r="E115" s="37" t="str">
        <f>IF(D115=1,_xlfn.CONCAT(DEBUG_MASK!D107:D114),"")</f>
        <v>11111101</v>
      </c>
      <c r="F115" s="37" t="str" cm="1">
        <f t="array" aca="1" ref="F115" ca="1">IF(D115=1,RIGHT(SUM(VALUE(MID(E115&amp;"1",ROW(INDIRECT("1:"&amp;LEN(E115&amp;"1"))),1))*10^(ROW(INDIRECT("1:"&amp;LEN(E115&amp;"1")))-1)),LEN(E115)),"")</f>
        <v>10111111</v>
      </c>
      <c r="G115" s="37" t="str">
        <f t="shared" ca="1" si="3"/>
        <v>BF</v>
      </c>
    </row>
    <row r="116" spans="2:7" x14ac:dyDescent="0.25">
      <c r="B116">
        <f>Table2[[#This Row],[DISABLE=1]]</f>
        <v>0</v>
      </c>
      <c r="C116">
        <f t="shared" si="2"/>
        <v>15</v>
      </c>
      <c r="D116" s="37">
        <f>IF(MOD(DEBUG_MASK!B116,8),0,1)</f>
        <v>0</v>
      </c>
      <c r="E116" s="37" t="str">
        <f>IF(D116=1,_xlfn.CONCAT(DEBUG_MASK!D108:D115),"")</f>
        <v/>
      </c>
      <c r="F116" s="37" t="str" cm="1">
        <f t="array" aca="1" ref="F116" ca="1">IF(D116=1,RIGHT(SUM(VALUE(MID(E116&amp;"1",ROW(INDIRECT("1:"&amp;LEN(E116&amp;"1"))),1))*10^(ROW(INDIRECT("1:"&amp;LEN(E116&amp;"1")))-1)),LEN(E116)),"")</f>
        <v/>
      </c>
      <c r="G116" s="37" t="str">
        <f t="shared" si="3"/>
        <v/>
      </c>
    </row>
    <row r="117" spans="2:7" x14ac:dyDescent="0.25">
      <c r="B117">
        <f>Table2[[#This Row],[DISABLE=1]]</f>
        <v>0</v>
      </c>
      <c r="C117">
        <f t="shared" si="2"/>
        <v>15</v>
      </c>
      <c r="D117" s="37">
        <f>IF(MOD(DEBUG_MASK!B117,8),0,1)</f>
        <v>0</v>
      </c>
      <c r="E117" s="37" t="str">
        <f>IF(D117=1,_xlfn.CONCAT(DEBUG_MASK!D109:D116),"")</f>
        <v/>
      </c>
      <c r="F117" s="37" t="str" cm="1">
        <f t="array" aca="1" ref="F117" ca="1">IF(D117=1,RIGHT(SUM(VALUE(MID(E117&amp;"1",ROW(INDIRECT("1:"&amp;LEN(E117&amp;"1"))),1))*10^(ROW(INDIRECT("1:"&amp;LEN(E117&amp;"1")))-1)),LEN(E117)),"")</f>
        <v/>
      </c>
      <c r="G117" s="37" t="str">
        <f t="shared" si="3"/>
        <v/>
      </c>
    </row>
    <row r="118" spans="2:7" x14ac:dyDescent="0.25">
      <c r="B118">
        <f>Table2[[#This Row],[DISABLE=1]]</f>
        <v>0</v>
      </c>
      <c r="C118">
        <f t="shared" si="2"/>
        <v>15</v>
      </c>
      <c r="D118" s="37">
        <f>IF(MOD(DEBUG_MASK!B118,8),0,1)</f>
        <v>0</v>
      </c>
      <c r="E118" s="37" t="str">
        <f>IF(D118=1,_xlfn.CONCAT(DEBUG_MASK!D110:D117),"")</f>
        <v/>
      </c>
      <c r="F118" s="37" t="str" cm="1">
        <f t="array" aca="1" ref="F118" ca="1">IF(D118=1,RIGHT(SUM(VALUE(MID(E118&amp;"1",ROW(INDIRECT("1:"&amp;LEN(E118&amp;"1"))),1))*10^(ROW(INDIRECT("1:"&amp;LEN(E118&amp;"1")))-1)),LEN(E118)),"")</f>
        <v/>
      </c>
      <c r="G118" s="37" t="str">
        <f t="shared" si="3"/>
        <v/>
      </c>
    </row>
    <row r="119" spans="2:7" x14ac:dyDescent="0.25">
      <c r="B119">
        <f>Table2[[#This Row],[DISABLE=1]]</f>
        <v>0</v>
      </c>
      <c r="C119">
        <f t="shared" si="2"/>
        <v>15</v>
      </c>
      <c r="D119" s="37">
        <f>IF(MOD(DEBUG_MASK!B119,8),0,1)</f>
        <v>0</v>
      </c>
      <c r="E119" s="37" t="str">
        <f>IF(D119=1,_xlfn.CONCAT(DEBUG_MASK!D111:D118),"")</f>
        <v/>
      </c>
      <c r="F119" s="37" t="str" cm="1">
        <f t="array" aca="1" ref="F119" ca="1">IF(D119=1,RIGHT(SUM(VALUE(MID(E119&amp;"1",ROW(INDIRECT("1:"&amp;LEN(E119&amp;"1"))),1))*10^(ROW(INDIRECT("1:"&amp;LEN(E119&amp;"1")))-1)),LEN(E119)),"")</f>
        <v/>
      </c>
      <c r="G119" s="37" t="str">
        <f t="shared" si="3"/>
        <v/>
      </c>
    </row>
    <row r="120" spans="2:7" x14ac:dyDescent="0.25">
      <c r="B120">
        <f>Table2[[#This Row],[DISABLE=1]]</f>
        <v>0</v>
      </c>
      <c r="C120">
        <f t="shared" si="2"/>
        <v>15</v>
      </c>
      <c r="D120" s="37">
        <f>IF(MOD(DEBUG_MASK!B120,8),0,1)</f>
        <v>0</v>
      </c>
      <c r="E120" s="37" t="str">
        <f>IF(D120=1,_xlfn.CONCAT(DEBUG_MASK!D112:D119),"")</f>
        <v/>
      </c>
      <c r="F120" s="37" t="str" cm="1">
        <f t="array" aca="1" ref="F120" ca="1">IF(D120=1,RIGHT(SUM(VALUE(MID(E120&amp;"1",ROW(INDIRECT("1:"&amp;LEN(E120&amp;"1"))),1))*10^(ROW(INDIRECT("1:"&amp;LEN(E120&amp;"1")))-1)),LEN(E120)),"")</f>
        <v/>
      </c>
      <c r="G120" s="37" t="str">
        <f t="shared" si="3"/>
        <v/>
      </c>
    </row>
    <row r="121" spans="2:7" x14ac:dyDescent="0.25">
      <c r="B121">
        <f>Table2[[#This Row],[DISABLE=1]]</f>
        <v>0</v>
      </c>
      <c r="C121">
        <f t="shared" si="2"/>
        <v>15</v>
      </c>
      <c r="D121" s="37">
        <f>IF(MOD(DEBUG_MASK!B121,8),0,1)</f>
        <v>0</v>
      </c>
      <c r="E121" s="37" t="str">
        <f>IF(D121=1,_xlfn.CONCAT(DEBUG_MASK!D113:D120),"")</f>
        <v/>
      </c>
      <c r="F121" s="37" t="str" cm="1">
        <f t="array" aca="1" ref="F121" ca="1">IF(D121=1,RIGHT(SUM(VALUE(MID(E121&amp;"1",ROW(INDIRECT("1:"&amp;LEN(E121&amp;"1"))),1))*10^(ROW(INDIRECT("1:"&amp;LEN(E121&amp;"1")))-1)),LEN(E121)),"")</f>
        <v/>
      </c>
      <c r="G121" s="37" t="str">
        <f t="shared" si="3"/>
        <v/>
      </c>
    </row>
    <row r="122" spans="2:7" x14ac:dyDescent="0.25">
      <c r="B122">
        <f>Table2[[#This Row],[DISABLE=1]]</f>
        <v>0</v>
      </c>
      <c r="C122">
        <f t="shared" si="2"/>
        <v>15</v>
      </c>
      <c r="D122" s="37">
        <f>IF(MOD(DEBUG_MASK!B122,8),0,1)</f>
        <v>0</v>
      </c>
      <c r="E122" s="37" t="str">
        <f>IF(D122=1,_xlfn.CONCAT(DEBUG_MASK!D114:D121),"")</f>
        <v/>
      </c>
      <c r="F122" s="37" t="str" cm="1">
        <f t="array" aca="1" ref="F122" ca="1">IF(D122=1,RIGHT(SUM(VALUE(MID(E122&amp;"1",ROW(INDIRECT("1:"&amp;LEN(E122&amp;"1"))),1))*10^(ROW(INDIRECT("1:"&amp;LEN(E122&amp;"1")))-1)),LEN(E122)),"")</f>
        <v/>
      </c>
      <c r="G122" s="37" t="str">
        <f t="shared" si="3"/>
        <v/>
      </c>
    </row>
    <row r="123" spans="2:7" x14ac:dyDescent="0.25">
      <c r="B123">
        <f>Table2[[#This Row],[DISABLE=1]]</f>
        <v>1</v>
      </c>
      <c r="C123">
        <f t="shared" si="2"/>
        <v>16</v>
      </c>
      <c r="D123" s="37">
        <f>IF(MOD(DEBUG_MASK!B123,8),0,1)</f>
        <v>1</v>
      </c>
      <c r="E123" s="37" t="str">
        <f>IF(D123=1,_xlfn.CONCAT(DEBUG_MASK!D115:D122),"")</f>
        <v>00000000</v>
      </c>
      <c r="F123" s="37" t="str" cm="1">
        <f t="array" aca="1" ref="F123" ca="1">IF(D123=1,RIGHT(SUM(VALUE(MID(E123&amp;"1",ROW(INDIRECT("1:"&amp;LEN(E123&amp;"1"))),1))*10^(ROW(INDIRECT("1:"&amp;LEN(E123&amp;"1")))-1)),LEN(E123)),"")</f>
        <v>00000000</v>
      </c>
      <c r="G123" s="37" t="str">
        <f t="shared" ca="1" si="3"/>
        <v>00</v>
      </c>
    </row>
    <row r="124" spans="2:7" x14ac:dyDescent="0.25">
      <c r="B124">
        <f>Table2[[#This Row],[DISABLE=1]]</f>
        <v>0</v>
      </c>
      <c r="C124">
        <f t="shared" si="2"/>
        <v>16</v>
      </c>
      <c r="D124" s="37">
        <f>IF(MOD(DEBUG_MASK!B124,8),0,1)</f>
        <v>0</v>
      </c>
      <c r="E124" s="37" t="str">
        <f>IF(D124=1,_xlfn.CONCAT(DEBUG_MASK!D116:D123),"")</f>
        <v/>
      </c>
      <c r="F124" s="37" t="str" cm="1">
        <f t="array" aca="1" ref="F124" ca="1">IF(D124=1,RIGHT(SUM(VALUE(MID(E124&amp;"1",ROW(INDIRECT("1:"&amp;LEN(E124&amp;"1"))),1))*10^(ROW(INDIRECT("1:"&amp;LEN(E124&amp;"1")))-1)),LEN(E124)),"")</f>
        <v/>
      </c>
      <c r="G124" s="37" t="str">
        <f t="shared" si="3"/>
        <v/>
      </c>
    </row>
    <row r="125" spans="2:7" x14ac:dyDescent="0.25">
      <c r="B125">
        <f>Table2[[#This Row],[DISABLE=1]]</f>
        <v>0</v>
      </c>
      <c r="C125">
        <f t="shared" si="2"/>
        <v>16</v>
      </c>
      <c r="D125" s="37">
        <f>IF(MOD(DEBUG_MASK!B125,8),0,1)</f>
        <v>0</v>
      </c>
      <c r="E125" s="37" t="str">
        <f>IF(D125=1,_xlfn.CONCAT(DEBUG_MASK!D117:D124),"")</f>
        <v/>
      </c>
      <c r="F125" s="37" t="str" cm="1">
        <f t="array" aca="1" ref="F125" ca="1">IF(D125=1,RIGHT(SUM(VALUE(MID(E125&amp;"1",ROW(INDIRECT("1:"&amp;LEN(E125&amp;"1"))),1))*10^(ROW(INDIRECT("1:"&amp;LEN(E125&amp;"1")))-1)),LEN(E125)),"")</f>
        <v/>
      </c>
      <c r="G125" s="37" t="str">
        <f t="shared" si="3"/>
        <v/>
      </c>
    </row>
    <row r="126" spans="2:7" x14ac:dyDescent="0.25">
      <c r="B126">
        <f>Table2[[#This Row],[DISABLE=1]]</f>
        <v>0</v>
      </c>
      <c r="C126">
        <f t="shared" si="2"/>
        <v>16</v>
      </c>
      <c r="D126" s="37">
        <f>IF(MOD(DEBUG_MASK!B126,8),0,1)</f>
        <v>0</v>
      </c>
      <c r="E126" s="37" t="str">
        <f>IF(D126=1,_xlfn.CONCAT(DEBUG_MASK!D118:D125),"")</f>
        <v/>
      </c>
      <c r="F126" s="37" t="str" cm="1">
        <f t="array" aca="1" ref="F126" ca="1">IF(D126=1,RIGHT(SUM(VALUE(MID(E126&amp;"1",ROW(INDIRECT("1:"&amp;LEN(E126&amp;"1"))),1))*10^(ROW(INDIRECT("1:"&amp;LEN(E126&amp;"1")))-1)),LEN(E126)),"")</f>
        <v/>
      </c>
      <c r="G126" s="37" t="str">
        <f t="shared" si="3"/>
        <v/>
      </c>
    </row>
    <row r="127" spans="2:7" x14ac:dyDescent="0.25">
      <c r="B127">
        <f>Table2[[#This Row],[DISABLE=1]]</f>
        <v>0</v>
      </c>
      <c r="C127">
        <f t="shared" si="2"/>
        <v>16</v>
      </c>
      <c r="D127" s="37">
        <f>IF(MOD(DEBUG_MASK!B127,8),0,1)</f>
        <v>0</v>
      </c>
      <c r="E127" s="37" t="str">
        <f>IF(D127=1,_xlfn.CONCAT(DEBUG_MASK!D119:D126),"")</f>
        <v/>
      </c>
      <c r="F127" s="37" t="str" cm="1">
        <f t="array" aca="1" ref="F127" ca="1">IF(D127=1,RIGHT(SUM(VALUE(MID(E127&amp;"1",ROW(INDIRECT("1:"&amp;LEN(E127&amp;"1"))),1))*10^(ROW(INDIRECT("1:"&amp;LEN(E127&amp;"1")))-1)),LEN(E127)),"")</f>
        <v/>
      </c>
      <c r="G127" s="37" t="str">
        <f t="shared" si="3"/>
        <v/>
      </c>
    </row>
    <row r="128" spans="2:7" x14ac:dyDescent="0.25">
      <c r="B128">
        <f>Table2[[#This Row],[DISABLE=1]]</f>
        <v>0</v>
      </c>
      <c r="C128">
        <f t="shared" si="2"/>
        <v>16</v>
      </c>
      <c r="D128" s="37">
        <f>IF(MOD(DEBUG_MASK!B128,8),0,1)</f>
        <v>0</v>
      </c>
      <c r="E128" s="37" t="str">
        <f>IF(D128=1,_xlfn.CONCAT(DEBUG_MASK!D120:D127),"")</f>
        <v/>
      </c>
      <c r="F128" s="37" t="str" cm="1">
        <f t="array" aca="1" ref="F128" ca="1">IF(D128=1,RIGHT(SUM(VALUE(MID(E128&amp;"1",ROW(INDIRECT("1:"&amp;LEN(E128&amp;"1"))),1))*10^(ROW(INDIRECT("1:"&amp;LEN(E128&amp;"1")))-1)),LEN(E128)),"")</f>
        <v/>
      </c>
      <c r="G128" s="37" t="str">
        <f t="shared" si="3"/>
        <v/>
      </c>
    </row>
    <row r="129" spans="2:7" x14ac:dyDescent="0.25">
      <c r="B129">
        <f>Table2[[#This Row],[DISABLE=1]]</f>
        <v>0</v>
      </c>
      <c r="C129">
        <f t="shared" si="2"/>
        <v>16</v>
      </c>
      <c r="D129" s="37">
        <f>IF(MOD(DEBUG_MASK!B129,8),0,1)</f>
        <v>0</v>
      </c>
      <c r="E129" s="37" t="str">
        <f>IF(D129=1,_xlfn.CONCAT(DEBUG_MASK!D121:D128),"")</f>
        <v/>
      </c>
      <c r="F129" s="37" t="str" cm="1">
        <f t="array" aca="1" ref="F129" ca="1">IF(D129=1,RIGHT(SUM(VALUE(MID(E129&amp;"1",ROW(INDIRECT("1:"&amp;LEN(E129&amp;"1"))),1))*10^(ROW(INDIRECT("1:"&amp;LEN(E129&amp;"1")))-1)),LEN(E129)),"")</f>
        <v/>
      </c>
      <c r="G129" s="37" t="str">
        <f t="shared" si="3"/>
        <v/>
      </c>
    </row>
    <row r="130" spans="2:7" x14ac:dyDescent="0.25">
      <c r="B130">
        <f>Table2[[#This Row],[DISABLE=1]]</f>
        <v>0</v>
      </c>
      <c r="C130">
        <f t="shared" si="2"/>
        <v>16</v>
      </c>
      <c r="D130" s="37">
        <f>IF(MOD(DEBUG_MASK!B130,8),0,1)</f>
        <v>0</v>
      </c>
      <c r="E130" s="37" t="str">
        <f>IF(D130=1,_xlfn.CONCAT(DEBUG_MASK!D122:D129),"")</f>
        <v/>
      </c>
      <c r="F130" s="37" t="str" cm="1">
        <f t="array" aca="1" ref="F130" ca="1">IF(D130=1,RIGHT(SUM(VALUE(MID(E130&amp;"1",ROW(INDIRECT("1:"&amp;LEN(E130&amp;"1"))),1))*10^(ROW(INDIRECT("1:"&amp;LEN(E130&amp;"1")))-1)),LEN(E130)),"")</f>
        <v/>
      </c>
      <c r="G130" s="37" t="str">
        <f t="shared" si="3"/>
        <v/>
      </c>
    </row>
    <row r="131" spans="2:7" x14ac:dyDescent="0.25">
      <c r="B131">
        <f>Table2[[#This Row],[DISABLE=1]]</f>
        <v>0</v>
      </c>
      <c r="C131">
        <f t="shared" ref="C131:C194" si="4">IF(D131=1,C130+1,C130)</f>
        <v>17</v>
      </c>
      <c r="D131" s="37">
        <f>IF(MOD(DEBUG_MASK!B131,8),0,1)</f>
        <v>1</v>
      </c>
      <c r="E131" s="37" t="str">
        <f>IF(D131=1,_xlfn.CONCAT(DEBUG_MASK!D123:D130),"")</f>
        <v>10000000</v>
      </c>
      <c r="F131" s="37" t="str" cm="1">
        <f t="array" aca="1" ref="F131" ca="1">IF(D131=1,RIGHT(SUM(VALUE(MID(E131&amp;"1",ROW(INDIRECT("1:"&amp;LEN(E131&amp;"1"))),1))*10^(ROW(INDIRECT("1:"&amp;LEN(E131&amp;"1")))-1)),LEN(E131)),"")</f>
        <v>00000001</v>
      </c>
      <c r="G131" s="37" t="str">
        <f t="shared" ref="G131:G194" ca="1" si="5">IF(D131=1,BIN2HEX(F131,2),"")</f>
        <v>01</v>
      </c>
    </row>
    <row r="132" spans="2:7" x14ac:dyDescent="0.25">
      <c r="B132">
        <f>Table2[[#This Row],[DISABLE=1]]</f>
        <v>0</v>
      </c>
      <c r="C132">
        <f t="shared" si="4"/>
        <v>17</v>
      </c>
      <c r="D132" s="37">
        <f>IF(MOD(DEBUG_MASK!B132,8),0,1)</f>
        <v>0</v>
      </c>
      <c r="E132" s="37" t="str">
        <f>IF(D132=1,_xlfn.CONCAT(DEBUG_MASK!D124:D131),"")</f>
        <v/>
      </c>
      <c r="F132" s="37" t="str" cm="1">
        <f t="array" aca="1" ref="F132" ca="1">IF(D132=1,RIGHT(SUM(VALUE(MID(E132&amp;"1",ROW(INDIRECT("1:"&amp;LEN(E132&amp;"1"))),1))*10^(ROW(INDIRECT("1:"&amp;LEN(E132&amp;"1")))-1)),LEN(E132)),"")</f>
        <v/>
      </c>
      <c r="G132" s="37" t="str">
        <f t="shared" si="5"/>
        <v/>
      </c>
    </row>
    <row r="133" spans="2:7" x14ac:dyDescent="0.25">
      <c r="B133">
        <f>Table2[[#This Row],[DISABLE=1]]</f>
        <v>0</v>
      </c>
      <c r="C133">
        <f t="shared" si="4"/>
        <v>17</v>
      </c>
      <c r="D133" s="37">
        <f>IF(MOD(DEBUG_MASK!B133,8),0,1)</f>
        <v>0</v>
      </c>
      <c r="E133" s="37" t="str">
        <f>IF(D133=1,_xlfn.CONCAT(DEBUG_MASK!D125:D132),"")</f>
        <v/>
      </c>
      <c r="F133" s="37" t="str" cm="1">
        <f t="array" aca="1" ref="F133" ca="1">IF(D133=1,RIGHT(SUM(VALUE(MID(E133&amp;"1",ROW(INDIRECT("1:"&amp;LEN(E133&amp;"1"))),1))*10^(ROW(INDIRECT("1:"&amp;LEN(E133&amp;"1")))-1)),LEN(E133)),"")</f>
        <v/>
      </c>
      <c r="G133" s="37" t="str">
        <f t="shared" si="5"/>
        <v/>
      </c>
    </row>
    <row r="134" spans="2:7" x14ac:dyDescent="0.25">
      <c r="B134">
        <f>Table2[[#This Row],[DISABLE=1]]</f>
        <v>0</v>
      </c>
      <c r="C134">
        <f t="shared" si="4"/>
        <v>17</v>
      </c>
      <c r="D134" s="37">
        <f>IF(MOD(DEBUG_MASK!B134,8),0,1)</f>
        <v>0</v>
      </c>
      <c r="E134" s="37" t="str">
        <f>IF(D134=1,_xlfn.CONCAT(DEBUG_MASK!D126:D133),"")</f>
        <v/>
      </c>
      <c r="F134" s="37" t="str" cm="1">
        <f t="array" aca="1" ref="F134" ca="1">IF(D134=1,RIGHT(SUM(VALUE(MID(E134&amp;"1",ROW(INDIRECT("1:"&amp;LEN(E134&amp;"1"))),1))*10^(ROW(INDIRECT("1:"&amp;LEN(E134&amp;"1")))-1)),LEN(E134)),"")</f>
        <v/>
      </c>
      <c r="G134" s="37" t="str">
        <f t="shared" si="5"/>
        <v/>
      </c>
    </row>
    <row r="135" spans="2:7" x14ac:dyDescent="0.25">
      <c r="B135">
        <f>Table2[[#This Row],[DISABLE=1]]</f>
        <v>0</v>
      </c>
      <c r="C135">
        <f t="shared" si="4"/>
        <v>17</v>
      </c>
      <c r="D135" s="37">
        <f>IF(MOD(DEBUG_MASK!B135,8),0,1)</f>
        <v>0</v>
      </c>
      <c r="E135" s="37" t="str">
        <f>IF(D135=1,_xlfn.CONCAT(DEBUG_MASK!D127:D134),"")</f>
        <v/>
      </c>
      <c r="F135" s="37" t="str" cm="1">
        <f t="array" aca="1" ref="F135" ca="1">IF(D135=1,RIGHT(SUM(VALUE(MID(E135&amp;"1",ROW(INDIRECT("1:"&amp;LEN(E135&amp;"1"))),1))*10^(ROW(INDIRECT("1:"&amp;LEN(E135&amp;"1")))-1)),LEN(E135)),"")</f>
        <v/>
      </c>
      <c r="G135" s="37" t="str">
        <f t="shared" si="5"/>
        <v/>
      </c>
    </row>
    <row r="136" spans="2:7" x14ac:dyDescent="0.25">
      <c r="B136">
        <f>Table2[[#This Row],[DISABLE=1]]</f>
        <v>0</v>
      </c>
      <c r="C136">
        <f t="shared" si="4"/>
        <v>17</v>
      </c>
      <c r="D136" s="37">
        <f>IF(MOD(DEBUG_MASK!B136,8),0,1)</f>
        <v>0</v>
      </c>
      <c r="E136" s="37" t="str">
        <f>IF(D136=1,_xlfn.CONCAT(DEBUG_MASK!D128:D135),"")</f>
        <v/>
      </c>
      <c r="F136" s="37" t="str" cm="1">
        <f t="array" aca="1" ref="F136" ca="1">IF(D136=1,RIGHT(SUM(VALUE(MID(E136&amp;"1",ROW(INDIRECT("1:"&amp;LEN(E136&amp;"1"))),1))*10^(ROW(INDIRECT("1:"&amp;LEN(E136&amp;"1")))-1)),LEN(E136)),"")</f>
        <v/>
      </c>
      <c r="G136" s="37" t="str">
        <f t="shared" si="5"/>
        <v/>
      </c>
    </row>
    <row r="137" spans="2:7" x14ac:dyDescent="0.25">
      <c r="B137">
        <f>Table2[[#This Row],[DISABLE=1]]</f>
        <v>0</v>
      </c>
      <c r="C137">
        <f t="shared" si="4"/>
        <v>17</v>
      </c>
      <c r="D137" s="37">
        <f>IF(MOD(DEBUG_MASK!B137,8),0,1)</f>
        <v>0</v>
      </c>
      <c r="E137" s="37" t="str">
        <f>IF(D137=1,_xlfn.CONCAT(DEBUG_MASK!D129:D136),"")</f>
        <v/>
      </c>
      <c r="F137" s="37" t="str" cm="1">
        <f t="array" aca="1" ref="F137" ca="1">IF(D137=1,RIGHT(SUM(VALUE(MID(E137&amp;"1",ROW(INDIRECT("1:"&amp;LEN(E137&amp;"1"))),1))*10^(ROW(INDIRECT("1:"&amp;LEN(E137&amp;"1")))-1)),LEN(E137)),"")</f>
        <v/>
      </c>
      <c r="G137" s="37" t="str">
        <f t="shared" si="5"/>
        <v/>
      </c>
    </row>
    <row r="138" spans="2:7" x14ac:dyDescent="0.25">
      <c r="B138">
        <f>Table2[[#This Row],[DISABLE=1]]</f>
        <v>0</v>
      </c>
      <c r="C138">
        <f t="shared" si="4"/>
        <v>17</v>
      </c>
      <c r="D138" s="37">
        <f>IF(MOD(DEBUG_MASK!B138,8),0,1)</f>
        <v>0</v>
      </c>
      <c r="E138" s="37" t="str">
        <f>IF(D138=1,_xlfn.CONCAT(DEBUG_MASK!D130:D137),"")</f>
        <v/>
      </c>
      <c r="F138" s="37" t="str" cm="1">
        <f t="array" aca="1" ref="F138" ca="1">IF(D138=1,RIGHT(SUM(VALUE(MID(E138&amp;"1",ROW(INDIRECT("1:"&amp;LEN(E138&amp;"1"))),1))*10^(ROW(INDIRECT("1:"&amp;LEN(E138&amp;"1")))-1)),LEN(E138)),"")</f>
        <v/>
      </c>
      <c r="G138" s="37" t="str">
        <f t="shared" si="5"/>
        <v/>
      </c>
    </row>
    <row r="139" spans="2:7" x14ac:dyDescent="0.25">
      <c r="B139">
        <f>Table2[[#This Row],[DISABLE=1]]</f>
        <v>0</v>
      </c>
      <c r="C139">
        <f t="shared" si="4"/>
        <v>18</v>
      </c>
      <c r="D139" s="37">
        <f>IF(MOD(DEBUG_MASK!B139,8),0,1)</f>
        <v>1</v>
      </c>
      <c r="E139" s="37" t="str">
        <f>IF(D139=1,_xlfn.CONCAT(DEBUG_MASK!D131:D138),"")</f>
        <v>00000000</v>
      </c>
      <c r="F139" s="37" t="str" cm="1">
        <f t="array" aca="1" ref="F139" ca="1">IF(D139=1,RIGHT(SUM(VALUE(MID(E139&amp;"1",ROW(INDIRECT("1:"&amp;LEN(E139&amp;"1"))),1))*10^(ROW(INDIRECT("1:"&amp;LEN(E139&amp;"1")))-1)),LEN(E139)),"")</f>
        <v>00000000</v>
      </c>
      <c r="G139" s="37" t="str">
        <f t="shared" ca="1" si="5"/>
        <v>00</v>
      </c>
    </row>
    <row r="140" spans="2:7" x14ac:dyDescent="0.25">
      <c r="B140">
        <f>Table2[[#This Row],[DISABLE=1]]</f>
        <v>0</v>
      </c>
      <c r="C140">
        <f t="shared" si="4"/>
        <v>18</v>
      </c>
      <c r="D140" s="37">
        <f>IF(MOD(DEBUG_MASK!B140,8),0,1)</f>
        <v>0</v>
      </c>
      <c r="E140" s="37" t="str">
        <f>IF(D140=1,_xlfn.CONCAT(DEBUG_MASK!D132:D139),"")</f>
        <v/>
      </c>
      <c r="F140" s="37" t="str" cm="1">
        <f t="array" aca="1" ref="F140" ca="1">IF(D140=1,RIGHT(SUM(VALUE(MID(E140&amp;"1",ROW(INDIRECT("1:"&amp;LEN(E140&amp;"1"))),1))*10^(ROW(INDIRECT("1:"&amp;LEN(E140&amp;"1")))-1)),LEN(E140)),"")</f>
        <v/>
      </c>
      <c r="G140" s="37" t="str">
        <f t="shared" si="5"/>
        <v/>
      </c>
    </row>
    <row r="141" spans="2:7" x14ac:dyDescent="0.25">
      <c r="B141">
        <f>Table2[[#This Row],[DISABLE=1]]</f>
        <v>0</v>
      </c>
      <c r="C141">
        <f t="shared" si="4"/>
        <v>18</v>
      </c>
      <c r="D141" s="37">
        <f>IF(MOD(DEBUG_MASK!B141,8),0,1)</f>
        <v>0</v>
      </c>
      <c r="E141" s="37" t="str">
        <f>IF(D141=1,_xlfn.CONCAT(DEBUG_MASK!D133:D140),"")</f>
        <v/>
      </c>
      <c r="F141" s="37" t="str" cm="1">
        <f t="array" aca="1" ref="F141" ca="1">IF(D141=1,RIGHT(SUM(VALUE(MID(E141&amp;"1",ROW(INDIRECT("1:"&amp;LEN(E141&amp;"1"))),1))*10^(ROW(INDIRECT("1:"&amp;LEN(E141&amp;"1")))-1)),LEN(E141)),"")</f>
        <v/>
      </c>
      <c r="G141" s="37" t="str">
        <f t="shared" si="5"/>
        <v/>
      </c>
    </row>
    <row r="142" spans="2:7" x14ac:dyDescent="0.25">
      <c r="B142">
        <f>Table2[[#This Row],[DISABLE=1]]</f>
        <v>0</v>
      </c>
      <c r="C142">
        <f t="shared" si="4"/>
        <v>18</v>
      </c>
      <c r="D142" s="37">
        <f>IF(MOD(DEBUG_MASK!B142,8),0,1)</f>
        <v>0</v>
      </c>
      <c r="E142" s="37" t="str">
        <f>IF(D142=1,_xlfn.CONCAT(DEBUG_MASK!D134:D141),"")</f>
        <v/>
      </c>
      <c r="F142" s="37" t="str" cm="1">
        <f t="array" aca="1" ref="F142" ca="1">IF(D142=1,RIGHT(SUM(VALUE(MID(E142&amp;"1",ROW(INDIRECT("1:"&amp;LEN(E142&amp;"1"))),1))*10^(ROW(INDIRECT("1:"&amp;LEN(E142&amp;"1")))-1)),LEN(E142)),"")</f>
        <v/>
      </c>
      <c r="G142" s="37" t="str">
        <f t="shared" si="5"/>
        <v/>
      </c>
    </row>
    <row r="143" spans="2:7" x14ac:dyDescent="0.25">
      <c r="B143">
        <f>Table2[[#This Row],[DISABLE=1]]</f>
        <v>0</v>
      </c>
      <c r="C143">
        <f t="shared" si="4"/>
        <v>18</v>
      </c>
      <c r="D143" s="37">
        <f>IF(MOD(DEBUG_MASK!B143,8),0,1)</f>
        <v>0</v>
      </c>
      <c r="E143" s="37" t="str">
        <f>IF(D143=1,_xlfn.CONCAT(DEBUG_MASK!D135:D142),"")</f>
        <v/>
      </c>
      <c r="F143" s="37" t="str" cm="1">
        <f t="array" aca="1" ref="F143" ca="1">IF(D143=1,RIGHT(SUM(VALUE(MID(E143&amp;"1",ROW(INDIRECT("1:"&amp;LEN(E143&amp;"1"))),1))*10^(ROW(INDIRECT("1:"&amp;LEN(E143&amp;"1")))-1)),LEN(E143)),"")</f>
        <v/>
      </c>
      <c r="G143" s="37" t="str">
        <f t="shared" si="5"/>
        <v/>
      </c>
    </row>
    <row r="144" spans="2:7" x14ac:dyDescent="0.25">
      <c r="B144">
        <f>Table2[[#This Row],[DISABLE=1]]</f>
        <v>0</v>
      </c>
      <c r="C144">
        <f t="shared" si="4"/>
        <v>18</v>
      </c>
      <c r="D144" s="37">
        <f>IF(MOD(DEBUG_MASK!B144,8),0,1)</f>
        <v>0</v>
      </c>
      <c r="E144" s="37" t="str">
        <f>IF(D144=1,_xlfn.CONCAT(DEBUG_MASK!D136:D143),"")</f>
        <v/>
      </c>
      <c r="F144" s="37" t="str" cm="1">
        <f t="array" aca="1" ref="F144" ca="1">IF(D144=1,RIGHT(SUM(VALUE(MID(E144&amp;"1",ROW(INDIRECT("1:"&amp;LEN(E144&amp;"1"))),1))*10^(ROW(INDIRECT("1:"&amp;LEN(E144&amp;"1")))-1)),LEN(E144)),"")</f>
        <v/>
      </c>
      <c r="G144" s="37" t="str">
        <f t="shared" si="5"/>
        <v/>
      </c>
    </row>
    <row r="145" spans="2:7" x14ac:dyDescent="0.25">
      <c r="B145">
        <f>Table2[[#This Row],[DISABLE=1]]</f>
        <v>0</v>
      </c>
      <c r="C145">
        <f t="shared" si="4"/>
        <v>18</v>
      </c>
      <c r="D145" s="37">
        <f>IF(MOD(DEBUG_MASK!B145,8),0,1)</f>
        <v>0</v>
      </c>
      <c r="E145" s="37" t="str">
        <f>IF(D145=1,_xlfn.CONCAT(DEBUG_MASK!D137:D144),"")</f>
        <v/>
      </c>
      <c r="F145" s="37" t="str" cm="1">
        <f t="array" aca="1" ref="F145" ca="1">IF(D145=1,RIGHT(SUM(VALUE(MID(E145&amp;"1",ROW(INDIRECT("1:"&amp;LEN(E145&amp;"1"))),1))*10^(ROW(INDIRECT("1:"&amp;LEN(E145&amp;"1")))-1)),LEN(E145)),"")</f>
        <v/>
      </c>
      <c r="G145" s="37" t="str">
        <f t="shared" si="5"/>
        <v/>
      </c>
    </row>
    <row r="146" spans="2:7" x14ac:dyDescent="0.25">
      <c r="B146">
        <f>Table2[[#This Row],[DISABLE=1]]</f>
        <v>0</v>
      </c>
      <c r="C146">
        <f t="shared" si="4"/>
        <v>18</v>
      </c>
      <c r="D146" s="37">
        <f>IF(MOD(DEBUG_MASK!B146,8),0,1)</f>
        <v>0</v>
      </c>
      <c r="E146" s="37" t="str">
        <f>IF(D146=1,_xlfn.CONCAT(DEBUG_MASK!D138:D145),"")</f>
        <v/>
      </c>
      <c r="F146" s="37" t="str" cm="1">
        <f t="array" aca="1" ref="F146" ca="1">IF(D146=1,RIGHT(SUM(VALUE(MID(E146&amp;"1",ROW(INDIRECT("1:"&amp;LEN(E146&amp;"1"))),1))*10^(ROW(INDIRECT("1:"&amp;LEN(E146&amp;"1")))-1)),LEN(E146)),"")</f>
        <v/>
      </c>
      <c r="G146" s="37" t="str">
        <f t="shared" si="5"/>
        <v/>
      </c>
    </row>
    <row r="147" spans="2:7" x14ac:dyDescent="0.25">
      <c r="B147">
        <f>Table2[[#This Row],[DISABLE=1]]</f>
        <v>0</v>
      </c>
      <c r="C147">
        <f t="shared" si="4"/>
        <v>19</v>
      </c>
      <c r="D147" s="37">
        <f>IF(MOD(DEBUG_MASK!B147,8),0,1)</f>
        <v>1</v>
      </c>
      <c r="E147" s="37" t="str">
        <f>IF(D147=1,_xlfn.CONCAT(DEBUG_MASK!D139:D146),"")</f>
        <v>00000000</v>
      </c>
      <c r="F147" s="37" t="str" cm="1">
        <f t="array" aca="1" ref="F147" ca="1">IF(D147=1,RIGHT(SUM(VALUE(MID(E147&amp;"1",ROW(INDIRECT("1:"&amp;LEN(E147&amp;"1"))),1))*10^(ROW(INDIRECT("1:"&amp;LEN(E147&amp;"1")))-1)),LEN(E147)),"")</f>
        <v>00000000</v>
      </c>
      <c r="G147" s="37" t="str">
        <f t="shared" ca="1" si="5"/>
        <v>00</v>
      </c>
    </row>
    <row r="148" spans="2:7" x14ac:dyDescent="0.25">
      <c r="B148">
        <f>Table2[[#This Row],[DISABLE=1]]</f>
        <v>0</v>
      </c>
      <c r="C148">
        <f t="shared" si="4"/>
        <v>19</v>
      </c>
      <c r="D148" s="37">
        <f>IF(MOD(DEBUG_MASK!B148,8),0,1)</f>
        <v>0</v>
      </c>
      <c r="E148" s="37" t="str">
        <f>IF(D148=1,_xlfn.CONCAT(DEBUG_MASK!D140:D147),"")</f>
        <v/>
      </c>
      <c r="F148" s="37" t="str" cm="1">
        <f t="array" aca="1" ref="F148" ca="1">IF(D148=1,RIGHT(SUM(VALUE(MID(E148&amp;"1",ROW(INDIRECT("1:"&amp;LEN(E148&amp;"1"))),1))*10^(ROW(INDIRECT("1:"&amp;LEN(E148&amp;"1")))-1)),LEN(E148)),"")</f>
        <v/>
      </c>
      <c r="G148" s="37" t="str">
        <f t="shared" si="5"/>
        <v/>
      </c>
    </row>
    <row r="149" spans="2:7" x14ac:dyDescent="0.25">
      <c r="B149">
        <f>Table2[[#This Row],[DISABLE=1]]</f>
        <v>0</v>
      </c>
      <c r="C149">
        <f t="shared" si="4"/>
        <v>19</v>
      </c>
      <c r="D149" s="37">
        <f>IF(MOD(DEBUG_MASK!B149,8),0,1)</f>
        <v>0</v>
      </c>
      <c r="E149" s="37" t="str">
        <f>IF(D149=1,_xlfn.CONCAT(DEBUG_MASK!D141:D148),"")</f>
        <v/>
      </c>
      <c r="F149" s="37" t="str" cm="1">
        <f t="array" aca="1" ref="F149" ca="1">IF(D149=1,RIGHT(SUM(VALUE(MID(E149&amp;"1",ROW(INDIRECT("1:"&amp;LEN(E149&amp;"1"))),1))*10^(ROW(INDIRECT("1:"&amp;LEN(E149&amp;"1")))-1)),LEN(E149)),"")</f>
        <v/>
      </c>
      <c r="G149" s="37" t="str">
        <f t="shared" si="5"/>
        <v/>
      </c>
    </row>
    <row r="150" spans="2:7" x14ac:dyDescent="0.25">
      <c r="B150">
        <f>Table2[[#This Row],[DISABLE=1]]</f>
        <v>0</v>
      </c>
      <c r="C150">
        <f t="shared" si="4"/>
        <v>19</v>
      </c>
      <c r="D150" s="37">
        <f>IF(MOD(DEBUG_MASK!B150,8),0,1)</f>
        <v>0</v>
      </c>
      <c r="E150" s="37" t="str">
        <f>IF(D150=1,_xlfn.CONCAT(DEBUG_MASK!D142:D149),"")</f>
        <v/>
      </c>
      <c r="F150" s="37" t="str" cm="1">
        <f t="array" aca="1" ref="F150" ca="1">IF(D150=1,RIGHT(SUM(VALUE(MID(E150&amp;"1",ROW(INDIRECT("1:"&amp;LEN(E150&amp;"1"))),1))*10^(ROW(INDIRECT("1:"&amp;LEN(E150&amp;"1")))-1)),LEN(E150)),"")</f>
        <v/>
      </c>
      <c r="G150" s="37" t="str">
        <f t="shared" si="5"/>
        <v/>
      </c>
    </row>
    <row r="151" spans="2:7" x14ac:dyDescent="0.25">
      <c r="B151">
        <f>Table2[[#This Row],[DISABLE=1]]</f>
        <v>0</v>
      </c>
      <c r="C151">
        <f t="shared" si="4"/>
        <v>19</v>
      </c>
      <c r="D151" s="37">
        <f>IF(MOD(DEBUG_MASK!B151,8),0,1)</f>
        <v>0</v>
      </c>
      <c r="E151" s="37" t="str">
        <f>IF(D151=1,_xlfn.CONCAT(DEBUG_MASK!D143:D150),"")</f>
        <v/>
      </c>
      <c r="F151" s="37" t="str" cm="1">
        <f t="array" aca="1" ref="F151" ca="1">IF(D151=1,RIGHT(SUM(VALUE(MID(E151&amp;"1",ROW(INDIRECT("1:"&amp;LEN(E151&amp;"1"))),1))*10^(ROW(INDIRECT("1:"&amp;LEN(E151&amp;"1")))-1)),LEN(E151)),"")</f>
        <v/>
      </c>
      <c r="G151" s="37" t="str">
        <f t="shared" si="5"/>
        <v/>
      </c>
    </row>
    <row r="152" spans="2:7" x14ac:dyDescent="0.25">
      <c r="B152">
        <f>Table2[[#This Row],[DISABLE=1]]</f>
        <v>0</v>
      </c>
      <c r="C152">
        <f t="shared" si="4"/>
        <v>19</v>
      </c>
      <c r="D152" s="37">
        <f>IF(MOD(DEBUG_MASK!B152,8),0,1)</f>
        <v>0</v>
      </c>
      <c r="E152" s="37" t="str">
        <f>IF(D152=1,_xlfn.CONCAT(DEBUG_MASK!D144:D151),"")</f>
        <v/>
      </c>
      <c r="F152" s="37" t="str" cm="1">
        <f t="array" aca="1" ref="F152" ca="1">IF(D152=1,RIGHT(SUM(VALUE(MID(E152&amp;"1",ROW(INDIRECT("1:"&amp;LEN(E152&amp;"1"))),1))*10^(ROW(INDIRECT("1:"&amp;LEN(E152&amp;"1")))-1)),LEN(E152)),"")</f>
        <v/>
      </c>
      <c r="G152" s="37" t="str">
        <f t="shared" si="5"/>
        <v/>
      </c>
    </row>
    <row r="153" spans="2:7" x14ac:dyDescent="0.25">
      <c r="B153">
        <f>Table2[[#This Row],[DISABLE=1]]</f>
        <v>0</v>
      </c>
      <c r="C153">
        <f t="shared" si="4"/>
        <v>19</v>
      </c>
      <c r="D153" s="37">
        <f>IF(MOD(DEBUG_MASK!B153,8),0,1)</f>
        <v>0</v>
      </c>
      <c r="E153" s="37" t="str">
        <f>IF(D153=1,_xlfn.CONCAT(DEBUG_MASK!D145:D152),"")</f>
        <v/>
      </c>
      <c r="F153" s="37" t="str" cm="1">
        <f t="array" aca="1" ref="F153" ca="1">IF(D153=1,RIGHT(SUM(VALUE(MID(E153&amp;"1",ROW(INDIRECT("1:"&amp;LEN(E153&amp;"1"))),1))*10^(ROW(INDIRECT("1:"&amp;LEN(E153&amp;"1")))-1)),LEN(E153)),"")</f>
        <v/>
      </c>
      <c r="G153" s="37" t="str">
        <f t="shared" si="5"/>
        <v/>
      </c>
    </row>
    <row r="154" spans="2:7" x14ac:dyDescent="0.25">
      <c r="B154">
        <f>Table2[[#This Row],[DISABLE=1]]</f>
        <v>0</v>
      </c>
      <c r="C154">
        <f t="shared" si="4"/>
        <v>19</v>
      </c>
      <c r="D154" s="37">
        <f>IF(MOD(DEBUG_MASK!B154,8),0,1)</f>
        <v>0</v>
      </c>
      <c r="E154" s="37" t="str">
        <f>IF(D154=1,_xlfn.CONCAT(DEBUG_MASK!D146:D153),"")</f>
        <v/>
      </c>
      <c r="F154" s="37" t="str" cm="1">
        <f t="array" aca="1" ref="F154" ca="1">IF(D154=1,RIGHT(SUM(VALUE(MID(E154&amp;"1",ROW(INDIRECT("1:"&amp;LEN(E154&amp;"1"))),1))*10^(ROW(INDIRECT("1:"&amp;LEN(E154&amp;"1")))-1)),LEN(E154)),"")</f>
        <v/>
      </c>
      <c r="G154" s="37" t="str">
        <f t="shared" si="5"/>
        <v/>
      </c>
    </row>
    <row r="155" spans="2:7" x14ac:dyDescent="0.25">
      <c r="B155">
        <f>Table2[[#This Row],[DISABLE=1]]</f>
        <v>1</v>
      </c>
      <c r="C155">
        <f t="shared" si="4"/>
        <v>20</v>
      </c>
      <c r="D155" s="37">
        <f>IF(MOD(DEBUG_MASK!B155,8),0,1)</f>
        <v>1</v>
      </c>
      <c r="E155" s="37" t="str">
        <f>IF(D155=1,_xlfn.CONCAT(DEBUG_MASK!D147:D154),"")</f>
        <v>00000000</v>
      </c>
      <c r="F155" s="37" t="str" cm="1">
        <f t="array" aca="1" ref="F155" ca="1">IF(D155=1,RIGHT(SUM(VALUE(MID(E155&amp;"1",ROW(INDIRECT("1:"&amp;LEN(E155&amp;"1"))),1))*10^(ROW(INDIRECT("1:"&amp;LEN(E155&amp;"1")))-1)),LEN(E155)),"")</f>
        <v>00000000</v>
      </c>
      <c r="G155" s="37" t="str">
        <f t="shared" ca="1" si="5"/>
        <v>00</v>
      </c>
    </row>
    <row r="156" spans="2:7" x14ac:dyDescent="0.25">
      <c r="B156">
        <f>Table2[[#This Row],[DISABLE=1]]</f>
        <v>1</v>
      </c>
      <c r="C156">
        <f t="shared" si="4"/>
        <v>20</v>
      </c>
      <c r="D156" s="37">
        <f>IF(MOD(DEBUG_MASK!B156,8),0,1)</f>
        <v>0</v>
      </c>
      <c r="E156" s="37" t="str">
        <f>IF(D156=1,_xlfn.CONCAT(DEBUG_MASK!D148:D155),"")</f>
        <v/>
      </c>
      <c r="F156" s="37" t="str" cm="1">
        <f t="array" aca="1" ref="F156" ca="1">IF(D156=1,RIGHT(SUM(VALUE(MID(E156&amp;"1",ROW(INDIRECT("1:"&amp;LEN(E156&amp;"1"))),1))*10^(ROW(INDIRECT("1:"&amp;LEN(E156&amp;"1")))-1)),LEN(E156)),"")</f>
        <v/>
      </c>
      <c r="G156" s="37" t="str">
        <f t="shared" si="5"/>
        <v/>
      </c>
    </row>
    <row r="157" spans="2:7" x14ac:dyDescent="0.25">
      <c r="B157">
        <f>Table2[[#This Row],[DISABLE=1]]</f>
        <v>1</v>
      </c>
      <c r="C157">
        <f t="shared" si="4"/>
        <v>20</v>
      </c>
      <c r="D157" s="37">
        <f>IF(MOD(DEBUG_MASK!B157,8),0,1)</f>
        <v>0</v>
      </c>
      <c r="E157" s="37" t="str">
        <f>IF(D157=1,_xlfn.CONCAT(DEBUG_MASK!D149:D156),"")</f>
        <v/>
      </c>
      <c r="F157" s="37" t="str" cm="1">
        <f t="array" aca="1" ref="F157" ca="1">IF(D157=1,RIGHT(SUM(VALUE(MID(E157&amp;"1",ROW(INDIRECT("1:"&amp;LEN(E157&amp;"1"))),1))*10^(ROW(INDIRECT("1:"&amp;LEN(E157&amp;"1")))-1)),LEN(E157)),"")</f>
        <v/>
      </c>
      <c r="G157" s="37" t="str">
        <f t="shared" si="5"/>
        <v/>
      </c>
    </row>
    <row r="158" spans="2:7" x14ac:dyDescent="0.25">
      <c r="B158">
        <f>Table2[[#This Row],[DISABLE=1]]</f>
        <v>1</v>
      </c>
      <c r="C158">
        <f t="shared" si="4"/>
        <v>20</v>
      </c>
      <c r="D158" s="37">
        <f>IF(MOD(DEBUG_MASK!B158,8),0,1)</f>
        <v>0</v>
      </c>
      <c r="E158" s="37" t="str">
        <f>IF(D158=1,_xlfn.CONCAT(DEBUG_MASK!D150:D157),"")</f>
        <v/>
      </c>
      <c r="F158" s="37" t="str" cm="1">
        <f t="array" aca="1" ref="F158" ca="1">IF(D158=1,RIGHT(SUM(VALUE(MID(E158&amp;"1",ROW(INDIRECT("1:"&amp;LEN(E158&amp;"1"))),1))*10^(ROW(INDIRECT("1:"&amp;LEN(E158&amp;"1")))-1)),LEN(E158)),"")</f>
        <v/>
      </c>
      <c r="G158" s="37" t="str">
        <f t="shared" si="5"/>
        <v/>
      </c>
    </row>
    <row r="159" spans="2:7" x14ac:dyDescent="0.25">
      <c r="B159">
        <f>Table2[[#This Row],[DISABLE=1]]</f>
        <v>1</v>
      </c>
      <c r="C159">
        <f t="shared" si="4"/>
        <v>20</v>
      </c>
      <c r="D159" s="37">
        <f>IF(MOD(DEBUG_MASK!B159,8),0,1)</f>
        <v>0</v>
      </c>
      <c r="E159" s="37" t="str">
        <f>IF(D159=1,_xlfn.CONCAT(DEBUG_MASK!D151:D158),"")</f>
        <v/>
      </c>
      <c r="F159" s="37" t="str" cm="1">
        <f t="array" aca="1" ref="F159" ca="1">IF(D159=1,RIGHT(SUM(VALUE(MID(E159&amp;"1",ROW(INDIRECT("1:"&amp;LEN(E159&amp;"1"))),1))*10^(ROW(INDIRECT("1:"&amp;LEN(E159&amp;"1")))-1)),LEN(E159)),"")</f>
        <v/>
      </c>
      <c r="G159" s="37" t="str">
        <f t="shared" si="5"/>
        <v/>
      </c>
    </row>
    <row r="160" spans="2:7" x14ac:dyDescent="0.25">
      <c r="B160">
        <f>Table2[[#This Row],[DISABLE=1]]</f>
        <v>1</v>
      </c>
      <c r="C160">
        <f t="shared" si="4"/>
        <v>20</v>
      </c>
      <c r="D160" s="37">
        <f>IF(MOD(DEBUG_MASK!B160,8),0,1)</f>
        <v>0</v>
      </c>
      <c r="E160" s="37" t="str">
        <f>IF(D160=1,_xlfn.CONCAT(DEBUG_MASK!D152:D159),"")</f>
        <v/>
      </c>
      <c r="F160" s="37" t="str" cm="1">
        <f t="array" aca="1" ref="F160" ca="1">IF(D160=1,RIGHT(SUM(VALUE(MID(E160&amp;"1",ROW(INDIRECT("1:"&amp;LEN(E160&amp;"1"))),1))*10^(ROW(INDIRECT("1:"&amp;LEN(E160&amp;"1")))-1)),LEN(E160)),"")</f>
        <v/>
      </c>
      <c r="G160" s="37" t="str">
        <f t="shared" si="5"/>
        <v/>
      </c>
    </row>
    <row r="161" spans="2:7" x14ac:dyDescent="0.25">
      <c r="B161">
        <f>Table2[[#This Row],[DISABLE=1]]</f>
        <v>1</v>
      </c>
      <c r="C161">
        <f t="shared" si="4"/>
        <v>20</v>
      </c>
      <c r="D161" s="37">
        <f>IF(MOD(DEBUG_MASK!B161,8),0,1)</f>
        <v>0</v>
      </c>
      <c r="E161" s="37" t="str">
        <f>IF(D161=1,_xlfn.CONCAT(DEBUG_MASK!D153:D160),"")</f>
        <v/>
      </c>
      <c r="F161" s="37" t="str" cm="1">
        <f t="array" aca="1" ref="F161" ca="1">IF(D161=1,RIGHT(SUM(VALUE(MID(E161&amp;"1",ROW(INDIRECT("1:"&amp;LEN(E161&amp;"1"))),1))*10^(ROW(INDIRECT("1:"&amp;LEN(E161&amp;"1")))-1)),LEN(E161)),"")</f>
        <v/>
      </c>
      <c r="G161" s="37" t="str">
        <f t="shared" si="5"/>
        <v/>
      </c>
    </row>
    <row r="162" spans="2:7" x14ac:dyDescent="0.25">
      <c r="B162">
        <f>Table2[[#This Row],[DISABLE=1]]</f>
        <v>1</v>
      </c>
      <c r="C162">
        <f t="shared" si="4"/>
        <v>20</v>
      </c>
      <c r="D162" s="37">
        <f>IF(MOD(DEBUG_MASK!B162,8),0,1)</f>
        <v>0</v>
      </c>
      <c r="E162" s="37" t="str">
        <f>IF(D162=1,_xlfn.CONCAT(DEBUG_MASK!D154:D161),"")</f>
        <v/>
      </c>
      <c r="F162" s="37" t="str" cm="1">
        <f t="array" aca="1" ref="F162" ca="1">IF(D162=1,RIGHT(SUM(VALUE(MID(E162&amp;"1",ROW(INDIRECT("1:"&amp;LEN(E162&amp;"1"))),1))*10^(ROW(INDIRECT("1:"&amp;LEN(E162&amp;"1")))-1)),LEN(E162)),"")</f>
        <v/>
      </c>
      <c r="G162" s="37" t="str">
        <f t="shared" si="5"/>
        <v/>
      </c>
    </row>
    <row r="163" spans="2:7" x14ac:dyDescent="0.25">
      <c r="B163">
        <f>Table2[[#This Row],[DISABLE=1]]</f>
        <v>1</v>
      </c>
      <c r="C163">
        <f t="shared" si="4"/>
        <v>21</v>
      </c>
      <c r="D163" s="37">
        <f>IF(MOD(DEBUG_MASK!B163,8),0,1)</f>
        <v>1</v>
      </c>
      <c r="E163" s="37" t="str">
        <f>IF(D163=1,_xlfn.CONCAT(DEBUG_MASK!D155:D162),"")</f>
        <v>11111111</v>
      </c>
      <c r="F163" s="37" t="str" cm="1">
        <f t="array" aca="1" ref="F163" ca="1">IF(D163=1,RIGHT(SUM(VALUE(MID(E163&amp;"1",ROW(INDIRECT("1:"&amp;LEN(E163&amp;"1"))),1))*10^(ROW(INDIRECT("1:"&amp;LEN(E163&amp;"1")))-1)),LEN(E163)),"")</f>
        <v>11111111</v>
      </c>
      <c r="G163" s="37" t="str">
        <f t="shared" ca="1" si="5"/>
        <v>FF</v>
      </c>
    </row>
    <row r="164" spans="2:7" x14ac:dyDescent="0.25">
      <c r="B164">
        <f>Table2[[#This Row],[DISABLE=1]]</f>
        <v>1</v>
      </c>
      <c r="C164">
        <f t="shared" si="4"/>
        <v>21</v>
      </c>
      <c r="D164" s="37">
        <f>IF(MOD(DEBUG_MASK!B164,8),0,1)</f>
        <v>0</v>
      </c>
      <c r="E164" s="37" t="str">
        <f>IF(D164=1,_xlfn.CONCAT(DEBUG_MASK!D156:D163),"")</f>
        <v/>
      </c>
      <c r="F164" s="37" t="str" cm="1">
        <f t="array" aca="1" ref="F164" ca="1">IF(D164=1,RIGHT(SUM(VALUE(MID(E164&amp;"1",ROW(INDIRECT("1:"&amp;LEN(E164&amp;"1"))),1))*10^(ROW(INDIRECT("1:"&amp;LEN(E164&amp;"1")))-1)),LEN(E164)),"")</f>
        <v/>
      </c>
      <c r="G164" s="37" t="str">
        <f t="shared" si="5"/>
        <v/>
      </c>
    </row>
    <row r="165" spans="2:7" x14ac:dyDescent="0.25">
      <c r="B165">
        <f>Table2[[#This Row],[DISABLE=1]]</f>
        <v>1</v>
      </c>
      <c r="C165">
        <f t="shared" si="4"/>
        <v>21</v>
      </c>
      <c r="D165" s="37">
        <f>IF(MOD(DEBUG_MASK!B165,8),0,1)</f>
        <v>0</v>
      </c>
      <c r="E165" s="37" t="str">
        <f>IF(D165=1,_xlfn.CONCAT(DEBUG_MASK!D157:D164),"")</f>
        <v/>
      </c>
      <c r="F165" s="37" t="str" cm="1">
        <f t="array" aca="1" ref="F165" ca="1">IF(D165=1,RIGHT(SUM(VALUE(MID(E165&amp;"1",ROW(INDIRECT("1:"&amp;LEN(E165&amp;"1"))),1))*10^(ROW(INDIRECT("1:"&amp;LEN(E165&amp;"1")))-1)),LEN(E165)),"")</f>
        <v/>
      </c>
      <c r="G165" s="37" t="str">
        <f t="shared" si="5"/>
        <v/>
      </c>
    </row>
    <row r="166" spans="2:7" x14ac:dyDescent="0.25">
      <c r="B166">
        <f>Table2[[#This Row],[DISABLE=1]]</f>
        <v>1</v>
      </c>
      <c r="C166">
        <f t="shared" si="4"/>
        <v>21</v>
      </c>
      <c r="D166" s="37">
        <f>IF(MOD(DEBUG_MASK!B166,8),0,1)</f>
        <v>0</v>
      </c>
      <c r="E166" s="37" t="str">
        <f>IF(D166=1,_xlfn.CONCAT(DEBUG_MASK!D158:D165),"")</f>
        <v/>
      </c>
      <c r="F166" s="37" t="str" cm="1">
        <f t="array" aca="1" ref="F166" ca="1">IF(D166=1,RIGHT(SUM(VALUE(MID(E166&amp;"1",ROW(INDIRECT("1:"&amp;LEN(E166&amp;"1"))),1))*10^(ROW(INDIRECT("1:"&amp;LEN(E166&amp;"1")))-1)),LEN(E166)),"")</f>
        <v/>
      </c>
      <c r="G166" s="37" t="str">
        <f t="shared" si="5"/>
        <v/>
      </c>
    </row>
    <row r="167" spans="2:7" x14ac:dyDescent="0.25">
      <c r="B167">
        <f>Table2[[#This Row],[DISABLE=1]]</f>
        <v>1</v>
      </c>
      <c r="C167">
        <f t="shared" si="4"/>
        <v>21</v>
      </c>
      <c r="D167" s="37">
        <f>IF(MOD(DEBUG_MASK!B167,8),0,1)</f>
        <v>0</v>
      </c>
      <c r="E167" s="37" t="str">
        <f>IF(D167=1,_xlfn.CONCAT(DEBUG_MASK!D159:D166),"")</f>
        <v/>
      </c>
      <c r="F167" s="37" t="str" cm="1">
        <f t="array" aca="1" ref="F167" ca="1">IF(D167=1,RIGHT(SUM(VALUE(MID(E167&amp;"1",ROW(INDIRECT("1:"&amp;LEN(E167&amp;"1"))),1))*10^(ROW(INDIRECT("1:"&amp;LEN(E167&amp;"1")))-1)),LEN(E167)),"")</f>
        <v/>
      </c>
      <c r="G167" s="37" t="str">
        <f t="shared" si="5"/>
        <v/>
      </c>
    </row>
    <row r="168" spans="2:7" x14ac:dyDescent="0.25">
      <c r="B168">
        <f>Table2[[#This Row],[DISABLE=1]]</f>
        <v>1</v>
      </c>
      <c r="C168">
        <f t="shared" si="4"/>
        <v>21</v>
      </c>
      <c r="D168" s="37">
        <f>IF(MOD(DEBUG_MASK!B168,8),0,1)</f>
        <v>0</v>
      </c>
      <c r="E168" s="37" t="str">
        <f>IF(D168=1,_xlfn.CONCAT(DEBUG_MASK!D160:D167),"")</f>
        <v/>
      </c>
      <c r="F168" s="37" t="str" cm="1">
        <f t="array" aca="1" ref="F168" ca="1">IF(D168=1,RIGHT(SUM(VALUE(MID(E168&amp;"1",ROW(INDIRECT("1:"&amp;LEN(E168&amp;"1"))),1))*10^(ROW(INDIRECT("1:"&amp;LEN(E168&amp;"1")))-1)),LEN(E168)),"")</f>
        <v/>
      </c>
      <c r="G168" s="37" t="str">
        <f t="shared" si="5"/>
        <v/>
      </c>
    </row>
    <row r="169" spans="2:7" x14ac:dyDescent="0.25">
      <c r="B169">
        <f>Table2[[#This Row],[DISABLE=1]]</f>
        <v>1</v>
      </c>
      <c r="C169">
        <f t="shared" si="4"/>
        <v>21</v>
      </c>
      <c r="D169" s="37">
        <f>IF(MOD(DEBUG_MASK!B169,8),0,1)</f>
        <v>0</v>
      </c>
      <c r="E169" s="37" t="str">
        <f>IF(D169=1,_xlfn.CONCAT(DEBUG_MASK!D161:D168),"")</f>
        <v/>
      </c>
      <c r="F169" s="37" t="str" cm="1">
        <f t="array" aca="1" ref="F169" ca="1">IF(D169=1,RIGHT(SUM(VALUE(MID(E169&amp;"1",ROW(INDIRECT("1:"&amp;LEN(E169&amp;"1"))),1))*10^(ROW(INDIRECT("1:"&amp;LEN(E169&amp;"1")))-1)),LEN(E169)),"")</f>
        <v/>
      </c>
      <c r="G169" s="37" t="str">
        <f t="shared" si="5"/>
        <v/>
      </c>
    </row>
    <row r="170" spans="2:7" x14ac:dyDescent="0.25">
      <c r="B170">
        <f>Table2[[#This Row],[DISABLE=1]]</f>
        <v>1</v>
      </c>
      <c r="C170">
        <f t="shared" si="4"/>
        <v>21</v>
      </c>
      <c r="D170" s="37">
        <f>IF(MOD(DEBUG_MASK!B170,8),0,1)</f>
        <v>0</v>
      </c>
      <c r="E170" s="37" t="str">
        <f>IF(D170=1,_xlfn.CONCAT(DEBUG_MASK!D162:D169),"")</f>
        <v/>
      </c>
      <c r="F170" s="37" t="str" cm="1">
        <f t="array" aca="1" ref="F170" ca="1">IF(D170=1,RIGHT(SUM(VALUE(MID(E170&amp;"1",ROW(INDIRECT("1:"&amp;LEN(E170&amp;"1"))),1))*10^(ROW(INDIRECT("1:"&amp;LEN(E170&amp;"1")))-1)),LEN(E170)),"")</f>
        <v/>
      </c>
      <c r="G170" s="37" t="str">
        <f t="shared" si="5"/>
        <v/>
      </c>
    </row>
    <row r="171" spans="2:7" x14ac:dyDescent="0.25">
      <c r="B171">
        <f>Table2[[#This Row],[DISABLE=1]]</f>
        <v>1</v>
      </c>
      <c r="C171">
        <f t="shared" si="4"/>
        <v>22</v>
      </c>
      <c r="D171" s="37">
        <f>IF(MOD(DEBUG_MASK!B171,8),0,1)</f>
        <v>1</v>
      </c>
      <c r="E171" s="37" t="str">
        <f>IF(D171=1,_xlfn.CONCAT(DEBUG_MASK!D163:D170),"")</f>
        <v>11111111</v>
      </c>
      <c r="F171" s="37" t="str" cm="1">
        <f t="array" aca="1" ref="F171" ca="1">IF(D171=1,RIGHT(SUM(VALUE(MID(E171&amp;"1",ROW(INDIRECT("1:"&amp;LEN(E171&amp;"1"))),1))*10^(ROW(INDIRECT("1:"&amp;LEN(E171&amp;"1")))-1)),LEN(E171)),"")</f>
        <v>11111111</v>
      </c>
      <c r="G171" s="37" t="str">
        <f t="shared" ca="1" si="5"/>
        <v>FF</v>
      </c>
    </row>
    <row r="172" spans="2:7" x14ac:dyDescent="0.25">
      <c r="B172">
        <f>Table2[[#This Row],[DISABLE=1]]</f>
        <v>1</v>
      </c>
      <c r="C172">
        <f t="shared" si="4"/>
        <v>22</v>
      </c>
      <c r="D172" s="37">
        <f>IF(MOD(DEBUG_MASK!B172,8),0,1)</f>
        <v>0</v>
      </c>
      <c r="E172" s="37" t="str">
        <f>IF(D172=1,_xlfn.CONCAT(DEBUG_MASK!D164:D171),"")</f>
        <v/>
      </c>
      <c r="F172" s="37" t="str" cm="1">
        <f t="array" aca="1" ref="F172" ca="1">IF(D172=1,RIGHT(SUM(VALUE(MID(E172&amp;"1",ROW(INDIRECT("1:"&amp;LEN(E172&amp;"1"))),1))*10^(ROW(INDIRECT("1:"&amp;LEN(E172&amp;"1")))-1)),LEN(E172)),"")</f>
        <v/>
      </c>
      <c r="G172" s="37" t="str">
        <f t="shared" si="5"/>
        <v/>
      </c>
    </row>
    <row r="173" spans="2:7" x14ac:dyDescent="0.25">
      <c r="B173">
        <f>Table2[[#This Row],[DISABLE=1]]</f>
        <v>1</v>
      </c>
      <c r="C173">
        <f t="shared" si="4"/>
        <v>22</v>
      </c>
      <c r="D173" s="37">
        <f>IF(MOD(DEBUG_MASK!B173,8),0,1)</f>
        <v>0</v>
      </c>
      <c r="E173" s="37" t="str">
        <f>IF(D173=1,_xlfn.CONCAT(DEBUG_MASK!D165:D172),"")</f>
        <v/>
      </c>
      <c r="F173" s="37" t="str" cm="1">
        <f t="array" aca="1" ref="F173" ca="1">IF(D173=1,RIGHT(SUM(VALUE(MID(E173&amp;"1",ROW(INDIRECT("1:"&amp;LEN(E173&amp;"1"))),1))*10^(ROW(INDIRECT("1:"&amp;LEN(E173&amp;"1")))-1)),LEN(E173)),"")</f>
        <v/>
      </c>
      <c r="G173" s="37" t="str">
        <f t="shared" si="5"/>
        <v/>
      </c>
    </row>
    <row r="174" spans="2:7" x14ac:dyDescent="0.25">
      <c r="B174">
        <f>Table2[[#This Row],[DISABLE=1]]</f>
        <v>1</v>
      </c>
      <c r="C174">
        <f t="shared" si="4"/>
        <v>22</v>
      </c>
      <c r="D174" s="37">
        <f>IF(MOD(DEBUG_MASK!B174,8),0,1)</f>
        <v>0</v>
      </c>
      <c r="E174" s="37" t="str">
        <f>IF(D174=1,_xlfn.CONCAT(DEBUG_MASK!D166:D173),"")</f>
        <v/>
      </c>
      <c r="F174" s="37" t="str" cm="1">
        <f t="array" aca="1" ref="F174" ca="1">IF(D174=1,RIGHT(SUM(VALUE(MID(E174&amp;"1",ROW(INDIRECT("1:"&amp;LEN(E174&amp;"1"))),1))*10^(ROW(INDIRECT("1:"&amp;LEN(E174&amp;"1")))-1)),LEN(E174)),"")</f>
        <v/>
      </c>
      <c r="G174" s="37" t="str">
        <f t="shared" si="5"/>
        <v/>
      </c>
    </row>
    <row r="175" spans="2:7" x14ac:dyDescent="0.25">
      <c r="B175">
        <f>Table2[[#This Row],[DISABLE=1]]</f>
        <v>1</v>
      </c>
      <c r="C175">
        <f t="shared" si="4"/>
        <v>22</v>
      </c>
      <c r="D175" s="37">
        <f>IF(MOD(DEBUG_MASK!B175,8),0,1)</f>
        <v>0</v>
      </c>
      <c r="E175" s="37" t="str">
        <f>IF(D175=1,_xlfn.CONCAT(DEBUG_MASK!D167:D174),"")</f>
        <v/>
      </c>
      <c r="F175" s="37" t="str" cm="1">
        <f t="array" aca="1" ref="F175" ca="1">IF(D175=1,RIGHT(SUM(VALUE(MID(E175&amp;"1",ROW(INDIRECT("1:"&amp;LEN(E175&amp;"1"))),1))*10^(ROW(INDIRECT("1:"&amp;LEN(E175&amp;"1")))-1)),LEN(E175)),"")</f>
        <v/>
      </c>
      <c r="G175" s="37" t="str">
        <f t="shared" si="5"/>
        <v/>
      </c>
    </row>
    <row r="176" spans="2:7" x14ac:dyDescent="0.25">
      <c r="B176">
        <f>Table2[[#This Row],[DISABLE=1]]</f>
        <v>1</v>
      </c>
      <c r="C176">
        <f t="shared" si="4"/>
        <v>22</v>
      </c>
      <c r="D176" s="37">
        <f>IF(MOD(DEBUG_MASK!B176,8),0,1)</f>
        <v>0</v>
      </c>
      <c r="E176" s="37" t="str">
        <f>IF(D176=1,_xlfn.CONCAT(DEBUG_MASK!D168:D175),"")</f>
        <v/>
      </c>
      <c r="F176" s="37" t="str" cm="1">
        <f t="array" aca="1" ref="F176" ca="1">IF(D176=1,RIGHT(SUM(VALUE(MID(E176&amp;"1",ROW(INDIRECT("1:"&amp;LEN(E176&amp;"1"))),1))*10^(ROW(INDIRECT("1:"&amp;LEN(E176&amp;"1")))-1)),LEN(E176)),"")</f>
        <v/>
      </c>
      <c r="G176" s="37" t="str">
        <f t="shared" si="5"/>
        <v/>
      </c>
    </row>
    <row r="177" spans="2:7" x14ac:dyDescent="0.25">
      <c r="B177">
        <f>Table2[[#This Row],[DISABLE=1]]</f>
        <v>1</v>
      </c>
      <c r="C177">
        <f t="shared" si="4"/>
        <v>22</v>
      </c>
      <c r="D177" s="37">
        <f>IF(MOD(DEBUG_MASK!B177,8),0,1)</f>
        <v>0</v>
      </c>
      <c r="E177" s="37" t="str">
        <f>IF(D177=1,_xlfn.CONCAT(DEBUG_MASK!D169:D176),"")</f>
        <v/>
      </c>
      <c r="F177" s="37" t="str" cm="1">
        <f t="array" aca="1" ref="F177" ca="1">IF(D177=1,RIGHT(SUM(VALUE(MID(E177&amp;"1",ROW(INDIRECT("1:"&amp;LEN(E177&amp;"1"))),1))*10^(ROW(INDIRECT("1:"&amp;LEN(E177&amp;"1")))-1)),LEN(E177)),"")</f>
        <v/>
      </c>
      <c r="G177" s="37" t="str">
        <f t="shared" si="5"/>
        <v/>
      </c>
    </row>
    <row r="178" spans="2:7" x14ac:dyDescent="0.25">
      <c r="B178">
        <f>Table2[[#This Row],[DISABLE=1]]</f>
        <v>1</v>
      </c>
      <c r="C178">
        <f t="shared" si="4"/>
        <v>22</v>
      </c>
      <c r="D178" s="37">
        <f>IF(MOD(DEBUG_MASK!B178,8),0,1)</f>
        <v>0</v>
      </c>
      <c r="E178" s="37" t="str">
        <f>IF(D178=1,_xlfn.CONCAT(DEBUG_MASK!D170:D177),"")</f>
        <v/>
      </c>
      <c r="F178" s="37" t="str" cm="1">
        <f t="array" aca="1" ref="F178" ca="1">IF(D178=1,RIGHT(SUM(VALUE(MID(E178&amp;"1",ROW(INDIRECT("1:"&amp;LEN(E178&amp;"1"))),1))*10^(ROW(INDIRECT("1:"&amp;LEN(E178&amp;"1")))-1)),LEN(E178)),"")</f>
        <v/>
      </c>
      <c r="G178" s="37" t="str">
        <f t="shared" si="5"/>
        <v/>
      </c>
    </row>
    <row r="179" spans="2:7" x14ac:dyDescent="0.25">
      <c r="B179">
        <f>Table2[[#This Row],[DISABLE=1]]</f>
        <v>1</v>
      </c>
      <c r="C179">
        <f t="shared" si="4"/>
        <v>23</v>
      </c>
      <c r="D179" s="37">
        <f>IF(MOD(DEBUG_MASK!B179,8),0,1)</f>
        <v>1</v>
      </c>
      <c r="E179" s="37" t="str">
        <f>IF(D179=1,_xlfn.CONCAT(DEBUG_MASK!D171:D178),"")</f>
        <v>11111111</v>
      </c>
      <c r="F179" s="37" t="str" cm="1">
        <f t="array" aca="1" ref="F179" ca="1">IF(D179=1,RIGHT(SUM(VALUE(MID(E179&amp;"1",ROW(INDIRECT("1:"&amp;LEN(E179&amp;"1"))),1))*10^(ROW(INDIRECT("1:"&amp;LEN(E179&amp;"1")))-1)),LEN(E179)),"")</f>
        <v>11111111</v>
      </c>
      <c r="G179" s="37" t="str">
        <f t="shared" ca="1" si="5"/>
        <v>FF</v>
      </c>
    </row>
    <row r="180" spans="2:7" x14ac:dyDescent="0.25">
      <c r="B180">
        <f>Table2[[#This Row],[DISABLE=1]]</f>
        <v>1</v>
      </c>
      <c r="C180">
        <f t="shared" si="4"/>
        <v>23</v>
      </c>
      <c r="D180" s="37">
        <f>IF(MOD(DEBUG_MASK!B180,8),0,1)</f>
        <v>0</v>
      </c>
      <c r="E180" s="37" t="str">
        <f>IF(D180=1,_xlfn.CONCAT(DEBUG_MASK!D172:D179),"")</f>
        <v/>
      </c>
      <c r="F180" s="37" t="str" cm="1">
        <f t="array" aca="1" ref="F180" ca="1">IF(D180=1,RIGHT(SUM(VALUE(MID(E180&amp;"1",ROW(INDIRECT("1:"&amp;LEN(E180&amp;"1"))),1))*10^(ROW(INDIRECT("1:"&amp;LEN(E180&amp;"1")))-1)),LEN(E180)),"")</f>
        <v/>
      </c>
      <c r="G180" s="37" t="str">
        <f t="shared" si="5"/>
        <v/>
      </c>
    </row>
    <row r="181" spans="2:7" x14ac:dyDescent="0.25">
      <c r="B181">
        <f>Table2[[#This Row],[DISABLE=1]]</f>
        <v>1</v>
      </c>
      <c r="C181">
        <f t="shared" si="4"/>
        <v>23</v>
      </c>
      <c r="D181" s="37">
        <f>IF(MOD(DEBUG_MASK!B181,8),0,1)</f>
        <v>0</v>
      </c>
      <c r="E181" s="37" t="str">
        <f>IF(D181=1,_xlfn.CONCAT(DEBUG_MASK!D173:D180),"")</f>
        <v/>
      </c>
      <c r="F181" s="37" t="str" cm="1">
        <f t="array" aca="1" ref="F181" ca="1">IF(D181=1,RIGHT(SUM(VALUE(MID(E181&amp;"1",ROW(INDIRECT("1:"&amp;LEN(E181&amp;"1"))),1))*10^(ROW(INDIRECT("1:"&amp;LEN(E181&amp;"1")))-1)),LEN(E181)),"")</f>
        <v/>
      </c>
      <c r="G181" s="37" t="str">
        <f t="shared" si="5"/>
        <v/>
      </c>
    </row>
    <row r="182" spans="2:7" x14ac:dyDescent="0.25">
      <c r="B182">
        <f>Table2[[#This Row],[DISABLE=1]]</f>
        <v>1</v>
      </c>
      <c r="C182">
        <f t="shared" si="4"/>
        <v>23</v>
      </c>
      <c r="D182" s="37">
        <f>IF(MOD(DEBUG_MASK!B182,8),0,1)</f>
        <v>0</v>
      </c>
      <c r="E182" s="37" t="str">
        <f>IF(D182=1,_xlfn.CONCAT(DEBUG_MASK!D174:D181),"")</f>
        <v/>
      </c>
      <c r="F182" s="37" t="str" cm="1">
        <f t="array" aca="1" ref="F182" ca="1">IF(D182=1,RIGHT(SUM(VALUE(MID(E182&amp;"1",ROW(INDIRECT("1:"&amp;LEN(E182&amp;"1"))),1))*10^(ROW(INDIRECT("1:"&amp;LEN(E182&amp;"1")))-1)),LEN(E182)),"")</f>
        <v/>
      </c>
      <c r="G182" s="37" t="str">
        <f t="shared" si="5"/>
        <v/>
      </c>
    </row>
    <row r="183" spans="2:7" x14ac:dyDescent="0.25">
      <c r="B183">
        <f>Table2[[#This Row],[DISABLE=1]]</f>
        <v>1</v>
      </c>
      <c r="C183">
        <f t="shared" si="4"/>
        <v>23</v>
      </c>
      <c r="D183" s="37">
        <f>IF(MOD(DEBUG_MASK!B183,8),0,1)</f>
        <v>0</v>
      </c>
      <c r="E183" s="37" t="str">
        <f>IF(D183=1,_xlfn.CONCAT(DEBUG_MASK!D175:D182),"")</f>
        <v/>
      </c>
      <c r="F183" s="37" t="str" cm="1">
        <f t="array" aca="1" ref="F183" ca="1">IF(D183=1,RIGHT(SUM(VALUE(MID(E183&amp;"1",ROW(INDIRECT("1:"&amp;LEN(E183&amp;"1"))),1))*10^(ROW(INDIRECT("1:"&amp;LEN(E183&amp;"1")))-1)),LEN(E183)),"")</f>
        <v/>
      </c>
      <c r="G183" s="37" t="str">
        <f t="shared" si="5"/>
        <v/>
      </c>
    </row>
    <row r="184" spans="2:7" x14ac:dyDescent="0.25">
      <c r="B184">
        <f>Table2[[#This Row],[DISABLE=1]]</f>
        <v>1</v>
      </c>
      <c r="C184">
        <f t="shared" si="4"/>
        <v>23</v>
      </c>
      <c r="D184" s="37">
        <f>IF(MOD(DEBUG_MASK!B184,8),0,1)</f>
        <v>0</v>
      </c>
      <c r="E184" s="37" t="str">
        <f>IF(D184=1,_xlfn.CONCAT(DEBUG_MASK!D176:D183),"")</f>
        <v/>
      </c>
      <c r="F184" s="37" t="str" cm="1">
        <f t="array" aca="1" ref="F184" ca="1">IF(D184=1,RIGHT(SUM(VALUE(MID(E184&amp;"1",ROW(INDIRECT("1:"&amp;LEN(E184&amp;"1"))),1))*10^(ROW(INDIRECT("1:"&amp;LEN(E184&amp;"1")))-1)),LEN(E184)),"")</f>
        <v/>
      </c>
      <c r="G184" s="37" t="str">
        <f t="shared" si="5"/>
        <v/>
      </c>
    </row>
    <row r="185" spans="2:7" x14ac:dyDescent="0.25">
      <c r="B185">
        <f>Table2[[#This Row],[DISABLE=1]]</f>
        <v>1</v>
      </c>
      <c r="C185">
        <f t="shared" si="4"/>
        <v>23</v>
      </c>
      <c r="D185" s="37">
        <f>IF(MOD(DEBUG_MASK!B185,8),0,1)</f>
        <v>0</v>
      </c>
      <c r="E185" s="37" t="str">
        <f>IF(D185=1,_xlfn.CONCAT(DEBUG_MASK!D177:D184),"")</f>
        <v/>
      </c>
      <c r="F185" s="37" t="str" cm="1">
        <f t="array" aca="1" ref="F185" ca="1">IF(D185=1,RIGHT(SUM(VALUE(MID(E185&amp;"1",ROW(INDIRECT("1:"&amp;LEN(E185&amp;"1"))),1))*10^(ROW(INDIRECT("1:"&amp;LEN(E185&amp;"1")))-1)),LEN(E185)),"")</f>
        <v/>
      </c>
      <c r="G185" s="37" t="str">
        <f t="shared" si="5"/>
        <v/>
      </c>
    </row>
    <row r="186" spans="2:7" x14ac:dyDescent="0.25">
      <c r="B186">
        <f>Table2[[#This Row],[DISABLE=1]]</f>
        <v>1</v>
      </c>
      <c r="C186">
        <f t="shared" si="4"/>
        <v>23</v>
      </c>
      <c r="D186" s="37">
        <f>IF(MOD(DEBUG_MASK!B186,8),0,1)</f>
        <v>0</v>
      </c>
      <c r="E186" s="37" t="str">
        <f>IF(D186=1,_xlfn.CONCAT(DEBUG_MASK!D178:D185),"")</f>
        <v/>
      </c>
      <c r="F186" s="37" t="str" cm="1">
        <f t="array" aca="1" ref="F186" ca="1">IF(D186=1,RIGHT(SUM(VALUE(MID(E186&amp;"1",ROW(INDIRECT("1:"&amp;LEN(E186&amp;"1"))),1))*10^(ROW(INDIRECT("1:"&amp;LEN(E186&amp;"1")))-1)),LEN(E186)),"")</f>
        <v/>
      </c>
      <c r="G186" s="37" t="str">
        <f t="shared" si="5"/>
        <v/>
      </c>
    </row>
    <row r="187" spans="2:7" x14ac:dyDescent="0.25">
      <c r="B187">
        <f>Table2[[#This Row],[DISABLE=1]]</f>
        <v>1</v>
      </c>
      <c r="C187">
        <f t="shared" si="4"/>
        <v>24</v>
      </c>
      <c r="D187" s="37">
        <f>IF(MOD(DEBUG_MASK!B187,8),0,1)</f>
        <v>1</v>
      </c>
      <c r="E187" s="37" t="str">
        <f>IF(D187=1,_xlfn.CONCAT(DEBUG_MASK!D179:D186),"")</f>
        <v>11111111</v>
      </c>
      <c r="F187" s="37" t="str" cm="1">
        <f t="array" aca="1" ref="F187" ca="1">IF(D187=1,RIGHT(SUM(VALUE(MID(E187&amp;"1",ROW(INDIRECT("1:"&amp;LEN(E187&amp;"1"))),1))*10^(ROW(INDIRECT("1:"&amp;LEN(E187&amp;"1")))-1)),LEN(E187)),"")</f>
        <v>11111111</v>
      </c>
      <c r="G187" s="37" t="str">
        <f t="shared" ca="1" si="5"/>
        <v>FF</v>
      </c>
    </row>
    <row r="188" spans="2:7" x14ac:dyDescent="0.25">
      <c r="B188">
        <f>Table2[[#This Row],[DISABLE=1]]</f>
        <v>1</v>
      </c>
      <c r="C188">
        <f t="shared" si="4"/>
        <v>24</v>
      </c>
      <c r="D188" s="37">
        <f>IF(MOD(DEBUG_MASK!B188,8),0,1)</f>
        <v>0</v>
      </c>
      <c r="E188" s="37" t="str">
        <f>IF(D188=1,_xlfn.CONCAT(DEBUG_MASK!D180:D187),"")</f>
        <v/>
      </c>
      <c r="F188" s="37" t="str" cm="1">
        <f t="array" aca="1" ref="F188" ca="1">IF(D188=1,RIGHT(SUM(VALUE(MID(E188&amp;"1",ROW(INDIRECT("1:"&amp;LEN(E188&amp;"1"))),1))*10^(ROW(INDIRECT("1:"&amp;LEN(E188&amp;"1")))-1)),LEN(E188)),"")</f>
        <v/>
      </c>
      <c r="G188" s="37" t="str">
        <f t="shared" si="5"/>
        <v/>
      </c>
    </row>
    <row r="189" spans="2:7" x14ac:dyDescent="0.25">
      <c r="B189">
        <f>Table2[[#This Row],[DISABLE=1]]</f>
        <v>1</v>
      </c>
      <c r="C189">
        <f t="shared" si="4"/>
        <v>24</v>
      </c>
      <c r="D189" s="37">
        <f>IF(MOD(DEBUG_MASK!B189,8),0,1)</f>
        <v>0</v>
      </c>
      <c r="E189" s="37" t="str">
        <f>IF(D189=1,_xlfn.CONCAT(DEBUG_MASK!D181:D188),"")</f>
        <v/>
      </c>
      <c r="F189" s="37" t="str" cm="1">
        <f t="array" aca="1" ref="F189" ca="1">IF(D189=1,RIGHT(SUM(VALUE(MID(E189&amp;"1",ROW(INDIRECT("1:"&amp;LEN(E189&amp;"1"))),1))*10^(ROW(INDIRECT("1:"&amp;LEN(E189&amp;"1")))-1)),LEN(E189)),"")</f>
        <v/>
      </c>
      <c r="G189" s="37" t="str">
        <f t="shared" si="5"/>
        <v/>
      </c>
    </row>
    <row r="190" spans="2:7" x14ac:dyDescent="0.25">
      <c r="B190">
        <f>Table2[[#This Row],[DISABLE=1]]</f>
        <v>1</v>
      </c>
      <c r="C190">
        <f t="shared" si="4"/>
        <v>24</v>
      </c>
      <c r="D190" s="37">
        <f>IF(MOD(DEBUG_MASK!B190,8),0,1)</f>
        <v>0</v>
      </c>
      <c r="E190" s="37" t="str">
        <f>IF(D190=1,_xlfn.CONCAT(DEBUG_MASK!D182:D189),"")</f>
        <v/>
      </c>
      <c r="F190" s="37" t="str" cm="1">
        <f t="array" aca="1" ref="F190" ca="1">IF(D190=1,RIGHT(SUM(VALUE(MID(E190&amp;"1",ROW(INDIRECT("1:"&amp;LEN(E190&amp;"1"))),1))*10^(ROW(INDIRECT("1:"&amp;LEN(E190&amp;"1")))-1)),LEN(E190)),"")</f>
        <v/>
      </c>
      <c r="G190" s="37" t="str">
        <f t="shared" si="5"/>
        <v/>
      </c>
    </row>
    <row r="191" spans="2:7" x14ac:dyDescent="0.25">
      <c r="B191">
        <f>Table2[[#This Row],[DISABLE=1]]</f>
        <v>1</v>
      </c>
      <c r="C191">
        <f t="shared" si="4"/>
        <v>24</v>
      </c>
      <c r="D191" s="37">
        <f>IF(MOD(DEBUG_MASK!B191,8),0,1)</f>
        <v>0</v>
      </c>
      <c r="E191" s="37" t="str">
        <f>IF(D191=1,_xlfn.CONCAT(DEBUG_MASK!D183:D190),"")</f>
        <v/>
      </c>
      <c r="F191" s="37" t="str" cm="1">
        <f t="array" aca="1" ref="F191" ca="1">IF(D191=1,RIGHT(SUM(VALUE(MID(E191&amp;"1",ROW(INDIRECT("1:"&amp;LEN(E191&amp;"1"))),1))*10^(ROW(INDIRECT("1:"&amp;LEN(E191&amp;"1")))-1)),LEN(E191)),"")</f>
        <v/>
      </c>
      <c r="G191" s="37" t="str">
        <f t="shared" si="5"/>
        <v/>
      </c>
    </row>
    <row r="192" spans="2:7" x14ac:dyDescent="0.25">
      <c r="B192">
        <f>Table2[[#This Row],[DISABLE=1]]</f>
        <v>1</v>
      </c>
      <c r="C192">
        <f t="shared" si="4"/>
        <v>24</v>
      </c>
      <c r="D192" s="37">
        <f>IF(MOD(DEBUG_MASK!B192,8),0,1)</f>
        <v>0</v>
      </c>
      <c r="E192" s="37" t="str">
        <f>IF(D192=1,_xlfn.CONCAT(DEBUG_MASK!D184:D191),"")</f>
        <v/>
      </c>
      <c r="F192" s="37" t="str" cm="1">
        <f t="array" aca="1" ref="F192" ca="1">IF(D192=1,RIGHT(SUM(VALUE(MID(E192&amp;"1",ROW(INDIRECT("1:"&amp;LEN(E192&amp;"1"))),1))*10^(ROW(INDIRECT("1:"&amp;LEN(E192&amp;"1")))-1)),LEN(E192)),"")</f>
        <v/>
      </c>
      <c r="G192" s="37" t="str">
        <f t="shared" si="5"/>
        <v/>
      </c>
    </row>
    <row r="193" spans="2:7" x14ac:dyDescent="0.25">
      <c r="B193">
        <f>Table2[[#This Row],[DISABLE=1]]</f>
        <v>1</v>
      </c>
      <c r="C193">
        <f t="shared" si="4"/>
        <v>24</v>
      </c>
      <c r="D193" s="37">
        <f>IF(MOD(DEBUG_MASK!B193,8),0,1)</f>
        <v>0</v>
      </c>
      <c r="E193" s="37" t="str">
        <f>IF(D193=1,_xlfn.CONCAT(DEBUG_MASK!D185:D192),"")</f>
        <v/>
      </c>
      <c r="F193" s="37" t="str" cm="1">
        <f t="array" aca="1" ref="F193" ca="1">IF(D193=1,RIGHT(SUM(VALUE(MID(E193&amp;"1",ROW(INDIRECT("1:"&amp;LEN(E193&amp;"1"))),1))*10^(ROW(INDIRECT("1:"&amp;LEN(E193&amp;"1")))-1)),LEN(E193)),"")</f>
        <v/>
      </c>
      <c r="G193" s="37" t="str">
        <f t="shared" si="5"/>
        <v/>
      </c>
    </row>
    <row r="194" spans="2:7" x14ac:dyDescent="0.25">
      <c r="B194">
        <f>Table2[[#This Row],[DISABLE=1]]</f>
        <v>1</v>
      </c>
      <c r="C194">
        <f t="shared" si="4"/>
        <v>24</v>
      </c>
      <c r="D194" s="37">
        <f>IF(MOD(DEBUG_MASK!B194,8),0,1)</f>
        <v>0</v>
      </c>
      <c r="E194" s="37" t="str">
        <f>IF(D194=1,_xlfn.CONCAT(DEBUG_MASK!D186:D193),"")</f>
        <v/>
      </c>
      <c r="F194" s="37" t="str" cm="1">
        <f t="array" aca="1" ref="F194" ca="1">IF(D194=1,RIGHT(SUM(VALUE(MID(E194&amp;"1",ROW(INDIRECT("1:"&amp;LEN(E194&amp;"1"))),1))*10^(ROW(INDIRECT("1:"&amp;LEN(E194&amp;"1")))-1)),LEN(E194)),"")</f>
        <v/>
      </c>
      <c r="G194" s="37" t="str">
        <f t="shared" si="5"/>
        <v/>
      </c>
    </row>
    <row r="195" spans="2:7" x14ac:dyDescent="0.25">
      <c r="B195">
        <f>Table2[[#This Row],[DISABLE=1]]</f>
        <v>1</v>
      </c>
      <c r="C195">
        <f t="shared" ref="C195:C258" si="6">IF(D195=1,C194+1,C194)</f>
        <v>25</v>
      </c>
      <c r="D195" s="37">
        <f>IF(MOD(DEBUG_MASK!B195,8),0,1)</f>
        <v>1</v>
      </c>
      <c r="E195" s="37" t="str">
        <f>IF(D195=1,_xlfn.CONCAT(DEBUG_MASK!D187:D194),"")</f>
        <v>11111111</v>
      </c>
      <c r="F195" s="37" t="str" cm="1">
        <f t="array" aca="1" ref="F195" ca="1">IF(D195=1,RIGHT(SUM(VALUE(MID(E195&amp;"1",ROW(INDIRECT("1:"&amp;LEN(E195&amp;"1"))),1))*10^(ROW(INDIRECT("1:"&amp;LEN(E195&amp;"1")))-1)),LEN(E195)),"")</f>
        <v>11111111</v>
      </c>
      <c r="G195" s="37" t="str">
        <f t="shared" ref="G195:G258" ca="1" si="7">IF(D195=1,BIN2HEX(F195,2),"")</f>
        <v>FF</v>
      </c>
    </row>
    <row r="196" spans="2:7" x14ac:dyDescent="0.25">
      <c r="B196">
        <f>Table2[[#This Row],[DISABLE=1]]</f>
        <v>1</v>
      </c>
      <c r="C196">
        <f t="shared" si="6"/>
        <v>25</v>
      </c>
      <c r="D196" s="37">
        <f>IF(MOD(DEBUG_MASK!B196,8),0,1)</f>
        <v>0</v>
      </c>
      <c r="E196" s="37" t="str">
        <f>IF(D196=1,_xlfn.CONCAT(DEBUG_MASK!D188:D195),"")</f>
        <v/>
      </c>
      <c r="F196" s="37" t="str" cm="1">
        <f t="array" aca="1" ref="F196" ca="1">IF(D196=1,RIGHT(SUM(VALUE(MID(E196&amp;"1",ROW(INDIRECT("1:"&amp;LEN(E196&amp;"1"))),1))*10^(ROW(INDIRECT("1:"&amp;LEN(E196&amp;"1")))-1)),LEN(E196)),"")</f>
        <v/>
      </c>
      <c r="G196" s="37" t="str">
        <f t="shared" si="7"/>
        <v/>
      </c>
    </row>
    <row r="197" spans="2:7" x14ac:dyDescent="0.25">
      <c r="B197">
        <f>Table2[[#This Row],[DISABLE=1]]</f>
        <v>1</v>
      </c>
      <c r="C197">
        <f t="shared" si="6"/>
        <v>25</v>
      </c>
      <c r="D197" s="37">
        <f>IF(MOD(DEBUG_MASK!B197,8),0,1)</f>
        <v>0</v>
      </c>
      <c r="E197" s="37" t="str">
        <f>IF(D197=1,_xlfn.CONCAT(DEBUG_MASK!D189:D196),"")</f>
        <v/>
      </c>
      <c r="F197" s="37" t="str" cm="1">
        <f t="array" aca="1" ref="F197" ca="1">IF(D197=1,RIGHT(SUM(VALUE(MID(E197&amp;"1",ROW(INDIRECT("1:"&amp;LEN(E197&amp;"1"))),1))*10^(ROW(INDIRECT("1:"&amp;LEN(E197&amp;"1")))-1)),LEN(E197)),"")</f>
        <v/>
      </c>
      <c r="G197" s="37" t="str">
        <f t="shared" si="7"/>
        <v/>
      </c>
    </row>
    <row r="198" spans="2:7" x14ac:dyDescent="0.25">
      <c r="B198">
        <f>Table2[[#This Row],[DISABLE=1]]</f>
        <v>1</v>
      </c>
      <c r="C198">
        <f t="shared" si="6"/>
        <v>25</v>
      </c>
      <c r="D198" s="37">
        <f>IF(MOD(DEBUG_MASK!B198,8),0,1)</f>
        <v>0</v>
      </c>
      <c r="E198" s="37" t="str">
        <f>IF(D198=1,_xlfn.CONCAT(DEBUG_MASK!D190:D197),"")</f>
        <v/>
      </c>
      <c r="F198" s="37" t="str" cm="1">
        <f t="array" aca="1" ref="F198" ca="1">IF(D198=1,RIGHT(SUM(VALUE(MID(E198&amp;"1",ROW(INDIRECT("1:"&amp;LEN(E198&amp;"1"))),1))*10^(ROW(INDIRECT("1:"&amp;LEN(E198&amp;"1")))-1)),LEN(E198)),"")</f>
        <v/>
      </c>
      <c r="G198" s="37" t="str">
        <f t="shared" si="7"/>
        <v/>
      </c>
    </row>
    <row r="199" spans="2:7" x14ac:dyDescent="0.25">
      <c r="B199">
        <f>Table2[[#This Row],[DISABLE=1]]</f>
        <v>1</v>
      </c>
      <c r="C199">
        <f t="shared" si="6"/>
        <v>25</v>
      </c>
      <c r="D199" s="37">
        <f>IF(MOD(DEBUG_MASK!B199,8),0,1)</f>
        <v>0</v>
      </c>
      <c r="E199" s="37" t="str">
        <f>IF(D199=1,_xlfn.CONCAT(DEBUG_MASK!D191:D198),"")</f>
        <v/>
      </c>
      <c r="F199" s="37" t="str" cm="1">
        <f t="array" aca="1" ref="F199" ca="1">IF(D199=1,RIGHT(SUM(VALUE(MID(E199&amp;"1",ROW(INDIRECT("1:"&amp;LEN(E199&amp;"1"))),1))*10^(ROW(INDIRECT("1:"&amp;LEN(E199&amp;"1")))-1)),LEN(E199)),"")</f>
        <v/>
      </c>
      <c r="G199" s="37" t="str">
        <f t="shared" si="7"/>
        <v/>
      </c>
    </row>
    <row r="200" spans="2:7" x14ac:dyDescent="0.25">
      <c r="B200">
        <f>Table2[[#This Row],[DISABLE=1]]</f>
        <v>1</v>
      </c>
      <c r="C200">
        <f t="shared" si="6"/>
        <v>25</v>
      </c>
      <c r="D200" s="37">
        <f>IF(MOD(DEBUG_MASK!B200,8),0,1)</f>
        <v>0</v>
      </c>
      <c r="E200" s="37" t="str">
        <f>IF(D200=1,_xlfn.CONCAT(DEBUG_MASK!D192:D199),"")</f>
        <v/>
      </c>
      <c r="F200" s="37" t="str" cm="1">
        <f t="array" aca="1" ref="F200" ca="1">IF(D200=1,RIGHT(SUM(VALUE(MID(E200&amp;"1",ROW(INDIRECT("1:"&amp;LEN(E200&amp;"1"))),1))*10^(ROW(INDIRECT("1:"&amp;LEN(E200&amp;"1")))-1)),LEN(E200)),"")</f>
        <v/>
      </c>
      <c r="G200" s="37" t="str">
        <f t="shared" si="7"/>
        <v/>
      </c>
    </row>
    <row r="201" spans="2:7" x14ac:dyDescent="0.25">
      <c r="B201">
        <f>Table2[[#This Row],[DISABLE=1]]</f>
        <v>1</v>
      </c>
      <c r="C201">
        <f t="shared" si="6"/>
        <v>25</v>
      </c>
      <c r="D201" s="37">
        <f>IF(MOD(DEBUG_MASK!B201,8),0,1)</f>
        <v>0</v>
      </c>
      <c r="E201" s="37" t="str">
        <f>IF(D201=1,_xlfn.CONCAT(DEBUG_MASK!D193:D200),"")</f>
        <v/>
      </c>
      <c r="F201" s="37" t="str" cm="1">
        <f t="array" aca="1" ref="F201" ca="1">IF(D201=1,RIGHT(SUM(VALUE(MID(E201&amp;"1",ROW(INDIRECT("1:"&amp;LEN(E201&amp;"1"))),1))*10^(ROW(INDIRECT("1:"&amp;LEN(E201&amp;"1")))-1)),LEN(E201)),"")</f>
        <v/>
      </c>
      <c r="G201" s="37" t="str">
        <f t="shared" si="7"/>
        <v/>
      </c>
    </row>
    <row r="202" spans="2:7" x14ac:dyDescent="0.25">
      <c r="B202">
        <f>Table2[[#This Row],[DISABLE=1]]</f>
        <v>1</v>
      </c>
      <c r="C202">
        <f t="shared" si="6"/>
        <v>25</v>
      </c>
      <c r="D202" s="37">
        <f>IF(MOD(DEBUG_MASK!B202,8),0,1)</f>
        <v>0</v>
      </c>
      <c r="E202" s="37" t="str">
        <f>IF(D202=1,_xlfn.CONCAT(DEBUG_MASK!D194:D201),"")</f>
        <v/>
      </c>
      <c r="F202" s="37" t="str" cm="1">
        <f t="array" aca="1" ref="F202" ca="1">IF(D202=1,RIGHT(SUM(VALUE(MID(E202&amp;"1",ROW(INDIRECT("1:"&amp;LEN(E202&amp;"1"))),1))*10^(ROW(INDIRECT("1:"&amp;LEN(E202&amp;"1")))-1)),LEN(E202)),"")</f>
        <v/>
      </c>
      <c r="G202" s="37" t="str">
        <f t="shared" si="7"/>
        <v/>
      </c>
    </row>
    <row r="203" spans="2:7" x14ac:dyDescent="0.25">
      <c r="B203">
        <f>Table2[[#This Row],[DISABLE=1]]</f>
        <v>1</v>
      </c>
      <c r="C203">
        <f t="shared" si="6"/>
        <v>26</v>
      </c>
      <c r="D203" s="37">
        <f>IF(MOD(DEBUG_MASK!B203,8),0,1)</f>
        <v>1</v>
      </c>
      <c r="E203" s="37" t="str">
        <f>IF(D203=1,_xlfn.CONCAT(DEBUG_MASK!D195:D202),"")</f>
        <v>11111111</v>
      </c>
      <c r="F203" s="37" t="str" cm="1">
        <f t="array" aca="1" ref="F203" ca="1">IF(D203=1,RIGHT(SUM(VALUE(MID(E203&amp;"1",ROW(INDIRECT("1:"&amp;LEN(E203&amp;"1"))),1))*10^(ROW(INDIRECT("1:"&amp;LEN(E203&amp;"1")))-1)),LEN(E203)),"")</f>
        <v>11111111</v>
      </c>
      <c r="G203" s="37" t="str">
        <f t="shared" ca="1" si="7"/>
        <v>FF</v>
      </c>
    </row>
    <row r="204" spans="2:7" x14ac:dyDescent="0.25">
      <c r="B204">
        <f>Table2[[#This Row],[DISABLE=1]]</f>
        <v>0</v>
      </c>
      <c r="C204">
        <f t="shared" si="6"/>
        <v>26</v>
      </c>
      <c r="D204" s="37">
        <f>IF(MOD(DEBUG_MASK!B204,8),0,1)</f>
        <v>0</v>
      </c>
      <c r="E204" s="37" t="str">
        <f>IF(D204=1,_xlfn.CONCAT(DEBUG_MASK!D196:D203),"")</f>
        <v/>
      </c>
      <c r="F204" s="37" t="str" cm="1">
        <f t="array" aca="1" ref="F204" ca="1">IF(D204=1,RIGHT(SUM(VALUE(MID(E204&amp;"1",ROW(INDIRECT("1:"&amp;LEN(E204&amp;"1"))),1))*10^(ROW(INDIRECT("1:"&amp;LEN(E204&amp;"1")))-1)),LEN(E204)),"")</f>
        <v/>
      </c>
      <c r="G204" s="37" t="str">
        <f t="shared" si="7"/>
        <v/>
      </c>
    </row>
    <row r="205" spans="2:7" x14ac:dyDescent="0.25">
      <c r="B205">
        <f>Table2[[#This Row],[DISABLE=1]]</f>
        <v>1</v>
      </c>
      <c r="C205">
        <f t="shared" si="6"/>
        <v>26</v>
      </c>
      <c r="D205" s="37">
        <f>IF(MOD(DEBUG_MASK!B205,8),0,1)</f>
        <v>0</v>
      </c>
      <c r="E205" s="37" t="str">
        <f>IF(D205=1,_xlfn.CONCAT(DEBUG_MASK!D197:D204),"")</f>
        <v/>
      </c>
      <c r="F205" s="37" t="str" cm="1">
        <f t="array" aca="1" ref="F205" ca="1">IF(D205=1,RIGHT(SUM(VALUE(MID(E205&amp;"1",ROW(INDIRECT("1:"&amp;LEN(E205&amp;"1"))),1))*10^(ROW(INDIRECT("1:"&amp;LEN(E205&amp;"1")))-1)),LEN(E205)),"")</f>
        <v/>
      </c>
      <c r="G205" s="37" t="str">
        <f t="shared" si="7"/>
        <v/>
      </c>
    </row>
    <row r="206" spans="2:7" x14ac:dyDescent="0.25">
      <c r="B206">
        <f>Table2[[#This Row],[DISABLE=1]]</f>
        <v>1</v>
      </c>
      <c r="C206">
        <f t="shared" si="6"/>
        <v>26</v>
      </c>
      <c r="D206" s="37">
        <f>IF(MOD(DEBUG_MASK!B206,8),0,1)</f>
        <v>0</v>
      </c>
      <c r="E206" s="37" t="str">
        <f>IF(D206=1,_xlfn.CONCAT(DEBUG_MASK!D198:D205),"")</f>
        <v/>
      </c>
      <c r="F206" s="37" t="str" cm="1">
        <f t="array" aca="1" ref="F206" ca="1">IF(D206=1,RIGHT(SUM(VALUE(MID(E206&amp;"1",ROW(INDIRECT("1:"&amp;LEN(E206&amp;"1"))),1))*10^(ROW(INDIRECT("1:"&amp;LEN(E206&amp;"1")))-1)),LEN(E206)),"")</f>
        <v/>
      </c>
      <c r="G206" s="37" t="str">
        <f t="shared" si="7"/>
        <v/>
      </c>
    </row>
    <row r="207" spans="2:7" x14ac:dyDescent="0.25">
      <c r="B207">
        <f>Table2[[#This Row],[DISABLE=1]]</f>
        <v>1</v>
      </c>
      <c r="C207">
        <f t="shared" si="6"/>
        <v>26</v>
      </c>
      <c r="D207" s="37">
        <f>IF(MOD(DEBUG_MASK!B207,8),0,1)</f>
        <v>0</v>
      </c>
      <c r="E207" s="37" t="str">
        <f>IF(D207=1,_xlfn.CONCAT(DEBUG_MASK!D199:D206),"")</f>
        <v/>
      </c>
      <c r="F207" s="37" t="str" cm="1">
        <f t="array" aca="1" ref="F207" ca="1">IF(D207=1,RIGHT(SUM(VALUE(MID(E207&amp;"1",ROW(INDIRECT("1:"&amp;LEN(E207&amp;"1"))),1))*10^(ROW(INDIRECT("1:"&amp;LEN(E207&amp;"1")))-1)),LEN(E207)),"")</f>
        <v/>
      </c>
      <c r="G207" s="37" t="str">
        <f t="shared" si="7"/>
        <v/>
      </c>
    </row>
    <row r="208" spans="2:7" x14ac:dyDescent="0.25">
      <c r="B208">
        <f>Table2[[#This Row],[DISABLE=1]]</f>
        <v>1</v>
      </c>
      <c r="C208">
        <f t="shared" si="6"/>
        <v>26</v>
      </c>
      <c r="D208" s="37">
        <f>IF(MOD(DEBUG_MASK!B208,8),0,1)</f>
        <v>0</v>
      </c>
      <c r="E208" s="37" t="str">
        <f>IF(D208=1,_xlfn.CONCAT(DEBUG_MASK!D200:D207),"")</f>
        <v/>
      </c>
      <c r="F208" s="37" t="str" cm="1">
        <f t="array" aca="1" ref="F208" ca="1">IF(D208=1,RIGHT(SUM(VALUE(MID(E208&amp;"1",ROW(INDIRECT("1:"&amp;LEN(E208&amp;"1"))),1))*10^(ROW(INDIRECT("1:"&amp;LEN(E208&amp;"1")))-1)),LEN(E208)),"")</f>
        <v/>
      </c>
      <c r="G208" s="37" t="str">
        <f t="shared" si="7"/>
        <v/>
      </c>
    </row>
    <row r="209" spans="2:7" x14ac:dyDescent="0.25">
      <c r="B209">
        <f>Table2[[#This Row],[DISABLE=1]]</f>
        <v>1</v>
      </c>
      <c r="C209">
        <f t="shared" si="6"/>
        <v>26</v>
      </c>
      <c r="D209" s="37">
        <f>IF(MOD(DEBUG_MASK!B209,8),0,1)</f>
        <v>0</v>
      </c>
      <c r="E209" s="37" t="str">
        <f>IF(D209=1,_xlfn.CONCAT(DEBUG_MASK!D201:D208),"")</f>
        <v/>
      </c>
      <c r="F209" s="37" t="str" cm="1">
        <f t="array" aca="1" ref="F209" ca="1">IF(D209=1,RIGHT(SUM(VALUE(MID(E209&amp;"1",ROW(INDIRECT("1:"&amp;LEN(E209&amp;"1"))),1))*10^(ROW(INDIRECT("1:"&amp;LEN(E209&amp;"1")))-1)),LEN(E209)),"")</f>
        <v/>
      </c>
      <c r="G209" s="37" t="str">
        <f t="shared" si="7"/>
        <v/>
      </c>
    </row>
    <row r="210" spans="2:7" x14ac:dyDescent="0.25">
      <c r="B210">
        <f>Table2[[#This Row],[DISABLE=1]]</f>
        <v>1</v>
      </c>
      <c r="C210">
        <f t="shared" si="6"/>
        <v>26</v>
      </c>
      <c r="D210" s="37">
        <f>IF(MOD(DEBUG_MASK!B210,8),0,1)</f>
        <v>0</v>
      </c>
      <c r="E210" s="37" t="str">
        <f>IF(D210=1,_xlfn.CONCAT(DEBUG_MASK!D202:D209),"")</f>
        <v/>
      </c>
      <c r="F210" s="37" t="str" cm="1">
        <f t="array" aca="1" ref="F210" ca="1">IF(D210=1,RIGHT(SUM(VALUE(MID(E210&amp;"1",ROW(INDIRECT("1:"&amp;LEN(E210&amp;"1"))),1))*10^(ROW(INDIRECT("1:"&amp;LEN(E210&amp;"1")))-1)),LEN(E210)),"")</f>
        <v/>
      </c>
      <c r="G210" s="37" t="str">
        <f t="shared" si="7"/>
        <v/>
      </c>
    </row>
    <row r="211" spans="2:7" x14ac:dyDescent="0.25">
      <c r="B211">
        <f>Table2[[#This Row],[DISABLE=1]]</f>
        <v>1</v>
      </c>
      <c r="C211">
        <f t="shared" si="6"/>
        <v>27</v>
      </c>
      <c r="D211" s="37">
        <f>IF(MOD(DEBUG_MASK!B211,8),0,1)</f>
        <v>1</v>
      </c>
      <c r="E211" s="37" t="str">
        <f>IF(D211=1,_xlfn.CONCAT(DEBUG_MASK!D203:D210),"")</f>
        <v>10111111</v>
      </c>
      <c r="F211" s="37" t="str" cm="1">
        <f t="array" aca="1" ref="F211" ca="1">IF(D211=1,RIGHT(SUM(VALUE(MID(E211&amp;"1",ROW(INDIRECT("1:"&amp;LEN(E211&amp;"1"))),1))*10^(ROW(INDIRECT("1:"&amp;LEN(E211&amp;"1")))-1)),LEN(E211)),"")</f>
        <v>11111101</v>
      </c>
      <c r="G211" s="37" t="str">
        <f t="shared" ca="1" si="7"/>
        <v>FD</v>
      </c>
    </row>
    <row r="212" spans="2:7" x14ac:dyDescent="0.25">
      <c r="B212">
        <f>Table2[[#This Row],[DISABLE=1]]</f>
        <v>1</v>
      </c>
      <c r="C212">
        <f t="shared" si="6"/>
        <v>27</v>
      </c>
      <c r="D212" s="37">
        <f>IF(MOD(DEBUG_MASK!B212,8),0,1)</f>
        <v>0</v>
      </c>
      <c r="E212" s="37" t="str">
        <f>IF(D212=1,_xlfn.CONCAT(DEBUG_MASK!D204:D211),"")</f>
        <v/>
      </c>
      <c r="F212" s="37" t="str" cm="1">
        <f t="array" aca="1" ref="F212" ca="1">IF(D212=1,RIGHT(SUM(VALUE(MID(E212&amp;"1",ROW(INDIRECT("1:"&amp;LEN(E212&amp;"1"))),1))*10^(ROW(INDIRECT("1:"&amp;LEN(E212&amp;"1")))-1)),LEN(E212)),"")</f>
        <v/>
      </c>
      <c r="G212" s="37" t="str">
        <f t="shared" si="7"/>
        <v/>
      </c>
    </row>
    <row r="213" spans="2:7" x14ac:dyDescent="0.25">
      <c r="B213">
        <f>Table2[[#This Row],[DISABLE=1]]</f>
        <v>1</v>
      </c>
      <c r="C213">
        <f t="shared" si="6"/>
        <v>27</v>
      </c>
      <c r="D213" s="37">
        <f>IF(MOD(DEBUG_MASK!B213,8),0,1)</f>
        <v>0</v>
      </c>
      <c r="E213" s="37" t="str">
        <f>IF(D213=1,_xlfn.CONCAT(DEBUG_MASK!D205:D212),"")</f>
        <v/>
      </c>
      <c r="F213" s="37" t="str" cm="1">
        <f t="array" aca="1" ref="F213" ca="1">IF(D213=1,RIGHT(SUM(VALUE(MID(E213&amp;"1",ROW(INDIRECT("1:"&amp;LEN(E213&amp;"1"))),1))*10^(ROW(INDIRECT("1:"&amp;LEN(E213&amp;"1")))-1)),LEN(E213)),"")</f>
        <v/>
      </c>
      <c r="G213" s="37" t="str">
        <f t="shared" si="7"/>
        <v/>
      </c>
    </row>
    <row r="214" spans="2:7" x14ac:dyDescent="0.25">
      <c r="B214">
        <f>Table2[[#This Row],[DISABLE=1]]</f>
        <v>0</v>
      </c>
      <c r="C214">
        <f t="shared" si="6"/>
        <v>27</v>
      </c>
      <c r="D214" s="37">
        <f>IF(MOD(DEBUG_MASK!B214,8),0,1)</f>
        <v>0</v>
      </c>
      <c r="E214" s="37" t="str">
        <f>IF(D214=1,_xlfn.CONCAT(DEBUG_MASK!D206:D213),"")</f>
        <v/>
      </c>
      <c r="F214" s="37" t="str" cm="1">
        <f t="array" aca="1" ref="F214" ca="1">IF(D214=1,RIGHT(SUM(VALUE(MID(E214&amp;"1",ROW(INDIRECT("1:"&amp;LEN(E214&amp;"1"))),1))*10^(ROW(INDIRECT("1:"&amp;LEN(E214&amp;"1")))-1)),LEN(E214)),"")</f>
        <v/>
      </c>
      <c r="G214" s="37" t="str">
        <f t="shared" si="7"/>
        <v/>
      </c>
    </row>
    <row r="215" spans="2:7" x14ac:dyDescent="0.25">
      <c r="B215">
        <f>Table2[[#This Row],[DISABLE=1]]</f>
        <v>1</v>
      </c>
      <c r="C215">
        <f t="shared" si="6"/>
        <v>27</v>
      </c>
      <c r="D215" s="37">
        <f>IF(MOD(DEBUG_MASK!B215,8),0,1)</f>
        <v>0</v>
      </c>
      <c r="E215" s="37" t="str">
        <f>IF(D215=1,_xlfn.CONCAT(DEBUG_MASK!D207:D214),"")</f>
        <v/>
      </c>
      <c r="F215" s="37" t="str" cm="1">
        <f t="array" aca="1" ref="F215" ca="1">IF(D215=1,RIGHT(SUM(VALUE(MID(E215&amp;"1",ROW(INDIRECT("1:"&amp;LEN(E215&amp;"1"))),1))*10^(ROW(INDIRECT("1:"&amp;LEN(E215&amp;"1")))-1)),LEN(E215)),"")</f>
        <v/>
      </c>
      <c r="G215" s="37" t="str">
        <f t="shared" si="7"/>
        <v/>
      </c>
    </row>
    <row r="216" spans="2:7" x14ac:dyDescent="0.25">
      <c r="B216">
        <f>Table2[[#This Row],[DISABLE=1]]</f>
        <v>1</v>
      </c>
      <c r="C216">
        <f t="shared" si="6"/>
        <v>27</v>
      </c>
      <c r="D216" s="37">
        <f>IF(MOD(DEBUG_MASK!B216,8),0,1)</f>
        <v>0</v>
      </c>
      <c r="E216" s="37" t="str">
        <f>IF(D216=1,_xlfn.CONCAT(DEBUG_MASK!D208:D215),"")</f>
        <v/>
      </c>
      <c r="F216" s="37" t="str" cm="1">
        <f t="array" aca="1" ref="F216" ca="1">IF(D216=1,RIGHT(SUM(VALUE(MID(E216&amp;"1",ROW(INDIRECT("1:"&amp;LEN(E216&amp;"1"))),1))*10^(ROW(INDIRECT("1:"&amp;LEN(E216&amp;"1")))-1)),LEN(E216)),"")</f>
        <v/>
      </c>
      <c r="G216" s="37" t="str">
        <f t="shared" si="7"/>
        <v/>
      </c>
    </row>
    <row r="217" spans="2:7" x14ac:dyDescent="0.25">
      <c r="B217">
        <f>Table2[[#This Row],[DISABLE=1]]</f>
        <v>1</v>
      </c>
      <c r="C217">
        <f t="shared" si="6"/>
        <v>27</v>
      </c>
      <c r="D217" s="37">
        <f>IF(MOD(DEBUG_MASK!B217,8),0,1)</f>
        <v>0</v>
      </c>
      <c r="E217" s="37" t="str">
        <f>IF(D217=1,_xlfn.CONCAT(DEBUG_MASK!D209:D216),"")</f>
        <v/>
      </c>
      <c r="F217" s="37" t="str" cm="1">
        <f t="array" aca="1" ref="F217" ca="1">IF(D217=1,RIGHT(SUM(VALUE(MID(E217&amp;"1",ROW(INDIRECT("1:"&amp;LEN(E217&amp;"1"))),1))*10^(ROW(INDIRECT("1:"&amp;LEN(E217&amp;"1")))-1)),LEN(E217)),"")</f>
        <v/>
      </c>
      <c r="G217" s="37" t="str">
        <f t="shared" si="7"/>
        <v/>
      </c>
    </row>
    <row r="218" spans="2:7" x14ac:dyDescent="0.25">
      <c r="B218">
        <f>Table2[[#This Row],[DISABLE=1]]</f>
        <v>1</v>
      </c>
      <c r="C218">
        <f t="shared" si="6"/>
        <v>27</v>
      </c>
      <c r="D218" s="37">
        <f>IF(MOD(DEBUG_MASK!B218,8),0,1)</f>
        <v>0</v>
      </c>
      <c r="E218" s="37" t="str">
        <f>IF(D218=1,_xlfn.CONCAT(DEBUG_MASK!D210:D217),"")</f>
        <v/>
      </c>
      <c r="F218" s="37" t="str" cm="1">
        <f t="array" aca="1" ref="F218" ca="1">IF(D218=1,RIGHT(SUM(VALUE(MID(E218&amp;"1",ROW(INDIRECT("1:"&amp;LEN(E218&amp;"1"))),1))*10^(ROW(INDIRECT("1:"&amp;LEN(E218&amp;"1")))-1)),LEN(E218)),"")</f>
        <v/>
      </c>
      <c r="G218" s="37" t="str">
        <f t="shared" si="7"/>
        <v/>
      </c>
    </row>
    <row r="219" spans="2:7" x14ac:dyDescent="0.25">
      <c r="B219">
        <f>Table2[[#This Row],[DISABLE=1]]</f>
        <v>1</v>
      </c>
      <c r="C219">
        <f t="shared" si="6"/>
        <v>28</v>
      </c>
      <c r="D219" s="37">
        <f>IF(MOD(DEBUG_MASK!B219,8),0,1)</f>
        <v>1</v>
      </c>
      <c r="E219" s="37" t="str">
        <f>IF(D219=1,_xlfn.CONCAT(DEBUG_MASK!D211:D218),"")</f>
        <v>11101111</v>
      </c>
      <c r="F219" s="37" t="str" cm="1">
        <f t="array" aca="1" ref="F219" ca="1">IF(D219=1,RIGHT(SUM(VALUE(MID(E219&amp;"1",ROW(INDIRECT("1:"&amp;LEN(E219&amp;"1"))),1))*10^(ROW(INDIRECT("1:"&amp;LEN(E219&amp;"1")))-1)),LEN(E219)),"")</f>
        <v>11110111</v>
      </c>
      <c r="G219" s="37" t="str">
        <f t="shared" ca="1" si="7"/>
        <v>F7</v>
      </c>
    </row>
    <row r="220" spans="2:7" x14ac:dyDescent="0.25">
      <c r="B220">
        <f>Table2[[#This Row],[DISABLE=1]]</f>
        <v>1</v>
      </c>
      <c r="C220">
        <f t="shared" si="6"/>
        <v>28</v>
      </c>
      <c r="D220" s="37">
        <f>IF(MOD(DEBUG_MASK!B220,8),0,1)</f>
        <v>0</v>
      </c>
      <c r="E220" s="37" t="str">
        <f>IF(D220=1,_xlfn.CONCAT(DEBUG_MASK!D212:D219),"")</f>
        <v/>
      </c>
      <c r="F220" s="37" t="str" cm="1">
        <f t="array" aca="1" ref="F220" ca="1">IF(D220=1,RIGHT(SUM(VALUE(MID(E220&amp;"1",ROW(INDIRECT("1:"&amp;LEN(E220&amp;"1"))),1))*10^(ROW(INDIRECT("1:"&amp;LEN(E220&amp;"1")))-1)),LEN(E220)),"")</f>
        <v/>
      </c>
      <c r="G220" s="37" t="str">
        <f t="shared" si="7"/>
        <v/>
      </c>
    </row>
    <row r="221" spans="2:7" x14ac:dyDescent="0.25">
      <c r="B221">
        <f>Table2[[#This Row],[DISABLE=1]]</f>
        <v>1</v>
      </c>
      <c r="C221">
        <f t="shared" si="6"/>
        <v>28</v>
      </c>
      <c r="D221" s="37">
        <f>IF(MOD(DEBUG_MASK!B221,8),0,1)</f>
        <v>0</v>
      </c>
      <c r="E221" s="37" t="str">
        <f>IF(D221=1,_xlfn.CONCAT(DEBUG_MASK!D213:D220),"")</f>
        <v/>
      </c>
      <c r="F221" s="37" t="str" cm="1">
        <f t="array" aca="1" ref="F221" ca="1">IF(D221=1,RIGHT(SUM(VALUE(MID(E221&amp;"1",ROW(INDIRECT("1:"&amp;LEN(E221&amp;"1"))),1))*10^(ROW(INDIRECT("1:"&amp;LEN(E221&amp;"1")))-1)),LEN(E221)),"")</f>
        <v/>
      </c>
      <c r="G221" s="37" t="str">
        <f t="shared" si="7"/>
        <v/>
      </c>
    </row>
    <row r="222" spans="2:7" x14ac:dyDescent="0.25">
      <c r="B222">
        <f>Table2[[#This Row],[DISABLE=1]]</f>
        <v>1</v>
      </c>
      <c r="C222">
        <f t="shared" si="6"/>
        <v>28</v>
      </c>
      <c r="D222" s="37">
        <f>IF(MOD(DEBUG_MASK!B222,8),0,1)</f>
        <v>0</v>
      </c>
      <c r="E222" s="37" t="str">
        <f>IF(D222=1,_xlfn.CONCAT(DEBUG_MASK!D214:D221),"")</f>
        <v/>
      </c>
      <c r="F222" s="37" t="str" cm="1">
        <f t="array" aca="1" ref="F222" ca="1">IF(D222=1,RIGHT(SUM(VALUE(MID(E222&amp;"1",ROW(INDIRECT("1:"&amp;LEN(E222&amp;"1"))),1))*10^(ROW(INDIRECT("1:"&amp;LEN(E222&amp;"1")))-1)),LEN(E222)),"")</f>
        <v/>
      </c>
      <c r="G222" s="37" t="str">
        <f t="shared" si="7"/>
        <v/>
      </c>
    </row>
    <row r="223" spans="2:7" x14ac:dyDescent="0.25">
      <c r="B223">
        <f>Table2[[#This Row],[DISABLE=1]]</f>
        <v>1</v>
      </c>
      <c r="C223">
        <f t="shared" si="6"/>
        <v>28</v>
      </c>
      <c r="D223" s="37">
        <f>IF(MOD(DEBUG_MASK!B223,8),0,1)</f>
        <v>0</v>
      </c>
      <c r="E223" s="37" t="str">
        <f>IF(D223=1,_xlfn.CONCAT(DEBUG_MASK!D215:D222),"")</f>
        <v/>
      </c>
      <c r="F223" s="37" t="str" cm="1">
        <f t="array" aca="1" ref="F223" ca="1">IF(D223=1,RIGHT(SUM(VALUE(MID(E223&amp;"1",ROW(INDIRECT("1:"&amp;LEN(E223&amp;"1"))),1))*10^(ROW(INDIRECT("1:"&amp;LEN(E223&amp;"1")))-1)),LEN(E223)),"")</f>
        <v/>
      </c>
      <c r="G223" s="37" t="str">
        <f t="shared" si="7"/>
        <v/>
      </c>
    </row>
    <row r="224" spans="2:7" x14ac:dyDescent="0.25">
      <c r="B224">
        <f>Table2[[#This Row],[DISABLE=1]]</f>
        <v>1</v>
      </c>
      <c r="C224">
        <f t="shared" si="6"/>
        <v>28</v>
      </c>
      <c r="D224" s="37">
        <f>IF(MOD(DEBUG_MASK!B224,8),0,1)</f>
        <v>0</v>
      </c>
      <c r="E224" s="37" t="str">
        <f>IF(D224=1,_xlfn.CONCAT(DEBUG_MASK!D216:D223),"")</f>
        <v/>
      </c>
      <c r="F224" s="37" t="str" cm="1">
        <f t="array" aca="1" ref="F224" ca="1">IF(D224=1,RIGHT(SUM(VALUE(MID(E224&amp;"1",ROW(INDIRECT("1:"&amp;LEN(E224&amp;"1"))),1))*10^(ROW(INDIRECT("1:"&amp;LEN(E224&amp;"1")))-1)),LEN(E224)),"")</f>
        <v/>
      </c>
      <c r="G224" s="37" t="str">
        <f t="shared" si="7"/>
        <v/>
      </c>
    </row>
    <row r="225" spans="2:7" x14ac:dyDescent="0.25">
      <c r="B225">
        <f>Table2[[#This Row],[DISABLE=1]]</f>
        <v>1</v>
      </c>
      <c r="C225">
        <f t="shared" si="6"/>
        <v>28</v>
      </c>
      <c r="D225" s="37">
        <f>IF(MOD(DEBUG_MASK!B225,8),0,1)</f>
        <v>0</v>
      </c>
      <c r="E225" s="37" t="str">
        <f>IF(D225=1,_xlfn.CONCAT(DEBUG_MASK!D217:D224),"")</f>
        <v/>
      </c>
      <c r="F225" s="37" t="str" cm="1">
        <f t="array" aca="1" ref="F225" ca="1">IF(D225=1,RIGHT(SUM(VALUE(MID(E225&amp;"1",ROW(INDIRECT("1:"&amp;LEN(E225&amp;"1"))),1))*10^(ROW(INDIRECT("1:"&amp;LEN(E225&amp;"1")))-1)),LEN(E225)),"")</f>
        <v/>
      </c>
      <c r="G225" s="37" t="str">
        <f t="shared" si="7"/>
        <v/>
      </c>
    </row>
    <row r="226" spans="2:7" x14ac:dyDescent="0.25">
      <c r="B226">
        <f>Table2[[#This Row],[DISABLE=1]]</f>
        <v>1</v>
      </c>
      <c r="C226">
        <f t="shared" si="6"/>
        <v>28</v>
      </c>
      <c r="D226" s="37">
        <f>IF(MOD(DEBUG_MASK!B226,8),0,1)</f>
        <v>0</v>
      </c>
      <c r="E226" s="37" t="str">
        <f>IF(D226=1,_xlfn.CONCAT(DEBUG_MASK!D218:D225),"")</f>
        <v/>
      </c>
      <c r="F226" s="37" t="str" cm="1">
        <f t="array" aca="1" ref="F226" ca="1">IF(D226=1,RIGHT(SUM(VALUE(MID(E226&amp;"1",ROW(INDIRECT("1:"&amp;LEN(E226&amp;"1"))),1))*10^(ROW(INDIRECT("1:"&amp;LEN(E226&amp;"1")))-1)),LEN(E226)),"")</f>
        <v/>
      </c>
      <c r="G226" s="37" t="str">
        <f t="shared" si="7"/>
        <v/>
      </c>
    </row>
    <row r="227" spans="2:7" x14ac:dyDescent="0.25">
      <c r="B227">
        <f>Table2[[#This Row],[DISABLE=1]]</f>
        <v>1</v>
      </c>
      <c r="C227">
        <f t="shared" si="6"/>
        <v>29</v>
      </c>
      <c r="D227" s="37">
        <f>IF(MOD(DEBUG_MASK!B227,8),0,1)</f>
        <v>1</v>
      </c>
      <c r="E227" s="37" t="str">
        <f>IF(D227=1,_xlfn.CONCAT(DEBUG_MASK!D219:D226),"")</f>
        <v>11111111</v>
      </c>
      <c r="F227" s="37" t="str" cm="1">
        <f t="array" aca="1" ref="F227" ca="1">IF(D227=1,RIGHT(SUM(VALUE(MID(E227&amp;"1",ROW(INDIRECT("1:"&amp;LEN(E227&amp;"1"))),1))*10^(ROW(INDIRECT("1:"&amp;LEN(E227&amp;"1")))-1)),LEN(E227)),"")</f>
        <v>11111111</v>
      </c>
      <c r="G227" s="37" t="str">
        <f t="shared" ca="1" si="7"/>
        <v>FF</v>
      </c>
    </row>
    <row r="228" spans="2:7" x14ac:dyDescent="0.25">
      <c r="B228">
        <f>Table2[[#This Row],[DISABLE=1]]</f>
        <v>1</v>
      </c>
      <c r="C228">
        <f t="shared" si="6"/>
        <v>29</v>
      </c>
      <c r="D228" s="37">
        <f>IF(MOD(DEBUG_MASK!B228,8),0,1)</f>
        <v>0</v>
      </c>
      <c r="E228" s="37" t="str">
        <f>IF(D228=1,_xlfn.CONCAT(DEBUG_MASK!D220:D227),"")</f>
        <v/>
      </c>
      <c r="F228" s="37" t="str" cm="1">
        <f t="array" aca="1" ref="F228" ca="1">IF(D228=1,RIGHT(SUM(VALUE(MID(E228&amp;"1",ROW(INDIRECT("1:"&amp;LEN(E228&amp;"1"))),1))*10^(ROW(INDIRECT("1:"&amp;LEN(E228&amp;"1")))-1)),LEN(E228)),"")</f>
        <v/>
      </c>
      <c r="G228" s="37" t="str">
        <f t="shared" si="7"/>
        <v/>
      </c>
    </row>
    <row r="229" spans="2:7" x14ac:dyDescent="0.25">
      <c r="B229">
        <f>Table2[[#This Row],[DISABLE=1]]</f>
        <v>1</v>
      </c>
      <c r="C229">
        <f t="shared" si="6"/>
        <v>29</v>
      </c>
      <c r="D229" s="37">
        <f>IF(MOD(DEBUG_MASK!B229,8),0,1)</f>
        <v>0</v>
      </c>
      <c r="E229" s="37" t="str">
        <f>IF(D229=1,_xlfn.CONCAT(DEBUG_MASK!D221:D228),"")</f>
        <v/>
      </c>
      <c r="F229" s="37" t="str" cm="1">
        <f t="array" aca="1" ref="F229" ca="1">IF(D229=1,RIGHT(SUM(VALUE(MID(E229&amp;"1",ROW(INDIRECT("1:"&amp;LEN(E229&amp;"1"))),1))*10^(ROW(INDIRECT("1:"&amp;LEN(E229&amp;"1")))-1)),LEN(E229)),"")</f>
        <v/>
      </c>
      <c r="G229" s="37" t="str">
        <f t="shared" si="7"/>
        <v/>
      </c>
    </row>
    <row r="230" spans="2:7" x14ac:dyDescent="0.25">
      <c r="B230">
        <f>Table2[[#This Row],[DISABLE=1]]</f>
        <v>1</v>
      </c>
      <c r="C230">
        <f t="shared" si="6"/>
        <v>29</v>
      </c>
      <c r="D230" s="37">
        <f>IF(MOD(DEBUG_MASK!B230,8),0,1)</f>
        <v>0</v>
      </c>
      <c r="E230" s="37" t="str">
        <f>IF(D230=1,_xlfn.CONCAT(DEBUG_MASK!D222:D229),"")</f>
        <v/>
      </c>
      <c r="F230" s="37" t="str" cm="1">
        <f t="array" aca="1" ref="F230" ca="1">IF(D230=1,RIGHT(SUM(VALUE(MID(E230&amp;"1",ROW(INDIRECT("1:"&amp;LEN(E230&amp;"1"))),1))*10^(ROW(INDIRECT("1:"&amp;LEN(E230&amp;"1")))-1)),LEN(E230)),"")</f>
        <v/>
      </c>
      <c r="G230" s="37" t="str">
        <f t="shared" si="7"/>
        <v/>
      </c>
    </row>
    <row r="231" spans="2:7" x14ac:dyDescent="0.25">
      <c r="B231">
        <f>Table2[[#This Row],[DISABLE=1]]</f>
        <v>1</v>
      </c>
      <c r="C231">
        <f t="shared" si="6"/>
        <v>29</v>
      </c>
      <c r="D231" s="37">
        <f>IF(MOD(DEBUG_MASK!B231,8),0,1)</f>
        <v>0</v>
      </c>
      <c r="E231" s="37" t="str">
        <f>IF(D231=1,_xlfn.CONCAT(DEBUG_MASK!D223:D230),"")</f>
        <v/>
      </c>
      <c r="F231" s="37" t="str" cm="1">
        <f t="array" aca="1" ref="F231" ca="1">IF(D231=1,RIGHT(SUM(VALUE(MID(E231&amp;"1",ROW(INDIRECT("1:"&amp;LEN(E231&amp;"1"))),1))*10^(ROW(INDIRECT("1:"&amp;LEN(E231&amp;"1")))-1)),LEN(E231)),"")</f>
        <v/>
      </c>
      <c r="G231" s="37" t="str">
        <f t="shared" si="7"/>
        <v/>
      </c>
    </row>
    <row r="232" spans="2:7" x14ac:dyDescent="0.25">
      <c r="B232">
        <f>Table2[[#This Row],[DISABLE=1]]</f>
        <v>1</v>
      </c>
      <c r="C232">
        <f t="shared" si="6"/>
        <v>29</v>
      </c>
      <c r="D232" s="37">
        <f>IF(MOD(DEBUG_MASK!B232,8),0,1)</f>
        <v>0</v>
      </c>
      <c r="E232" s="37" t="str">
        <f>IF(D232=1,_xlfn.CONCAT(DEBUG_MASK!D224:D231),"")</f>
        <v/>
      </c>
      <c r="F232" s="37" t="str" cm="1">
        <f t="array" aca="1" ref="F232" ca="1">IF(D232=1,RIGHT(SUM(VALUE(MID(E232&amp;"1",ROW(INDIRECT("1:"&amp;LEN(E232&amp;"1"))),1))*10^(ROW(INDIRECT("1:"&amp;LEN(E232&amp;"1")))-1)),LEN(E232)),"")</f>
        <v/>
      </c>
      <c r="G232" s="37" t="str">
        <f t="shared" si="7"/>
        <v/>
      </c>
    </row>
    <row r="233" spans="2:7" x14ac:dyDescent="0.25">
      <c r="B233">
        <f>Table2[[#This Row],[DISABLE=1]]</f>
        <v>1</v>
      </c>
      <c r="C233">
        <f t="shared" si="6"/>
        <v>29</v>
      </c>
      <c r="D233" s="37">
        <f>IF(MOD(DEBUG_MASK!B233,8),0,1)</f>
        <v>0</v>
      </c>
      <c r="E233" s="37" t="str">
        <f>IF(D233=1,_xlfn.CONCAT(DEBUG_MASK!D225:D232),"")</f>
        <v/>
      </c>
      <c r="F233" s="37" t="str" cm="1">
        <f t="array" aca="1" ref="F233" ca="1">IF(D233=1,RIGHT(SUM(VALUE(MID(E233&amp;"1",ROW(INDIRECT("1:"&amp;LEN(E233&amp;"1"))),1))*10^(ROW(INDIRECT("1:"&amp;LEN(E233&amp;"1")))-1)),LEN(E233)),"")</f>
        <v/>
      </c>
      <c r="G233" s="37" t="str">
        <f t="shared" si="7"/>
        <v/>
      </c>
    </row>
    <row r="234" spans="2:7" x14ac:dyDescent="0.25">
      <c r="B234">
        <f>Table2[[#This Row],[DISABLE=1]]</f>
        <v>1</v>
      </c>
      <c r="C234">
        <f t="shared" si="6"/>
        <v>29</v>
      </c>
      <c r="D234" s="37">
        <f>IF(MOD(DEBUG_MASK!B234,8),0,1)</f>
        <v>0</v>
      </c>
      <c r="E234" s="37" t="str">
        <f>IF(D234=1,_xlfn.CONCAT(DEBUG_MASK!D226:D233),"")</f>
        <v/>
      </c>
      <c r="F234" s="37" t="str" cm="1">
        <f t="array" aca="1" ref="F234" ca="1">IF(D234=1,RIGHT(SUM(VALUE(MID(E234&amp;"1",ROW(INDIRECT("1:"&amp;LEN(E234&amp;"1"))),1))*10^(ROW(INDIRECT("1:"&amp;LEN(E234&amp;"1")))-1)),LEN(E234)),"")</f>
        <v/>
      </c>
      <c r="G234" s="37" t="str">
        <f t="shared" si="7"/>
        <v/>
      </c>
    </row>
    <row r="235" spans="2:7" x14ac:dyDescent="0.25">
      <c r="B235">
        <f>Table2[[#This Row],[DISABLE=1]]</f>
        <v>1</v>
      </c>
      <c r="C235">
        <f t="shared" si="6"/>
        <v>30</v>
      </c>
      <c r="D235" s="37">
        <f>IF(MOD(DEBUG_MASK!B235,8),0,1)</f>
        <v>1</v>
      </c>
      <c r="E235" s="37" t="str">
        <f>IF(D235=1,_xlfn.CONCAT(DEBUG_MASK!D227:D234),"")</f>
        <v>11111111</v>
      </c>
      <c r="F235" s="37" t="str" cm="1">
        <f t="array" aca="1" ref="F235" ca="1">IF(D235=1,RIGHT(SUM(VALUE(MID(E235&amp;"1",ROW(INDIRECT("1:"&amp;LEN(E235&amp;"1"))),1))*10^(ROW(INDIRECT("1:"&amp;LEN(E235&amp;"1")))-1)),LEN(E235)),"")</f>
        <v>11111111</v>
      </c>
      <c r="G235" s="37" t="str">
        <f t="shared" ca="1" si="7"/>
        <v>FF</v>
      </c>
    </row>
    <row r="236" spans="2:7" x14ac:dyDescent="0.25">
      <c r="B236">
        <f>Table2[[#This Row],[DISABLE=1]]</f>
        <v>1</v>
      </c>
      <c r="C236">
        <f t="shared" si="6"/>
        <v>30</v>
      </c>
      <c r="D236" s="37">
        <f>IF(MOD(DEBUG_MASK!B236,8),0,1)</f>
        <v>0</v>
      </c>
      <c r="E236" s="37" t="str">
        <f>IF(D236=1,_xlfn.CONCAT(DEBUG_MASK!D228:D235),"")</f>
        <v/>
      </c>
      <c r="F236" s="37" t="str" cm="1">
        <f t="array" aca="1" ref="F236" ca="1">IF(D236=1,RIGHT(SUM(VALUE(MID(E236&amp;"1",ROW(INDIRECT("1:"&amp;LEN(E236&amp;"1"))),1))*10^(ROW(INDIRECT("1:"&amp;LEN(E236&amp;"1")))-1)),LEN(E236)),"")</f>
        <v/>
      </c>
      <c r="G236" s="37" t="str">
        <f t="shared" si="7"/>
        <v/>
      </c>
    </row>
    <row r="237" spans="2:7" x14ac:dyDescent="0.25">
      <c r="B237">
        <f>Table2[[#This Row],[DISABLE=1]]</f>
        <v>1</v>
      </c>
      <c r="C237">
        <f t="shared" si="6"/>
        <v>30</v>
      </c>
      <c r="D237" s="37">
        <f>IF(MOD(DEBUG_MASK!B237,8),0,1)</f>
        <v>0</v>
      </c>
      <c r="E237" s="37" t="str">
        <f>IF(D237=1,_xlfn.CONCAT(DEBUG_MASK!D229:D236),"")</f>
        <v/>
      </c>
      <c r="F237" s="37" t="str" cm="1">
        <f t="array" aca="1" ref="F237" ca="1">IF(D237=1,RIGHT(SUM(VALUE(MID(E237&amp;"1",ROW(INDIRECT("1:"&amp;LEN(E237&amp;"1"))),1))*10^(ROW(INDIRECT("1:"&amp;LEN(E237&amp;"1")))-1)),LEN(E237)),"")</f>
        <v/>
      </c>
      <c r="G237" s="37" t="str">
        <f t="shared" si="7"/>
        <v/>
      </c>
    </row>
    <row r="238" spans="2:7" x14ac:dyDescent="0.25">
      <c r="B238">
        <f>Table2[[#This Row],[DISABLE=1]]</f>
        <v>1</v>
      </c>
      <c r="C238">
        <f t="shared" si="6"/>
        <v>30</v>
      </c>
      <c r="D238" s="37">
        <f>IF(MOD(DEBUG_MASK!B238,8),0,1)</f>
        <v>0</v>
      </c>
      <c r="E238" s="37" t="str">
        <f>IF(D238=1,_xlfn.CONCAT(DEBUG_MASK!D230:D237),"")</f>
        <v/>
      </c>
      <c r="F238" s="37" t="str" cm="1">
        <f t="array" aca="1" ref="F238" ca="1">IF(D238=1,RIGHT(SUM(VALUE(MID(E238&amp;"1",ROW(INDIRECT("1:"&amp;LEN(E238&amp;"1"))),1))*10^(ROW(INDIRECT("1:"&amp;LEN(E238&amp;"1")))-1)),LEN(E238)),"")</f>
        <v/>
      </c>
      <c r="G238" s="37" t="str">
        <f t="shared" si="7"/>
        <v/>
      </c>
    </row>
    <row r="239" spans="2:7" x14ac:dyDescent="0.25">
      <c r="B239">
        <f>Table2[[#This Row],[DISABLE=1]]</f>
        <v>1</v>
      </c>
      <c r="C239">
        <f t="shared" si="6"/>
        <v>30</v>
      </c>
      <c r="D239" s="37">
        <f>IF(MOD(DEBUG_MASK!B239,8),0,1)</f>
        <v>0</v>
      </c>
      <c r="E239" s="37" t="str">
        <f>IF(D239=1,_xlfn.CONCAT(DEBUG_MASK!D231:D238),"")</f>
        <v/>
      </c>
      <c r="F239" s="37" t="str" cm="1">
        <f t="array" aca="1" ref="F239" ca="1">IF(D239=1,RIGHT(SUM(VALUE(MID(E239&amp;"1",ROW(INDIRECT("1:"&amp;LEN(E239&amp;"1"))),1))*10^(ROW(INDIRECT("1:"&amp;LEN(E239&amp;"1")))-1)),LEN(E239)),"")</f>
        <v/>
      </c>
      <c r="G239" s="37" t="str">
        <f t="shared" si="7"/>
        <v/>
      </c>
    </row>
    <row r="240" spans="2:7" x14ac:dyDescent="0.25">
      <c r="B240">
        <f>Table2[[#This Row],[DISABLE=1]]</f>
        <v>1</v>
      </c>
      <c r="C240">
        <f t="shared" si="6"/>
        <v>30</v>
      </c>
      <c r="D240" s="37">
        <f>IF(MOD(DEBUG_MASK!B240,8),0,1)</f>
        <v>0</v>
      </c>
      <c r="E240" s="37" t="str">
        <f>IF(D240=1,_xlfn.CONCAT(DEBUG_MASK!D232:D239),"")</f>
        <v/>
      </c>
      <c r="F240" s="37" t="str" cm="1">
        <f t="array" aca="1" ref="F240" ca="1">IF(D240=1,RIGHT(SUM(VALUE(MID(E240&amp;"1",ROW(INDIRECT("1:"&amp;LEN(E240&amp;"1"))),1))*10^(ROW(INDIRECT("1:"&amp;LEN(E240&amp;"1")))-1)),LEN(E240)),"")</f>
        <v/>
      </c>
      <c r="G240" s="37" t="str">
        <f t="shared" si="7"/>
        <v/>
      </c>
    </row>
    <row r="241" spans="2:7" x14ac:dyDescent="0.25">
      <c r="B241">
        <f>Table2[[#This Row],[DISABLE=1]]</f>
        <v>1</v>
      </c>
      <c r="C241">
        <f t="shared" si="6"/>
        <v>30</v>
      </c>
      <c r="D241" s="37">
        <f>IF(MOD(DEBUG_MASK!B241,8),0,1)</f>
        <v>0</v>
      </c>
      <c r="E241" s="37" t="str">
        <f>IF(D241=1,_xlfn.CONCAT(DEBUG_MASK!D233:D240),"")</f>
        <v/>
      </c>
      <c r="F241" s="37" t="str" cm="1">
        <f t="array" aca="1" ref="F241" ca="1">IF(D241=1,RIGHT(SUM(VALUE(MID(E241&amp;"1",ROW(INDIRECT("1:"&amp;LEN(E241&amp;"1"))),1))*10^(ROW(INDIRECT("1:"&amp;LEN(E241&amp;"1")))-1)),LEN(E241)),"")</f>
        <v/>
      </c>
      <c r="G241" s="37" t="str">
        <f t="shared" si="7"/>
        <v/>
      </c>
    </row>
    <row r="242" spans="2:7" x14ac:dyDescent="0.25">
      <c r="B242">
        <f>Table2[[#This Row],[DISABLE=1]]</f>
        <v>1</v>
      </c>
      <c r="C242">
        <f t="shared" si="6"/>
        <v>30</v>
      </c>
      <c r="D242" s="37">
        <f>IF(MOD(DEBUG_MASK!B242,8),0,1)</f>
        <v>0</v>
      </c>
      <c r="E242" s="37" t="str">
        <f>IF(D242=1,_xlfn.CONCAT(DEBUG_MASK!D234:D241),"")</f>
        <v/>
      </c>
      <c r="F242" s="37" t="str" cm="1">
        <f t="array" aca="1" ref="F242" ca="1">IF(D242=1,RIGHT(SUM(VALUE(MID(E242&amp;"1",ROW(INDIRECT("1:"&amp;LEN(E242&amp;"1"))),1))*10^(ROW(INDIRECT("1:"&amp;LEN(E242&amp;"1")))-1)),LEN(E242)),"")</f>
        <v/>
      </c>
      <c r="G242" s="37" t="str">
        <f t="shared" si="7"/>
        <v/>
      </c>
    </row>
    <row r="243" spans="2:7" x14ac:dyDescent="0.25">
      <c r="B243">
        <f>Table2[[#This Row],[DISABLE=1]]</f>
        <v>1</v>
      </c>
      <c r="C243">
        <f t="shared" si="6"/>
        <v>31</v>
      </c>
      <c r="D243" s="37">
        <f>IF(MOD(DEBUG_MASK!B243,8),0,1)</f>
        <v>1</v>
      </c>
      <c r="E243" s="37" t="str">
        <f>IF(D243=1,_xlfn.CONCAT(DEBUG_MASK!D235:D242),"")</f>
        <v>11111111</v>
      </c>
      <c r="F243" s="37" t="str" cm="1">
        <f t="array" aca="1" ref="F243" ca="1">IF(D243=1,RIGHT(SUM(VALUE(MID(E243&amp;"1",ROW(INDIRECT("1:"&amp;LEN(E243&amp;"1"))),1))*10^(ROW(INDIRECT("1:"&amp;LEN(E243&amp;"1")))-1)),LEN(E243)),"")</f>
        <v>11111111</v>
      </c>
      <c r="G243" s="37" t="str">
        <f t="shared" ca="1" si="7"/>
        <v>FF</v>
      </c>
    </row>
    <row r="244" spans="2:7" x14ac:dyDescent="0.25">
      <c r="B244">
        <f>Table2[[#This Row],[DISABLE=1]]</f>
        <v>1</v>
      </c>
      <c r="C244">
        <f t="shared" si="6"/>
        <v>31</v>
      </c>
      <c r="D244" s="37">
        <f>IF(MOD(DEBUG_MASK!B244,8),0,1)</f>
        <v>0</v>
      </c>
      <c r="E244" s="37" t="str">
        <f>IF(D244=1,_xlfn.CONCAT(DEBUG_MASK!D236:D243),"")</f>
        <v/>
      </c>
      <c r="F244" s="37" t="str" cm="1">
        <f t="array" aca="1" ref="F244" ca="1">IF(D244=1,RIGHT(SUM(VALUE(MID(E244&amp;"1",ROW(INDIRECT("1:"&amp;LEN(E244&amp;"1"))),1))*10^(ROW(INDIRECT("1:"&amp;LEN(E244&amp;"1")))-1)),LEN(E244)),"")</f>
        <v/>
      </c>
      <c r="G244" s="37" t="str">
        <f t="shared" si="7"/>
        <v/>
      </c>
    </row>
    <row r="245" spans="2:7" x14ac:dyDescent="0.25">
      <c r="B245">
        <f>Table2[[#This Row],[DISABLE=1]]</f>
        <v>1</v>
      </c>
      <c r="C245">
        <f t="shared" si="6"/>
        <v>31</v>
      </c>
      <c r="D245" s="37">
        <f>IF(MOD(DEBUG_MASK!B245,8),0,1)</f>
        <v>0</v>
      </c>
      <c r="E245" s="37" t="str">
        <f>IF(D245=1,_xlfn.CONCAT(DEBUG_MASK!D237:D244),"")</f>
        <v/>
      </c>
      <c r="F245" s="37" t="str" cm="1">
        <f t="array" aca="1" ref="F245" ca="1">IF(D245=1,RIGHT(SUM(VALUE(MID(E245&amp;"1",ROW(INDIRECT("1:"&amp;LEN(E245&amp;"1"))),1))*10^(ROW(INDIRECT("1:"&amp;LEN(E245&amp;"1")))-1)),LEN(E245)),"")</f>
        <v/>
      </c>
      <c r="G245" s="37" t="str">
        <f t="shared" si="7"/>
        <v/>
      </c>
    </row>
    <row r="246" spans="2:7" x14ac:dyDescent="0.25">
      <c r="B246">
        <f>Table2[[#This Row],[DISABLE=1]]</f>
        <v>1</v>
      </c>
      <c r="C246">
        <f t="shared" si="6"/>
        <v>31</v>
      </c>
      <c r="D246" s="37">
        <f>IF(MOD(DEBUG_MASK!B246,8),0,1)</f>
        <v>0</v>
      </c>
      <c r="E246" s="37" t="str">
        <f>IF(D246=1,_xlfn.CONCAT(DEBUG_MASK!D238:D245),"")</f>
        <v/>
      </c>
      <c r="F246" s="37" t="str" cm="1">
        <f t="array" aca="1" ref="F246" ca="1">IF(D246=1,RIGHT(SUM(VALUE(MID(E246&amp;"1",ROW(INDIRECT("1:"&amp;LEN(E246&amp;"1"))),1))*10^(ROW(INDIRECT("1:"&amp;LEN(E246&amp;"1")))-1)),LEN(E246)),"")</f>
        <v/>
      </c>
      <c r="G246" s="37" t="str">
        <f t="shared" si="7"/>
        <v/>
      </c>
    </row>
    <row r="247" spans="2:7" x14ac:dyDescent="0.25">
      <c r="B247">
        <f>Table2[[#This Row],[DISABLE=1]]</f>
        <v>1</v>
      </c>
      <c r="C247">
        <f t="shared" si="6"/>
        <v>31</v>
      </c>
      <c r="D247" s="37">
        <f>IF(MOD(DEBUG_MASK!B247,8),0,1)</f>
        <v>0</v>
      </c>
      <c r="E247" s="37" t="str">
        <f>IF(D247=1,_xlfn.CONCAT(DEBUG_MASK!D239:D246),"")</f>
        <v/>
      </c>
      <c r="F247" s="37" t="str" cm="1">
        <f t="array" aca="1" ref="F247" ca="1">IF(D247=1,RIGHT(SUM(VALUE(MID(E247&amp;"1",ROW(INDIRECT("1:"&amp;LEN(E247&amp;"1"))),1))*10^(ROW(INDIRECT("1:"&amp;LEN(E247&amp;"1")))-1)),LEN(E247)),"")</f>
        <v/>
      </c>
      <c r="G247" s="37" t="str">
        <f t="shared" si="7"/>
        <v/>
      </c>
    </row>
    <row r="248" spans="2:7" x14ac:dyDescent="0.25">
      <c r="B248">
        <f>Table2[[#This Row],[DISABLE=1]]</f>
        <v>1</v>
      </c>
      <c r="C248">
        <f t="shared" si="6"/>
        <v>31</v>
      </c>
      <c r="D248" s="37">
        <f>IF(MOD(DEBUG_MASK!B248,8),0,1)</f>
        <v>0</v>
      </c>
      <c r="E248" s="37" t="str">
        <f>IF(D248=1,_xlfn.CONCAT(DEBUG_MASK!D240:D247),"")</f>
        <v/>
      </c>
      <c r="F248" s="37" t="str" cm="1">
        <f t="array" aca="1" ref="F248" ca="1">IF(D248=1,RIGHT(SUM(VALUE(MID(E248&amp;"1",ROW(INDIRECT("1:"&amp;LEN(E248&amp;"1"))),1))*10^(ROW(INDIRECT("1:"&amp;LEN(E248&amp;"1")))-1)),LEN(E248)),"")</f>
        <v/>
      </c>
      <c r="G248" s="37" t="str">
        <f t="shared" si="7"/>
        <v/>
      </c>
    </row>
    <row r="249" spans="2:7" x14ac:dyDescent="0.25">
      <c r="B249">
        <f>Table2[[#This Row],[DISABLE=1]]</f>
        <v>1</v>
      </c>
      <c r="C249">
        <f t="shared" si="6"/>
        <v>31</v>
      </c>
      <c r="D249" s="37">
        <f>IF(MOD(DEBUG_MASK!B249,8),0,1)</f>
        <v>0</v>
      </c>
      <c r="E249" s="37" t="str">
        <f>IF(D249=1,_xlfn.CONCAT(DEBUG_MASK!D241:D248),"")</f>
        <v/>
      </c>
      <c r="F249" s="37" t="str" cm="1">
        <f t="array" aca="1" ref="F249" ca="1">IF(D249=1,RIGHT(SUM(VALUE(MID(E249&amp;"1",ROW(INDIRECT("1:"&amp;LEN(E249&amp;"1"))),1))*10^(ROW(INDIRECT("1:"&amp;LEN(E249&amp;"1")))-1)),LEN(E249)),"")</f>
        <v/>
      </c>
      <c r="G249" s="37" t="str">
        <f t="shared" si="7"/>
        <v/>
      </c>
    </row>
    <row r="250" spans="2:7" x14ac:dyDescent="0.25">
      <c r="B250">
        <f>Table2[[#This Row],[DISABLE=1]]</f>
        <v>1</v>
      </c>
      <c r="C250">
        <f t="shared" si="6"/>
        <v>31</v>
      </c>
      <c r="D250" s="37">
        <f>IF(MOD(DEBUG_MASK!B250,8),0,1)</f>
        <v>0</v>
      </c>
      <c r="E250" s="37" t="str">
        <f>IF(D250=1,_xlfn.CONCAT(DEBUG_MASK!D242:D249),"")</f>
        <v/>
      </c>
      <c r="F250" s="37" t="str" cm="1">
        <f t="array" aca="1" ref="F250" ca="1">IF(D250=1,RIGHT(SUM(VALUE(MID(E250&amp;"1",ROW(INDIRECT("1:"&amp;LEN(E250&amp;"1"))),1))*10^(ROW(INDIRECT("1:"&amp;LEN(E250&amp;"1")))-1)),LEN(E250)),"")</f>
        <v/>
      </c>
      <c r="G250" s="37" t="str">
        <f t="shared" si="7"/>
        <v/>
      </c>
    </row>
    <row r="251" spans="2:7" x14ac:dyDescent="0.25">
      <c r="B251">
        <f>Table2[[#This Row],[DISABLE=1]]</f>
        <v>1</v>
      </c>
      <c r="C251">
        <f t="shared" si="6"/>
        <v>32</v>
      </c>
      <c r="D251" s="37">
        <f>IF(MOD(DEBUG_MASK!B251,8),0,1)</f>
        <v>1</v>
      </c>
      <c r="E251" s="37" t="str">
        <f>IF(D251=1,_xlfn.CONCAT(DEBUG_MASK!D243:D250),"")</f>
        <v>11111111</v>
      </c>
      <c r="F251" s="37" t="str" cm="1">
        <f t="array" aca="1" ref="F251" ca="1">IF(D251=1,RIGHT(SUM(VALUE(MID(E251&amp;"1",ROW(INDIRECT("1:"&amp;LEN(E251&amp;"1"))),1))*10^(ROW(INDIRECT("1:"&amp;LEN(E251&amp;"1")))-1)),LEN(E251)),"")</f>
        <v>11111111</v>
      </c>
      <c r="G251" s="37" t="str">
        <f t="shared" ca="1" si="7"/>
        <v>FF</v>
      </c>
    </row>
    <row r="252" spans="2:7" x14ac:dyDescent="0.25">
      <c r="B252">
        <f>Table2[[#This Row],[DISABLE=1]]</f>
        <v>1</v>
      </c>
      <c r="C252">
        <f t="shared" si="6"/>
        <v>32</v>
      </c>
      <c r="D252" s="37">
        <f>IF(MOD(DEBUG_MASK!B252,8),0,1)</f>
        <v>0</v>
      </c>
      <c r="E252" s="37" t="str">
        <f>IF(D252=1,_xlfn.CONCAT(DEBUG_MASK!D244:D251),"")</f>
        <v/>
      </c>
      <c r="F252" s="37" t="str" cm="1">
        <f t="array" aca="1" ref="F252" ca="1">IF(D252=1,RIGHT(SUM(VALUE(MID(E252&amp;"1",ROW(INDIRECT("1:"&amp;LEN(E252&amp;"1"))),1))*10^(ROW(INDIRECT("1:"&amp;LEN(E252&amp;"1")))-1)),LEN(E252)),"")</f>
        <v/>
      </c>
      <c r="G252" s="37" t="str">
        <f t="shared" si="7"/>
        <v/>
      </c>
    </row>
    <row r="253" spans="2:7" x14ac:dyDescent="0.25">
      <c r="B253">
        <f>Table2[[#This Row],[DISABLE=1]]</f>
        <v>1</v>
      </c>
      <c r="C253">
        <f t="shared" si="6"/>
        <v>32</v>
      </c>
      <c r="D253" s="37">
        <f>IF(MOD(DEBUG_MASK!B253,8),0,1)</f>
        <v>0</v>
      </c>
      <c r="E253" s="37" t="str">
        <f>IF(D253=1,_xlfn.CONCAT(DEBUG_MASK!D245:D252),"")</f>
        <v/>
      </c>
      <c r="F253" s="37" t="str" cm="1">
        <f t="array" aca="1" ref="F253" ca="1">IF(D253=1,RIGHT(SUM(VALUE(MID(E253&amp;"1",ROW(INDIRECT("1:"&amp;LEN(E253&amp;"1"))),1))*10^(ROW(INDIRECT("1:"&amp;LEN(E253&amp;"1")))-1)),LEN(E253)),"")</f>
        <v/>
      </c>
      <c r="G253" s="37" t="str">
        <f t="shared" si="7"/>
        <v/>
      </c>
    </row>
    <row r="254" spans="2:7" x14ac:dyDescent="0.25">
      <c r="B254">
        <f>Table2[[#This Row],[DISABLE=1]]</f>
        <v>1</v>
      </c>
      <c r="C254">
        <f t="shared" si="6"/>
        <v>32</v>
      </c>
      <c r="D254" s="37">
        <f>IF(MOD(DEBUG_MASK!B254,8),0,1)</f>
        <v>0</v>
      </c>
      <c r="E254" s="37" t="str">
        <f>IF(D254=1,_xlfn.CONCAT(DEBUG_MASK!D246:D253),"")</f>
        <v/>
      </c>
      <c r="F254" s="37" t="str" cm="1">
        <f t="array" aca="1" ref="F254" ca="1">IF(D254=1,RIGHT(SUM(VALUE(MID(E254&amp;"1",ROW(INDIRECT("1:"&amp;LEN(E254&amp;"1"))),1))*10^(ROW(INDIRECT("1:"&amp;LEN(E254&amp;"1")))-1)),LEN(E254)),"")</f>
        <v/>
      </c>
      <c r="G254" s="37" t="str">
        <f t="shared" si="7"/>
        <v/>
      </c>
    </row>
    <row r="255" spans="2:7" x14ac:dyDescent="0.25">
      <c r="B255">
        <f>Table2[[#This Row],[DISABLE=1]]</f>
        <v>1</v>
      </c>
      <c r="C255">
        <f t="shared" si="6"/>
        <v>32</v>
      </c>
      <c r="D255" s="37">
        <f>IF(MOD(DEBUG_MASK!B255,8),0,1)</f>
        <v>0</v>
      </c>
      <c r="E255" s="37" t="str">
        <f>IF(D255=1,_xlfn.CONCAT(DEBUG_MASK!D247:D254),"")</f>
        <v/>
      </c>
      <c r="F255" s="37" t="str" cm="1">
        <f t="array" aca="1" ref="F255" ca="1">IF(D255=1,RIGHT(SUM(VALUE(MID(E255&amp;"1",ROW(INDIRECT("1:"&amp;LEN(E255&amp;"1"))),1))*10^(ROW(INDIRECT("1:"&amp;LEN(E255&amp;"1")))-1)),LEN(E255)),"")</f>
        <v/>
      </c>
      <c r="G255" s="37" t="str">
        <f t="shared" si="7"/>
        <v/>
      </c>
    </row>
    <row r="256" spans="2:7" x14ac:dyDescent="0.25">
      <c r="B256">
        <f>Table2[[#This Row],[DISABLE=1]]</f>
        <v>1</v>
      </c>
      <c r="C256">
        <f t="shared" si="6"/>
        <v>32</v>
      </c>
      <c r="D256" s="37">
        <f>IF(MOD(DEBUG_MASK!B256,8),0,1)</f>
        <v>0</v>
      </c>
      <c r="E256" s="37" t="str">
        <f>IF(D256=1,_xlfn.CONCAT(DEBUG_MASK!D248:D255),"")</f>
        <v/>
      </c>
      <c r="F256" s="37" t="str" cm="1">
        <f t="array" aca="1" ref="F256" ca="1">IF(D256=1,RIGHT(SUM(VALUE(MID(E256&amp;"1",ROW(INDIRECT("1:"&amp;LEN(E256&amp;"1"))),1))*10^(ROW(INDIRECT("1:"&amp;LEN(E256&amp;"1")))-1)),LEN(E256)),"")</f>
        <v/>
      </c>
      <c r="G256" s="37" t="str">
        <f t="shared" si="7"/>
        <v/>
      </c>
    </row>
    <row r="257" spans="2:7" x14ac:dyDescent="0.25">
      <c r="B257">
        <f>Table2[[#This Row],[DISABLE=1]]</f>
        <v>1</v>
      </c>
      <c r="C257">
        <f t="shared" si="6"/>
        <v>32</v>
      </c>
      <c r="D257" s="37">
        <f>IF(MOD(DEBUG_MASK!B257,8),0,1)</f>
        <v>0</v>
      </c>
      <c r="E257" s="37" t="str">
        <f>IF(D257=1,_xlfn.CONCAT(DEBUG_MASK!D249:D256),"")</f>
        <v/>
      </c>
      <c r="F257" s="37" t="str" cm="1">
        <f t="array" aca="1" ref="F257" ca="1">IF(D257=1,RIGHT(SUM(VALUE(MID(E257&amp;"1",ROW(INDIRECT("1:"&amp;LEN(E257&amp;"1"))),1))*10^(ROW(INDIRECT("1:"&amp;LEN(E257&amp;"1")))-1)),LEN(E257)),"")</f>
        <v/>
      </c>
      <c r="G257" s="37" t="str">
        <f t="shared" si="7"/>
        <v/>
      </c>
    </row>
    <row r="258" spans="2:7" x14ac:dyDescent="0.25">
      <c r="B258">
        <f>Table2[[#This Row],[DISABLE=1]]</f>
        <v>1</v>
      </c>
      <c r="C258">
        <f t="shared" si="6"/>
        <v>32</v>
      </c>
      <c r="D258" s="37">
        <f>IF(MOD(DEBUG_MASK!B258,8),0,1)</f>
        <v>0</v>
      </c>
      <c r="E258" s="37" t="str">
        <f>IF(D258=1,_xlfn.CONCAT(DEBUG_MASK!D250:D257),"")</f>
        <v/>
      </c>
      <c r="F258" s="37" t="str" cm="1">
        <f t="array" aca="1" ref="F258" ca="1">IF(D258=1,RIGHT(SUM(VALUE(MID(E258&amp;"1",ROW(INDIRECT("1:"&amp;LEN(E258&amp;"1"))),1))*10^(ROW(INDIRECT("1:"&amp;LEN(E258&amp;"1")))-1)),LEN(E258)),"")</f>
        <v/>
      </c>
      <c r="G258" s="37" t="str">
        <f t="shared" si="7"/>
        <v/>
      </c>
    </row>
    <row r="259" spans="2:7" x14ac:dyDescent="0.25">
      <c r="B259">
        <f>Table2[[#This Row],[DISABLE=1]]</f>
        <v>1</v>
      </c>
      <c r="C259">
        <f t="shared" ref="C259:C299" si="8">IF(D259=1,C258+1,C258)</f>
        <v>33</v>
      </c>
      <c r="D259" s="37">
        <f>IF(MOD(DEBUG_MASK!B259,8),0,1)</f>
        <v>1</v>
      </c>
      <c r="E259" s="37" t="str">
        <f>IF(D259=1,_xlfn.CONCAT(DEBUG_MASK!D251:D258),"")</f>
        <v>11111111</v>
      </c>
      <c r="F259" s="37" t="str" cm="1">
        <f t="array" aca="1" ref="F259" ca="1">IF(D259=1,RIGHT(SUM(VALUE(MID(E259&amp;"1",ROW(INDIRECT("1:"&amp;LEN(E259&amp;"1"))),1))*10^(ROW(INDIRECT("1:"&amp;LEN(E259&amp;"1")))-1)),LEN(E259)),"")</f>
        <v>11111111</v>
      </c>
      <c r="G259" s="37" t="str">
        <f t="shared" ref="G259:G299" ca="1" si="9">IF(D259=1,BIN2HEX(F259,2),"")</f>
        <v>FF</v>
      </c>
    </row>
    <row r="260" spans="2:7" x14ac:dyDescent="0.25">
      <c r="B260">
        <f>Table2[[#This Row],[DISABLE=1]]</f>
        <v>1</v>
      </c>
      <c r="C260">
        <f t="shared" si="8"/>
        <v>33</v>
      </c>
      <c r="D260" s="37">
        <f>IF(MOD(DEBUG_MASK!B260,8),0,1)</f>
        <v>0</v>
      </c>
      <c r="E260" s="37" t="str">
        <f>IF(D260=1,_xlfn.CONCAT(DEBUG_MASK!D252:D259),"")</f>
        <v/>
      </c>
      <c r="F260" s="37" t="str" cm="1">
        <f t="array" aca="1" ref="F260" ca="1">IF(D260=1,RIGHT(SUM(VALUE(MID(E260&amp;"1",ROW(INDIRECT("1:"&amp;LEN(E260&amp;"1"))),1))*10^(ROW(INDIRECT("1:"&amp;LEN(E260&amp;"1")))-1)),LEN(E260)),"")</f>
        <v/>
      </c>
      <c r="G260" s="37" t="str">
        <f t="shared" si="9"/>
        <v/>
      </c>
    </row>
    <row r="261" spans="2:7" x14ac:dyDescent="0.25">
      <c r="B261">
        <f>Table2[[#This Row],[DISABLE=1]]</f>
        <v>1</v>
      </c>
      <c r="C261">
        <f t="shared" si="8"/>
        <v>33</v>
      </c>
      <c r="D261" s="37">
        <f>IF(MOD(DEBUG_MASK!B261,8),0,1)</f>
        <v>0</v>
      </c>
      <c r="E261" s="37" t="str">
        <f>IF(D261=1,_xlfn.CONCAT(DEBUG_MASK!D253:D260),"")</f>
        <v/>
      </c>
      <c r="F261" s="37" t="str" cm="1">
        <f t="array" aca="1" ref="F261" ca="1">IF(D261=1,RIGHT(SUM(VALUE(MID(E261&amp;"1",ROW(INDIRECT("1:"&amp;LEN(E261&amp;"1"))),1))*10^(ROW(INDIRECT("1:"&amp;LEN(E261&amp;"1")))-1)),LEN(E261)),"")</f>
        <v/>
      </c>
      <c r="G261" s="37" t="str">
        <f t="shared" si="9"/>
        <v/>
      </c>
    </row>
    <row r="262" spans="2:7" x14ac:dyDescent="0.25">
      <c r="B262">
        <f>Table2[[#This Row],[DISABLE=1]]</f>
        <v>1</v>
      </c>
      <c r="C262">
        <f t="shared" si="8"/>
        <v>33</v>
      </c>
      <c r="D262" s="37">
        <f>IF(MOD(DEBUG_MASK!B262,8),0,1)</f>
        <v>0</v>
      </c>
      <c r="E262" s="37" t="str">
        <f>IF(D262=1,_xlfn.CONCAT(DEBUG_MASK!D254:D261),"")</f>
        <v/>
      </c>
      <c r="F262" s="37" t="str" cm="1">
        <f t="array" aca="1" ref="F262" ca="1">IF(D262=1,RIGHT(SUM(VALUE(MID(E262&amp;"1",ROW(INDIRECT("1:"&amp;LEN(E262&amp;"1"))),1))*10^(ROW(INDIRECT("1:"&amp;LEN(E262&amp;"1")))-1)),LEN(E262)),"")</f>
        <v/>
      </c>
      <c r="G262" s="37" t="str">
        <f t="shared" si="9"/>
        <v/>
      </c>
    </row>
    <row r="263" spans="2:7" x14ac:dyDescent="0.25">
      <c r="B263">
        <f>Table2[[#This Row],[DISABLE=1]]</f>
        <v>1</v>
      </c>
      <c r="C263">
        <f t="shared" si="8"/>
        <v>33</v>
      </c>
      <c r="D263" s="37">
        <f>IF(MOD(DEBUG_MASK!B263,8),0,1)</f>
        <v>0</v>
      </c>
      <c r="E263" s="37" t="str">
        <f>IF(D263=1,_xlfn.CONCAT(DEBUG_MASK!D255:D262),"")</f>
        <v/>
      </c>
      <c r="F263" s="37" t="str" cm="1">
        <f t="array" aca="1" ref="F263" ca="1">IF(D263=1,RIGHT(SUM(VALUE(MID(E263&amp;"1",ROW(INDIRECT("1:"&amp;LEN(E263&amp;"1"))),1))*10^(ROW(INDIRECT("1:"&amp;LEN(E263&amp;"1")))-1)),LEN(E263)),"")</f>
        <v/>
      </c>
      <c r="G263" s="37" t="str">
        <f t="shared" si="9"/>
        <v/>
      </c>
    </row>
    <row r="264" spans="2:7" x14ac:dyDescent="0.25">
      <c r="B264">
        <f>Table2[[#This Row],[DISABLE=1]]</f>
        <v>1</v>
      </c>
      <c r="C264">
        <f t="shared" si="8"/>
        <v>33</v>
      </c>
      <c r="D264" s="37">
        <f>IF(MOD(DEBUG_MASK!B264,8),0,1)</f>
        <v>0</v>
      </c>
      <c r="E264" s="37" t="str">
        <f>IF(D264=1,_xlfn.CONCAT(DEBUG_MASK!D256:D263),"")</f>
        <v/>
      </c>
      <c r="F264" s="37" t="str" cm="1">
        <f t="array" aca="1" ref="F264" ca="1">IF(D264=1,RIGHT(SUM(VALUE(MID(E264&amp;"1",ROW(INDIRECT("1:"&amp;LEN(E264&amp;"1"))),1))*10^(ROW(INDIRECT("1:"&amp;LEN(E264&amp;"1")))-1)),LEN(E264)),"")</f>
        <v/>
      </c>
      <c r="G264" s="37" t="str">
        <f t="shared" si="9"/>
        <v/>
      </c>
    </row>
    <row r="265" spans="2:7" x14ac:dyDescent="0.25">
      <c r="B265">
        <f>Table2[[#This Row],[DISABLE=1]]</f>
        <v>1</v>
      </c>
      <c r="C265">
        <f t="shared" si="8"/>
        <v>33</v>
      </c>
      <c r="D265" s="37">
        <f>IF(MOD(DEBUG_MASK!B265,8),0,1)</f>
        <v>0</v>
      </c>
      <c r="E265" s="37" t="str">
        <f>IF(D265=1,_xlfn.CONCAT(DEBUG_MASK!D257:D264),"")</f>
        <v/>
      </c>
      <c r="F265" s="37" t="str" cm="1">
        <f t="array" aca="1" ref="F265" ca="1">IF(D265=1,RIGHT(SUM(VALUE(MID(E265&amp;"1",ROW(INDIRECT("1:"&amp;LEN(E265&amp;"1"))),1))*10^(ROW(INDIRECT("1:"&amp;LEN(E265&amp;"1")))-1)),LEN(E265)),"")</f>
        <v/>
      </c>
      <c r="G265" s="37" t="str">
        <f t="shared" si="9"/>
        <v/>
      </c>
    </row>
    <row r="266" spans="2:7" x14ac:dyDescent="0.25">
      <c r="B266">
        <f>Table2[[#This Row],[DISABLE=1]]</f>
        <v>1</v>
      </c>
      <c r="C266">
        <f t="shared" si="8"/>
        <v>33</v>
      </c>
      <c r="D266" s="37">
        <f>IF(MOD(DEBUG_MASK!B266,8),0,1)</f>
        <v>0</v>
      </c>
      <c r="E266" s="37" t="str">
        <f>IF(D266=1,_xlfn.CONCAT(DEBUG_MASK!D258:D265),"")</f>
        <v/>
      </c>
      <c r="F266" s="37" t="str" cm="1">
        <f t="array" aca="1" ref="F266" ca="1">IF(D266=1,RIGHT(SUM(VALUE(MID(E266&amp;"1",ROW(INDIRECT("1:"&amp;LEN(E266&amp;"1"))),1))*10^(ROW(INDIRECT("1:"&amp;LEN(E266&amp;"1")))-1)),LEN(E266)),"")</f>
        <v/>
      </c>
      <c r="G266" s="37" t="str">
        <f t="shared" si="9"/>
        <v/>
      </c>
    </row>
    <row r="267" spans="2:7" x14ac:dyDescent="0.25">
      <c r="B267">
        <f>Table2[[#This Row],[DISABLE=1]]</f>
        <v>1</v>
      </c>
      <c r="C267">
        <f t="shared" si="8"/>
        <v>34</v>
      </c>
      <c r="D267" s="37">
        <f>IF(MOD(DEBUG_MASK!B267,8),0,1)</f>
        <v>1</v>
      </c>
      <c r="E267" s="37" t="str">
        <f>IF(D267=1,_xlfn.CONCAT(DEBUG_MASK!D259:D266),"")</f>
        <v>11111111</v>
      </c>
      <c r="F267" s="37" t="str" cm="1">
        <f t="array" aca="1" ref="F267" ca="1">IF(D267=1,RIGHT(SUM(VALUE(MID(E267&amp;"1",ROW(INDIRECT("1:"&amp;LEN(E267&amp;"1"))),1))*10^(ROW(INDIRECT("1:"&amp;LEN(E267&amp;"1")))-1)),LEN(E267)),"")</f>
        <v>11111111</v>
      </c>
      <c r="G267" s="37" t="str">
        <f t="shared" ca="1" si="9"/>
        <v>FF</v>
      </c>
    </row>
    <row r="268" spans="2:7" x14ac:dyDescent="0.25">
      <c r="B268">
        <f>Table2[[#This Row],[DISABLE=1]]</f>
        <v>1</v>
      </c>
      <c r="C268">
        <f t="shared" si="8"/>
        <v>34</v>
      </c>
      <c r="D268" s="37">
        <f>IF(MOD(DEBUG_MASK!B268,8),0,1)</f>
        <v>0</v>
      </c>
      <c r="E268" s="37" t="str">
        <f>IF(D268=1,_xlfn.CONCAT(DEBUG_MASK!D260:D267),"")</f>
        <v/>
      </c>
      <c r="F268" s="37" t="str" cm="1">
        <f t="array" aca="1" ref="F268" ca="1">IF(D268=1,RIGHT(SUM(VALUE(MID(E268&amp;"1",ROW(INDIRECT("1:"&amp;LEN(E268&amp;"1"))),1))*10^(ROW(INDIRECT("1:"&amp;LEN(E268&amp;"1")))-1)),LEN(E268)),"")</f>
        <v/>
      </c>
      <c r="G268" s="37" t="str">
        <f t="shared" si="9"/>
        <v/>
      </c>
    </row>
    <row r="269" spans="2:7" x14ac:dyDescent="0.25">
      <c r="B269">
        <f>Table2[[#This Row],[DISABLE=1]]</f>
        <v>1</v>
      </c>
      <c r="C269">
        <f t="shared" si="8"/>
        <v>34</v>
      </c>
      <c r="D269" s="37">
        <f>IF(MOD(DEBUG_MASK!B269,8),0,1)</f>
        <v>0</v>
      </c>
      <c r="E269" s="37" t="str">
        <f>IF(D269=1,_xlfn.CONCAT(DEBUG_MASK!D261:D268),"")</f>
        <v/>
      </c>
      <c r="F269" s="37" t="str" cm="1">
        <f t="array" aca="1" ref="F269" ca="1">IF(D269=1,RIGHT(SUM(VALUE(MID(E269&amp;"1",ROW(INDIRECT("1:"&amp;LEN(E269&amp;"1"))),1))*10^(ROW(INDIRECT("1:"&amp;LEN(E269&amp;"1")))-1)),LEN(E269)),"")</f>
        <v/>
      </c>
      <c r="G269" s="37" t="str">
        <f t="shared" si="9"/>
        <v/>
      </c>
    </row>
    <row r="270" spans="2:7" x14ac:dyDescent="0.25">
      <c r="B270">
        <f>Table2[[#This Row],[DISABLE=1]]</f>
        <v>1</v>
      </c>
      <c r="C270">
        <f t="shared" si="8"/>
        <v>34</v>
      </c>
      <c r="D270" s="37">
        <f>IF(MOD(DEBUG_MASK!B270,8),0,1)</f>
        <v>0</v>
      </c>
      <c r="E270" s="37" t="str">
        <f>IF(D270=1,_xlfn.CONCAT(DEBUG_MASK!D262:D269),"")</f>
        <v/>
      </c>
      <c r="F270" s="37" t="str" cm="1">
        <f t="array" aca="1" ref="F270" ca="1">IF(D270=1,RIGHT(SUM(VALUE(MID(E270&amp;"1",ROW(INDIRECT("1:"&amp;LEN(E270&amp;"1"))),1))*10^(ROW(INDIRECT("1:"&amp;LEN(E270&amp;"1")))-1)),LEN(E270)),"")</f>
        <v/>
      </c>
      <c r="G270" s="37" t="str">
        <f t="shared" si="9"/>
        <v/>
      </c>
    </row>
    <row r="271" spans="2:7" x14ac:dyDescent="0.25">
      <c r="B271">
        <f>Table2[[#This Row],[DISABLE=1]]</f>
        <v>1</v>
      </c>
      <c r="C271">
        <f t="shared" si="8"/>
        <v>34</v>
      </c>
      <c r="D271" s="37">
        <f>IF(MOD(DEBUG_MASK!B271,8),0,1)</f>
        <v>0</v>
      </c>
      <c r="E271" s="37" t="str">
        <f>IF(D271=1,_xlfn.CONCAT(DEBUG_MASK!D263:D270),"")</f>
        <v/>
      </c>
      <c r="F271" s="37" t="str" cm="1">
        <f t="array" aca="1" ref="F271" ca="1">IF(D271=1,RIGHT(SUM(VALUE(MID(E271&amp;"1",ROW(INDIRECT("1:"&amp;LEN(E271&amp;"1"))),1))*10^(ROW(INDIRECT("1:"&amp;LEN(E271&amp;"1")))-1)),LEN(E271)),"")</f>
        <v/>
      </c>
      <c r="G271" s="37" t="str">
        <f t="shared" si="9"/>
        <v/>
      </c>
    </row>
    <row r="272" spans="2:7" x14ac:dyDescent="0.25">
      <c r="B272">
        <f>Table2[[#This Row],[DISABLE=1]]</f>
        <v>1</v>
      </c>
      <c r="C272">
        <f t="shared" si="8"/>
        <v>34</v>
      </c>
      <c r="D272" s="37">
        <f>IF(MOD(DEBUG_MASK!B272,8),0,1)</f>
        <v>0</v>
      </c>
      <c r="E272" s="37" t="str">
        <f>IF(D272=1,_xlfn.CONCAT(DEBUG_MASK!D264:D271),"")</f>
        <v/>
      </c>
      <c r="F272" s="37" t="str" cm="1">
        <f t="array" aca="1" ref="F272" ca="1">IF(D272=1,RIGHT(SUM(VALUE(MID(E272&amp;"1",ROW(INDIRECT("1:"&amp;LEN(E272&amp;"1"))),1))*10^(ROW(INDIRECT("1:"&amp;LEN(E272&amp;"1")))-1)),LEN(E272)),"")</f>
        <v/>
      </c>
      <c r="G272" s="37" t="str">
        <f t="shared" si="9"/>
        <v/>
      </c>
    </row>
    <row r="273" spans="2:7" x14ac:dyDescent="0.25">
      <c r="B273">
        <f>Table2[[#This Row],[DISABLE=1]]</f>
        <v>1</v>
      </c>
      <c r="C273">
        <f t="shared" si="8"/>
        <v>34</v>
      </c>
      <c r="D273" s="37">
        <f>IF(MOD(DEBUG_MASK!B273,8),0,1)</f>
        <v>0</v>
      </c>
      <c r="E273" s="37" t="str">
        <f>IF(D273=1,_xlfn.CONCAT(DEBUG_MASK!D265:D272),"")</f>
        <v/>
      </c>
      <c r="F273" s="37" t="str" cm="1">
        <f t="array" aca="1" ref="F273" ca="1">IF(D273=1,RIGHT(SUM(VALUE(MID(E273&amp;"1",ROW(INDIRECT("1:"&amp;LEN(E273&amp;"1"))),1))*10^(ROW(INDIRECT("1:"&amp;LEN(E273&amp;"1")))-1)),LEN(E273)),"")</f>
        <v/>
      </c>
      <c r="G273" s="37" t="str">
        <f t="shared" si="9"/>
        <v/>
      </c>
    </row>
    <row r="274" spans="2:7" x14ac:dyDescent="0.25">
      <c r="B274">
        <f>Table2[[#This Row],[DISABLE=1]]</f>
        <v>0</v>
      </c>
      <c r="C274">
        <f t="shared" si="8"/>
        <v>34</v>
      </c>
      <c r="D274" s="37">
        <f>IF(MOD(DEBUG_MASK!B274,8),0,1)</f>
        <v>0</v>
      </c>
      <c r="E274" s="37" t="str">
        <f>IF(D274=1,_xlfn.CONCAT(DEBUG_MASK!D266:D273),"")</f>
        <v/>
      </c>
      <c r="F274" s="37" t="str" cm="1">
        <f t="array" aca="1" ref="F274" ca="1">IF(D274=1,RIGHT(SUM(VALUE(MID(E274&amp;"1",ROW(INDIRECT("1:"&amp;LEN(E274&amp;"1"))),1))*10^(ROW(INDIRECT("1:"&amp;LEN(E274&amp;"1")))-1)),LEN(E274)),"")</f>
        <v/>
      </c>
      <c r="G274" s="37" t="str">
        <f t="shared" si="9"/>
        <v/>
      </c>
    </row>
    <row r="275" spans="2:7" x14ac:dyDescent="0.25">
      <c r="B275">
        <f>Table2[[#This Row],[DISABLE=1]]</f>
        <v>0</v>
      </c>
      <c r="C275">
        <f t="shared" si="8"/>
        <v>35</v>
      </c>
      <c r="D275" s="37">
        <f>IF(MOD(DEBUG_MASK!B275,8),0,1)</f>
        <v>1</v>
      </c>
      <c r="E275" s="37" t="str">
        <f>IF(D275=1,_xlfn.CONCAT(DEBUG_MASK!D267:D274),"")</f>
        <v>11111110</v>
      </c>
      <c r="F275" s="37" t="str" cm="1">
        <f t="array" aca="1" ref="F275" ca="1">IF(D275=1,RIGHT(SUM(VALUE(MID(E275&amp;"1",ROW(INDIRECT("1:"&amp;LEN(E275&amp;"1"))),1))*10^(ROW(INDIRECT("1:"&amp;LEN(E275&amp;"1")))-1)),LEN(E275)),"")</f>
        <v>01111111</v>
      </c>
      <c r="G275" s="37" t="str">
        <f t="shared" ca="1" si="9"/>
        <v>7F</v>
      </c>
    </row>
    <row r="276" spans="2:7" x14ac:dyDescent="0.25">
      <c r="B276">
        <f>Table2[[#This Row],[DISABLE=1]]</f>
        <v>0</v>
      </c>
      <c r="C276">
        <f t="shared" si="8"/>
        <v>35</v>
      </c>
      <c r="D276" s="37">
        <f>IF(MOD(DEBUG_MASK!B276,8),0,1)</f>
        <v>0</v>
      </c>
      <c r="E276" s="37" t="str">
        <f>IF(D276=1,_xlfn.CONCAT(DEBUG_MASK!D268:D275),"")</f>
        <v/>
      </c>
      <c r="F276" s="37" t="str" cm="1">
        <f t="array" aca="1" ref="F276" ca="1">IF(D276=1,RIGHT(SUM(VALUE(MID(E276&amp;"1",ROW(INDIRECT("1:"&amp;LEN(E276&amp;"1"))),1))*10^(ROW(INDIRECT("1:"&amp;LEN(E276&amp;"1")))-1)),LEN(E276)),"")</f>
        <v/>
      </c>
      <c r="G276" s="37" t="str">
        <f t="shared" si="9"/>
        <v/>
      </c>
    </row>
    <row r="277" spans="2:7" x14ac:dyDescent="0.25">
      <c r="B277">
        <f>Table2[[#This Row],[DISABLE=1]]</f>
        <v>1</v>
      </c>
      <c r="C277">
        <f t="shared" si="8"/>
        <v>35</v>
      </c>
      <c r="D277" s="37">
        <f>IF(MOD(DEBUG_MASK!B277,8),0,1)</f>
        <v>0</v>
      </c>
      <c r="E277" s="37" t="str">
        <f>IF(D277=1,_xlfn.CONCAT(DEBUG_MASK!D269:D276),"")</f>
        <v/>
      </c>
      <c r="F277" s="37" t="str" cm="1">
        <f t="array" aca="1" ref="F277" ca="1">IF(D277=1,RIGHT(SUM(VALUE(MID(E277&amp;"1",ROW(INDIRECT("1:"&amp;LEN(E277&amp;"1"))),1))*10^(ROW(INDIRECT("1:"&amp;LEN(E277&amp;"1")))-1)),LEN(E277)),"")</f>
        <v/>
      </c>
      <c r="G277" s="37" t="str">
        <f t="shared" si="9"/>
        <v/>
      </c>
    </row>
    <row r="278" spans="2:7" x14ac:dyDescent="0.25">
      <c r="B278">
        <f>Table2[[#This Row],[DISABLE=1]]</f>
        <v>1</v>
      </c>
      <c r="C278">
        <f t="shared" si="8"/>
        <v>35</v>
      </c>
      <c r="D278" s="37">
        <f>IF(MOD(DEBUG_MASK!B278,8),0,1)</f>
        <v>0</v>
      </c>
      <c r="E278" s="37" t="str">
        <f>IF(D278=1,_xlfn.CONCAT(DEBUG_MASK!D270:D277),"")</f>
        <v/>
      </c>
      <c r="F278" s="37" t="str" cm="1">
        <f t="array" aca="1" ref="F278" ca="1">IF(D278=1,RIGHT(SUM(VALUE(MID(E278&amp;"1",ROW(INDIRECT("1:"&amp;LEN(E278&amp;"1"))),1))*10^(ROW(INDIRECT("1:"&amp;LEN(E278&amp;"1")))-1)),LEN(E278)),"")</f>
        <v/>
      </c>
      <c r="G278" s="37" t="str">
        <f t="shared" si="9"/>
        <v/>
      </c>
    </row>
    <row r="279" spans="2:7" x14ac:dyDescent="0.25">
      <c r="B279">
        <f>Table2[[#This Row],[DISABLE=1]]</f>
        <v>1</v>
      </c>
      <c r="C279">
        <f t="shared" si="8"/>
        <v>35</v>
      </c>
      <c r="D279" s="37">
        <f>IF(MOD(DEBUG_MASK!B279,8),0,1)</f>
        <v>0</v>
      </c>
      <c r="E279" s="37" t="str">
        <f>IF(D279=1,_xlfn.CONCAT(DEBUG_MASK!D271:D278),"")</f>
        <v/>
      </c>
      <c r="F279" s="37" t="str" cm="1">
        <f t="array" aca="1" ref="F279" ca="1">IF(D279=1,RIGHT(SUM(VALUE(MID(E279&amp;"1",ROW(INDIRECT("1:"&amp;LEN(E279&amp;"1"))),1))*10^(ROW(INDIRECT("1:"&amp;LEN(E279&amp;"1")))-1)),LEN(E279)),"")</f>
        <v/>
      </c>
      <c r="G279" s="37" t="str">
        <f t="shared" si="9"/>
        <v/>
      </c>
    </row>
    <row r="280" spans="2:7" x14ac:dyDescent="0.25">
      <c r="B280">
        <f>Table2[[#This Row],[DISABLE=1]]</f>
        <v>1</v>
      </c>
      <c r="C280">
        <f t="shared" si="8"/>
        <v>35</v>
      </c>
      <c r="D280" s="37">
        <f>IF(MOD(DEBUG_MASK!B280,8),0,1)</f>
        <v>0</v>
      </c>
      <c r="E280" s="37" t="str">
        <f>IF(D280=1,_xlfn.CONCAT(DEBUG_MASK!D272:D279),"")</f>
        <v/>
      </c>
      <c r="F280" s="37" t="str" cm="1">
        <f t="array" aca="1" ref="F280" ca="1">IF(D280=1,RIGHT(SUM(VALUE(MID(E280&amp;"1",ROW(INDIRECT("1:"&amp;LEN(E280&amp;"1"))),1))*10^(ROW(INDIRECT("1:"&amp;LEN(E280&amp;"1")))-1)),LEN(E280)),"")</f>
        <v/>
      </c>
      <c r="G280" s="37" t="str">
        <f t="shared" si="9"/>
        <v/>
      </c>
    </row>
    <row r="281" spans="2:7" x14ac:dyDescent="0.25">
      <c r="B281">
        <f>Table2[[#This Row],[DISABLE=1]]</f>
        <v>1</v>
      </c>
      <c r="C281">
        <f t="shared" si="8"/>
        <v>35</v>
      </c>
      <c r="D281" s="37">
        <f>IF(MOD(DEBUG_MASK!B281,8),0,1)</f>
        <v>0</v>
      </c>
      <c r="E281" s="37" t="str">
        <f>IF(D281=1,_xlfn.CONCAT(DEBUG_MASK!D273:D280),"")</f>
        <v/>
      </c>
      <c r="F281" s="37" t="str" cm="1">
        <f t="array" aca="1" ref="F281" ca="1">IF(D281=1,RIGHT(SUM(VALUE(MID(E281&amp;"1",ROW(INDIRECT("1:"&amp;LEN(E281&amp;"1"))),1))*10^(ROW(INDIRECT("1:"&amp;LEN(E281&amp;"1")))-1)),LEN(E281)),"")</f>
        <v/>
      </c>
      <c r="G281" s="37" t="str">
        <f t="shared" si="9"/>
        <v/>
      </c>
    </row>
    <row r="282" spans="2:7" x14ac:dyDescent="0.25">
      <c r="B282">
        <f>Table2[[#This Row],[DISABLE=1]]</f>
        <v>1</v>
      </c>
      <c r="C282">
        <f t="shared" si="8"/>
        <v>35</v>
      </c>
      <c r="D282" s="37">
        <f>IF(MOD(DEBUG_MASK!B282,8),0,1)</f>
        <v>0</v>
      </c>
      <c r="E282" s="37" t="str">
        <f>IF(D282=1,_xlfn.CONCAT(DEBUG_MASK!D274:D281),"")</f>
        <v/>
      </c>
      <c r="F282" s="37" t="str" cm="1">
        <f t="array" aca="1" ref="F282" ca="1">IF(D282=1,RIGHT(SUM(VALUE(MID(E282&amp;"1",ROW(INDIRECT("1:"&amp;LEN(E282&amp;"1"))),1))*10^(ROW(INDIRECT("1:"&amp;LEN(E282&amp;"1")))-1)),LEN(E282)),"")</f>
        <v/>
      </c>
      <c r="G282" s="37" t="str">
        <f t="shared" si="9"/>
        <v/>
      </c>
    </row>
    <row r="283" spans="2:7" x14ac:dyDescent="0.25">
      <c r="B283">
        <f>Table2[[#This Row],[DISABLE=1]]</f>
        <v>1</v>
      </c>
      <c r="C283">
        <f t="shared" si="8"/>
        <v>36</v>
      </c>
      <c r="D283" s="37">
        <f>IF(MOD(DEBUG_MASK!B283,8),0,1)</f>
        <v>1</v>
      </c>
      <c r="E283" s="37" t="str">
        <f>IF(D283=1,_xlfn.CONCAT(DEBUG_MASK!D275:D282),"")</f>
        <v>00111111</v>
      </c>
      <c r="F283" s="37" t="str" cm="1">
        <f t="array" aca="1" ref="F283" ca="1">IF(D283=1,RIGHT(SUM(VALUE(MID(E283&amp;"1",ROW(INDIRECT("1:"&amp;LEN(E283&amp;"1"))),1))*10^(ROW(INDIRECT("1:"&amp;LEN(E283&amp;"1")))-1)),LEN(E283)),"")</f>
        <v>11111100</v>
      </c>
      <c r="G283" s="37" t="str">
        <f t="shared" ca="1" si="9"/>
        <v>FC</v>
      </c>
    </row>
    <row r="284" spans="2:7" x14ac:dyDescent="0.25">
      <c r="B284">
        <f>Table2[[#This Row],[DISABLE=1]]</f>
        <v>1</v>
      </c>
      <c r="C284">
        <f t="shared" si="8"/>
        <v>36</v>
      </c>
      <c r="D284" s="37">
        <f>IF(MOD(DEBUG_MASK!B284,8),0,1)</f>
        <v>0</v>
      </c>
      <c r="E284" s="37" t="str">
        <f>IF(D284=1,_xlfn.CONCAT(DEBUG_MASK!D276:D283),"")</f>
        <v/>
      </c>
      <c r="F284" s="37" t="str" cm="1">
        <f t="array" aca="1" ref="F284" ca="1">IF(D284=1,RIGHT(SUM(VALUE(MID(E284&amp;"1",ROW(INDIRECT("1:"&amp;LEN(E284&amp;"1"))),1))*10^(ROW(INDIRECT("1:"&amp;LEN(E284&amp;"1")))-1)),LEN(E284)),"")</f>
        <v/>
      </c>
      <c r="G284" s="37" t="str">
        <f t="shared" si="9"/>
        <v/>
      </c>
    </row>
    <row r="285" spans="2:7" x14ac:dyDescent="0.25">
      <c r="B285">
        <f>Table2[[#This Row],[DISABLE=1]]</f>
        <v>1</v>
      </c>
      <c r="C285">
        <f t="shared" si="8"/>
        <v>36</v>
      </c>
      <c r="D285" s="37">
        <f>IF(MOD(DEBUG_MASK!B285,8),0,1)</f>
        <v>0</v>
      </c>
      <c r="E285" s="37" t="str">
        <f>IF(D285=1,_xlfn.CONCAT(DEBUG_MASK!D277:D284),"")</f>
        <v/>
      </c>
      <c r="F285" s="37" t="str" cm="1">
        <f t="array" aca="1" ref="F285" ca="1">IF(D285=1,RIGHT(SUM(VALUE(MID(E285&amp;"1",ROW(INDIRECT("1:"&amp;LEN(E285&amp;"1"))),1))*10^(ROW(INDIRECT("1:"&amp;LEN(E285&amp;"1")))-1)),LEN(E285)),"")</f>
        <v/>
      </c>
      <c r="G285" s="37" t="str">
        <f t="shared" si="9"/>
        <v/>
      </c>
    </row>
    <row r="286" spans="2:7" x14ac:dyDescent="0.25">
      <c r="B286">
        <f>Table2[[#This Row],[DISABLE=1]]</f>
        <v>1</v>
      </c>
      <c r="C286">
        <f t="shared" si="8"/>
        <v>36</v>
      </c>
      <c r="D286" s="37">
        <f>IF(MOD(DEBUG_MASK!B286,8),0,1)</f>
        <v>0</v>
      </c>
      <c r="E286" s="37" t="str">
        <f>IF(D286=1,_xlfn.CONCAT(DEBUG_MASK!D278:D285),"")</f>
        <v/>
      </c>
      <c r="F286" s="37" t="str" cm="1">
        <f t="array" aca="1" ref="F286" ca="1">IF(D286=1,RIGHT(SUM(VALUE(MID(E286&amp;"1",ROW(INDIRECT("1:"&amp;LEN(E286&amp;"1"))),1))*10^(ROW(INDIRECT("1:"&amp;LEN(E286&amp;"1")))-1)),LEN(E286)),"")</f>
        <v/>
      </c>
      <c r="G286" s="37" t="str">
        <f t="shared" si="9"/>
        <v/>
      </c>
    </row>
    <row r="287" spans="2:7" x14ac:dyDescent="0.25">
      <c r="B287">
        <f>Table2[[#This Row],[DISABLE=1]]</f>
        <v>1</v>
      </c>
      <c r="C287">
        <f t="shared" si="8"/>
        <v>36</v>
      </c>
      <c r="D287" s="37">
        <f>IF(MOD(DEBUG_MASK!B287,8),0,1)</f>
        <v>0</v>
      </c>
      <c r="E287" s="37" t="str">
        <f>IF(D287=1,_xlfn.CONCAT(DEBUG_MASK!D279:D286),"")</f>
        <v/>
      </c>
      <c r="F287" s="37" t="str" cm="1">
        <f t="array" aca="1" ref="F287" ca="1">IF(D287=1,RIGHT(SUM(VALUE(MID(E287&amp;"1",ROW(INDIRECT("1:"&amp;LEN(E287&amp;"1"))),1))*10^(ROW(INDIRECT("1:"&amp;LEN(E287&amp;"1")))-1)),LEN(E287)),"")</f>
        <v/>
      </c>
      <c r="G287" s="37" t="str">
        <f t="shared" si="9"/>
        <v/>
      </c>
    </row>
    <row r="288" spans="2:7" x14ac:dyDescent="0.25">
      <c r="B288">
        <f>Table2[[#This Row],[DISABLE=1]]</f>
        <v>1</v>
      </c>
      <c r="C288">
        <f t="shared" si="8"/>
        <v>36</v>
      </c>
      <c r="D288" s="37">
        <f>IF(MOD(DEBUG_MASK!B288,8),0,1)</f>
        <v>0</v>
      </c>
      <c r="E288" s="37" t="str">
        <f>IF(D288=1,_xlfn.CONCAT(DEBUG_MASK!D280:D287),"")</f>
        <v/>
      </c>
      <c r="F288" s="37" t="str" cm="1">
        <f t="array" aca="1" ref="F288" ca="1">IF(D288=1,RIGHT(SUM(VALUE(MID(E288&amp;"1",ROW(INDIRECT("1:"&amp;LEN(E288&amp;"1"))),1))*10^(ROW(INDIRECT("1:"&amp;LEN(E288&amp;"1")))-1)),LEN(E288)),"")</f>
        <v/>
      </c>
      <c r="G288" s="37" t="str">
        <f t="shared" si="9"/>
        <v/>
      </c>
    </row>
    <row r="289" spans="2:7" x14ac:dyDescent="0.25">
      <c r="B289">
        <f>Table2[[#This Row],[DISABLE=1]]</f>
        <v>1</v>
      </c>
      <c r="C289">
        <f t="shared" si="8"/>
        <v>36</v>
      </c>
      <c r="D289" s="37">
        <f>IF(MOD(DEBUG_MASK!B289,8),0,1)</f>
        <v>0</v>
      </c>
      <c r="E289" s="37" t="str">
        <f>IF(D289=1,_xlfn.CONCAT(DEBUG_MASK!D281:D288),"")</f>
        <v/>
      </c>
      <c r="F289" s="37" t="str" cm="1">
        <f t="array" aca="1" ref="F289" ca="1">IF(D289=1,RIGHT(SUM(VALUE(MID(E289&amp;"1",ROW(INDIRECT("1:"&amp;LEN(E289&amp;"1"))),1))*10^(ROW(INDIRECT("1:"&amp;LEN(E289&amp;"1")))-1)),LEN(E289)),"")</f>
        <v/>
      </c>
      <c r="G289" s="37" t="str">
        <f t="shared" si="9"/>
        <v/>
      </c>
    </row>
    <row r="290" spans="2:7" x14ac:dyDescent="0.25">
      <c r="B290">
        <f>Table2[[#This Row],[DISABLE=1]]</f>
        <v>1</v>
      </c>
      <c r="C290">
        <f t="shared" si="8"/>
        <v>36</v>
      </c>
      <c r="D290" s="37">
        <f>IF(MOD(DEBUG_MASK!B290,8),0,1)</f>
        <v>0</v>
      </c>
      <c r="E290" s="37" t="str">
        <f>IF(D290=1,_xlfn.CONCAT(DEBUG_MASK!D282:D289),"")</f>
        <v/>
      </c>
      <c r="F290" s="37" t="str" cm="1">
        <f t="array" aca="1" ref="F290" ca="1">IF(D290=1,RIGHT(SUM(VALUE(MID(E290&amp;"1",ROW(INDIRECT("1:"&amp;LEN(E290&amp;"1"))),1))*10^(ROW(INDIRECT("1:"&amp;LEN(E290&amp;"1")))-1)),LEN(E290)),"")</f>
        <v/>
      </c>
      <c r="G290" s="37" t="str">
        <f t="shared" si="9"/>
        <v/>
      </c>
    </row>
    <row r="291" spans="2:7" x14ac:dyDescent="0.25">
      <c r="B291">
        <f>Table2[[#This Row],[DISABLE=1]]</f>
        <v>1</v>
      </c>
      <c r="C291">
        <f t="shared" si="8"/>
        <v>37</v>
      </c>
      <c r="D291" s="37">
        <f>IF(MOD(DEBUG_MASK!B291,8),0,1)</f>
        <v>1</v>
      </c>
      <c r="E291" s="37" t="str">
        <f>IF(D291=1,_xlfn.CONCAT(DEBUG_MASK!D283:D290),"")</f>
        <v>11111111</v>
      </c>
      <c r="F291" s="37" t="str" cm="1">
        <f t="array" aca="1" ref="F291" ca="1">IF(D291=1,RIGHT(SUM(VALUE(MID(E291&amp;"1",ROW(INDIRECT("1:"&amp;LEN(E291&amp;"1"))),1))*10^(ROW(INDIRECT("1:"&amp;LEN(E291&amp;"1")))-1)),LEN(E291)),"")</f>
        <v>11111111</v>
      </c>
      <c r="G291" s="37" t="str">
        <f t="shared" ca="1" si="9"/>
        <v>FF</v>
      </c>
    </row>
    <row r="292" spans="2:7" x14ac:dyDescent="0.25">
      <c r="B292">
        <f>Table2[[#This Row],[DISABLE=1]]</f>
        <v>1</v>
      </c>
      <c r="C292">
        <f t="shared" si="8"/>
        <v>37</v>
      </c>
      <c r="D292" s="37">
        <f>IF(MOD(DEBUG_MASK!B292,8),0,1)</f>
        <v>0</v>
      </c>
      <c r="E292" s="37" t="str">
        <f>IF(D292=1,_xlfn.CONCAT(DEBUG_MASK!D284:D291),"")</f>
        <v/>
      </c>
      <c r="F292" s="37" t="str" cm="1">
        <f t="array" aca="1" ref="F292" ca="1">IF(D292=1,RIGHT(SUM(VALUE(MID(E292&amp;"1",ROW(INDIRECT("1:"&amp;LEN(E292&amp;"1"))),1))*10^(ROW(INDIRECT("1:"&amp;LEN(E292&amp;"1")))-1)),LEN(E292)),"")</f>
        <v/>
      </c>
      <c r="G292" s="37" t="str">
        <f t="shared" si="9"/>
        <v/>
      </c>
    </row>
    <row r="293" spans="2:7" x14ac:dyDescent="0.25">
      <c r="B293">
        <f>Table2[[#This Row],[DISABLE=1]]</f>
        <v>1</v>
      </c>
      <c r="C293">
        <f t="shared" si="8"/>
        <v>37</v>
      </c>
      <c r="D293" s="37">
        <f>IF(MOD(DEBUG_MASK!B293,8),0,1)</f>
        <v>0</v>
      </c>
      <c r="E293" s="37" t="str">
        <f>IF(D293=1,_xlfn.CONCAT(DEBUG_MASK!D285:D292),"")</f>
        <v/>
      </c>
      <c r="F293" s="37" t="str" cm="1">
        <f t="array" aca="1" ref="F293" ca="1">IF(D293=1,RIGHT(SUM(VALUE(MID(E293&amp;"1",ROW(INDIRECT("1:"&amp;LEN(E293&amp;"1"))),1))*10^(ROW(INDIRECT("1:"&amp;LEN(E293&amp;"1")))-1)),LEN(E293)),"")</f>
        <v/>
      </c>
      <c r="G293" s="37" t="str">
        <f t="shared" si="9"/>
        <v/>
      </c>
    </row>
    <row r="294" spans="2:7" x14ac:dyDescent="0.25">
      <c r="B294">
        <f>Table2[[#This Row],[DISABLE=1]]</f>
        <v>1</v>
      </c>
      <c r="C294">
        <f t="shared" si="8"/>
        <v>37</v>
      </c>
      <c r="D294" s="37">
        <f>IF(MOD(DEBUG_MASK!B294,8),0,1)</f>
        <v>0</v>
      </c>
      <c r="E294" s="37" t="str">
        <f>IF(D294=1,_xlfn.CONCAT(DEBUG_MASK!D286:D293),"")</f>
        <v/>
      </c>
      <c r="F294" s="37" t="str" cm="1">
        <f t="array" aca="1" ref="F294" ca="1">IF(D294=1,RIGHT(SUM(VALUE(MID(E294&amp;"1",ROW(INDIRECT("1:"&amp;LEN(E294&amp;"1"))),1))*10^(ROW(INDIRECT("1:"&amp;LEN(E294&amp;"1")))-1)),LEN(E294)),"")</f>
        <v/>
      </c>
      <c r="G294" s="37" t="str">
        <f t="shared" si="9"/>
        <v/>
      </c>
    </row>
    <row r="295" spans="2:7" x14ac:dyDescent="0.25">
      <c r="B295">
        <f>Table2[[#This Row],[DISABLE=1]]</f>
        <v>1</v>
      </c>
      <c r="C295">
        <f t="shared" si="8"/>
        <v>37</v>
      </c>
      <c r="D295" s="37">
        <f>IF(MOD(DEBUG_MASK!B295,8),0,1)</f>
        <v>0</v>
      </c>
      <c r="E295" s="37" t="str">
        <f>IF(D295=1,_xlfn.CONCAT(DEBUG_MASK!D287:D294),"")</f>
        <v/>
      </c>
      <c r="F295" s="37" t="str" cm="1">
        <f t="array" aca="1" ref="F295" ca="1">IF(D295=1,RIGHT(SUM(VALUE(MID(E295&amp;"1",ROW(INDIRECT("1:"&amp;LEN(E295&amp;"1"))),1))*10^(ROW(INDIRECT("1:"&amp;LEN(E295&amp;"1")))-1)),LEN(E295)),"")</f>
        <v/>
      </c>
      <c r="G295" s="37" t="str">
        <f t="shared" si="9"/>
        <v/>
      </c>
    </row>
    <row r="296" spans="2:7" x14ac:dyDescent="0.25">
      <c r="B296">
        <f>Table2[[#This Row],[DISABLE=1]]</f>
        <v>1</v>
      </c>
      <c r="C296">
        <f t="shared" si="8"/>
        <v>37</v>
      </c>
      <c r="D296" s="37">
        <f>IF(MOD(DEBUG_MASK!B296,8),0,1)</f>
        <v>0</v>
      </c>
      <c r="E296" s="37" t="str">
        <f>IF(D296=1,_xlfn.CONCAT(DEBUG_MASK!D288:D295),"")</f>
        <v/>
      </c>
      <c r="F296" s="37" t="str" cm="1">
        <f t="array" aca="1" ref="F296" ca="1">IF(D296=1,RIGHT(SUM(VALUE(MID(E296&amp;"1",ROW(INDIRECT("1:"&amp;LEN(E296&amp;"1"))),1))*10^(ROW(INDIRECT("1:"&amp;LEN(E296&amp;"1")))-1)),LEN(E296)),"")</f>
        <v/>
      </c>
      <c r="G296" s="37" t="str">
        <f t="shared" si="9"/>
        <v/>
      </c>
    </row>
    <row r="297" spans="2:7" x14ac:dyDescent="0.25">
      <c r="B297">
        <f>Table2[[#This Row],[DISABLE=1]]</f>
        <v>1</v>
      </c>
      <c r="C297">
        <f t="shared" si="8"/>
        <v>37</v>
      </c>
      <c r="D297" s="37">
        <f>IF(MOD(DEBUG_MASK!B297,8),0,1)</f>
        <v>0</v>
      </c>
      <c r="E297" s="37" t="str">
        <f>IF(D297=1,_xlfn.CONCAT(DEBUG_MASK!D289:D296),"")</f>
        <v/>
      </c>
      <c r="F297" s="37" t="str" cm="1">
        <f t="array" aca="1" ref="F297" ca="1">IF(D297=1,RIGHT(SUM(VALUE(MID(E297&amp;"1",ROW(INDIRECT("1:"&amp;LEN(E297&amp;"1"))),1))*10^(ROW(INDIRECT("1:"&amp;LEN(E297&amp;"1")))-1)),LEN(E297)),"")</f>
        <v/>
      </c>
      <c r="G297" s="37" t="str">
        <f t="shared" si="9"/>
        <v/>
      </c>
    </row>
    <row r="298" spans="2:7" x14ac:dyDescent="0.25">
      <c r="B298">
        <f>Table2[[#This Row],[DISABLE=1]]</f>
        <v>1</v>
      </c>
      <c r="C298">
        <f t="shared" si="8"/>
        <v>37</v>
      </c>
      <c r="D298" s="37">
        <f>IF(MOD(DEBUG_MASK!B298,8),0,1)</f>
        <v>0</v>
      </c>
      <c r="E298" s="37" t="str">
        <f>IF(D298=1,_xlfn.CONCAT(DEBUG_MASK!D290:D297),"")</f>
        <v/>
      </c>
      <c r="F298" s="37" t="str" cm="1">
        <f t="array" aca="1" ref="F298" ca="1">IF(D298=1,RIGHT(SUM(VALUE(MID(E298&amp;"1",ROW(INDIRECT("1:"&amp;LEN(E298&amp;"1"))),1))*10^(ROW(INDIRECT("1:"&amp;LEN(E298&amp;"1")))-1)),LEN(E298)),"")</f>
        <v/>
      </c>
      <c r="G298" s="37" t="str">
        <f t="shared" si="9"/>
        <v/>
      </c>
    </row>
    <row r="299" spans="2:7" x14ac:dyDescent="0.25">
      <c r="B299">
        <f>Table2[[#This Row],[DISABLE=1]]</f>
        <v>1</v>
      </c>
      <c r="C299">
        <f t="shared" si="8"/>
        <v>38</v>
      </c>
      <c r="D299" s="37">
        <f>IF(MOD(DEBUG_MASK!B299,8),0,1)</f>
        <v>1</v>
      </c>
      <c r="E299" s="37" t="str">
        <f>IF(D299=1,_xlfn.CONCAT(DEBUG_MASK!D291:D298),"")</f>
        <v>11111111</v>
      </c>
      <c r="F299" s="37" t="str" cm="1">
        <f t="array" aca="1" ref="F299" ca="1">IF(D299=1,RIGHT(SUM(VALUE(MID(E299&amp;"1",ROW(INDIRECT("1:"&amp;LEN(E299&amp;"1"))),1))*10^(ROW(INDIRECT("1:"&amp;LEN(E299&amp;"1")))-1)),LEN(E299)),"")</f>
        <v>11111111</v>
      </c>
      <c r="G299" s="37" t="str">
        <f t="shared" ca="1" si="9"/>
        <v>FF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F47E12-67AF-4C50-8C8F-E04E3DDF1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42</vt:i4>
      </vt:variant>
    </vt:vector>
  </HeadingPairs>
  <TitlesOfParts>
    <vt:vector size="53" baseType="lpstr">
      <vt:lpstr>Main</vt:lpstr>
      <vt:lpstr>Main2</vt:lpstr>
      <vt:lpstr>PivotReport</vt:lpstr>
      <vt:lpstr>Freq</vt:lpstr>
      <vt:lpstr>Sizes</vt:lpstr>
      <vt:lpstr>Flags</vt:lpstr>
      <vt:lpstr>Timings</vt:lpstr>
      <vt:lpstr>fast-Link</vt:lpstr>
      <vt:lpstr>duration</vt:lpstr>
      <vt:lpstr>DEBUG_MASK</vt:lpstr>
      <vt:lpstr>mask</vt:lpstr>
      <vt:lpstr>DLC_ACK_LEN_BYTES</vt:lpstr>
      <vt:lpstr>DLC_AUX_SEC_COUNTER_LEN</vt:lpstr>
      <vt:lpstr>DLC_AUX_SEC_CTRL_LEN</vt:lpstr>
      <vt:lpstr>DLC_AUX_SEC_TLV_LEN</vt:lpstr>
      <vt:lpstr>DLC_BCAST_LEN_BYTES</vt:lpstr>
      <vt:lpstr>DLC_CLI_PRI_LEN</vt:lpstr>
      <vt:lpstr>DLC_CLI_RX_TIME_LEN</vt:lpstr>
      <vt:lpstr>DLC_CLI_RX_TIME_OFF</vt:lpstr>
      <vt:lpstr>DLC_CLI_TLV_LEN</vt:lpstr>
      <vt:lpstr>DLC_CLI_TX_TIME_LEN</vt:lpstr>
      <vt:lpstr>DLC_CLI_TX_TIME_OFF</vt:lpstr>
      <vt:lpstr>DLC_DACK_LEN_BYTES</vt:lpstr>
      <vt:lpstr>DLC_DPOLL_LEN_BYTES</vt:lpstr>
      <vt:lpstr>DLC_HDR_CRC_LEN</vt:lpstr>
      <vt:lpstr>DLC_INFO_LEN_BYTES</vt:lpstr>
      <vt:lpstr>DLC_MAX_HDR_LEN</vt:lpstr>
      <vt:lpstr>DLC_PHYCHANGE_TLV_LEN</vt:lpstr>
      <vt:lpstr>DLC_POLL_LEN_BYTES</vt:lpstr>
      <vt:lpstr>DLC_RSSI_LEN</vt:lpstr>
      <vt:lpstr>DLC_SEQCTRL_LEN</vt:lpstr>
      <vt:lpstr>DLC_TX_RX_TIME_LEN</vt:lpstr>
      <vt:lpstr>DLL_BCN_TYPE_TLV_LEN</vt:lpstr>
      <vt:lpstr>DLL_CRC_LEN</vt:lpstr>
      <vt:lpstr>DLL_CRC_TLV_LEN</vt:lpstr>
      <vt:lpstr>DLL_EPOCH_TICK_TLV_LEN</vt:lpstr>
      <vt:lpstr>DLL_TLV_HDR_LEN</vt:lpstr>
      <vt:lpstr>DLL_TX_RX_TIME_TLV_LEN</vt:lpstr>
      <vt:lpstr>EPOCH_TICK_LEN</vt:lpstr>
      <vt:lpstr>LEN_CRC_32</vt:lpstr>
      <vt:lpstr>MAC_ADDR_LEN</vt:lpstr>
      <vt:lpstr>MAC_HDR_ACK_LEN</vt:lpstr>
      <vt:lpstr>MAC_HDR_BCAST_LEN</vt:lpstr>
      <vt:lpstr>MAC_HDR_DPOLL_LEN</vt:lpstr>
      <vt:lpstr>MAC_HDR_FCTRL_LEN</vt:lpstr>
      <vt:lpstr>MAC_HDR_INFO_LEN</vt:lpstr>
      <vt:lpstr>MAC_HDR_MAX_LEN</vt:lpstr>
      <vt:lpstr>MAC_HDR_POLL_LEN</vt:lpstr>
      <vt:lpstr>MAC_TLV_HDR_LEN</vt:lpstr>
      <vt:lpstr>MRFSK_GENX_PHR_LENGTH</vt:lpstr>
      <vt:lpstr>MRFSK_PHR_LENGTH</vt:lpstr>
      <vt:lpstr>TLV_MAX_DLL_LEN</vt:lpstr>
      <vt:lpstr>TLV_MAX_MAC_LEN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Shakya, Nikesh Man</dc:creator>
  <cp:lastModifiedBy>Shakya, Nikesh Man</cp:lastModifiedBy>
  <dcterms:created xsi:type="dcterms:W3CDTF">2020-03-25T15:57:43Z</dcterms:created>
  <dcterms:modified xsi:type="dcterms:W3CDTF">2021-01-05T12:55:26Z</dcterms:modified>
</cp:coreProperties>
</file>